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francomansilla\Desktop\"/>
    </mc:Choice>
  </mc:AlternateContent>
  <xr:revisionPtr revIDLastSave="0" documentId="13_ncr:1_{56D163AC-31E1-4C1C-9376-C1552DC71C75}" xr6:coauthVersionLast="47" xr6:coauthVersionMax="47" xr10:uidLastSave="{00000000-0000-0000-0000-000000000000}"/>
  <bookViews>
    <workbookView xWindow="-120" yWindow="-120" windowWidth="29040" windowHeight="15720" tabRatio="890" firstSheet="6" activeTab="7" xr2:uid="{BBEE264C-6B7B-403B-B2F7-9488AA81C980}"/>
  </bookViews>
  <sheets>
    <sheet name="RiskSim" sheetId="4" state="veryHidden" r:id="rId1"/>
    <sheet name="BD Original" sheetId="6" r:id="rId2"/>
    <sheet name="Precios" sheetId="1" r:id="rId3"/>
    <sheet name="Retorno" sheetId="7" r:id="rId4"/>
    <sheet name="Portafolio" sheetId="5" r:id="rId5"/>
    <sheet name="VaR (Volt. Hist)" sheetId="8" r:id="rId6"/>
    <sheet name="VaR (No-Param) " sheetId="9" r:id="rId7"/>
    <sheet name="VaR (Montecarlos)" sheetId="10" r:id="rId8"/>
    <sheet name="Ajuste Distr. All" sheetId="13" r:id="rId9"/>
    <sheet name="VaR (GARCH)" sheetId="14" r:id="rId10"/>
    <sheet name="GARCH-Apple" sheetId="23" r:id="rId11"/>
    <sheet name="GARCH-CC" sheetId="24" r:id="rId12"/>
    <sheet name="GARCH-JPMorgan" sheetId="25" r:id="rId13"/>
    <sheet name="GARCH-AT&amp;T" sheetId="26" r:id="rId14"/>
    <sheet name="GARCH-Portafolio" sheetId="27" r:id="rId15"/>
    <sheet name="VaR Dinámico" sheetId="28" r:id="rId16"/>
    <sheet name="Ajuste Distr. Portf" sheetId="29" r:id="rId17"/>
  </sheets>
  <definedNames>
    <definedName name="_xlnm.Print_Area" localSheetId="10">'GARCH-Apple'!$B$1:$O$108</definedName>
    <definedName name="_xlnm.Print_Area" localSheetId="13">'GARCH-AT&amp;T'!$B$1:$O$108</definedName>
    <definedName name="_xlnm.Print_Area" localSheetId="11">'GARCH-CC'!$B$1:$O$108</definedName>
    <definedName name="_xlnm.Print_Area" localSheetId="12">'GARCH-JPMorgan'!$B$1:$O$108</definedName>
    <definedName name="_xlnm.Print_Area" localSheetId="14">'GARCH-Portafolio'!$B$1:$O$108</definedName>
    <definedName name="CBWorkbookPriority" hidden="1">-1935235038</definedName>
    <definedName name="solver_adj" localSheetId="4" hidden="1">Portafolio!$M$37:$P$37</definedName>
    <definedName name="solver_cvg" localSheetId="4" hidden="1">0.0001</definedName>
    <definedName name="solver_drv" localSheetId="4" hidden="1">2</definedName>
    <definedName name="solver_eng" localSheetId="4" hidden="1">1</definedName>
    <definedName name="solver_est" localSheetId="4" hidden="1">1</definedName>
    <definedName name="solver_itr" localSheetId="4" hidden="1">100</definedName>
    <definedName name="solver_lhs1" localSheetId="4" hidden="1">Portafolio!$Q$37</definedName>
    <definedName name="solver_lhs2" localSheetId="4" hidden="1">Portafolio!$M$37</definedName>
    <definedName name="solver_lhs3" localSheetId="4" hidden="1">Portafolio!$M$37</definedName>
    <definedName name="solver_lhs4" localSheetId="4" hidden="1">Portafolio!$N$37</definedName>
    <definedName name="solver_lhs5" localSheetId="4" hidden="1">Portafolio!$N$37</definedName>
    <definedName name="solver_lhs6" localSheetId="4" hidden="1">Portafolio!$O$37</definedName>
    <definedName name="solver_lhs7" localSheetId="4" hidden="1">Portafolio!$O$37</definedName>
    <definedName name="solver_lhs8" localSheetId="4" hidden="1">Portafolio!$P$37</definedName>
    <definedName name="solver_lhs9" localSheetId="4" hidden="1">Portafolio!$P$37</definedName>
    <definedName name="solver_lin" localSheetId="4" hidden="1">2</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1</definedName>
    <definedName name="solver_nwt" localSheetId="4" hidden="1">1</definedName>
    <definedName name="solver_opt" localSheetId="4" hidden="1">Portafolio!$M$41</definedName>
    <definedName name="solver_pre" localSheetId="4" hidden="1">0.000001</definedName>
    <definedName name="solver_rbv" localSheetId="4" hidden="1">1</definedName>
    <definedName name="solver_rel1" localSheetId="4" hidden="1">2</definedName>
    <definedName name="solver_rel2" localSheetId="4" hidden="1">3</definedName>
    <definedName name="solver_rel3" localSheetId="4" hidden="1">1</definedName>
    <definedName name="solver_rel4" localSheetId="4" hidden="1">3</definedName>
    <definedName name="solver_rel5" localSheetId="4" hidden="1">1</definedName>
    <definedName name="solver_rel6" localSheetId="4" hidden="1">3</definedName>
    <definedName name="solver_rel7" localSheetId="4" hidden="1">1</definedName>
    <definedName name="solver_rel8" localSheetId="4" hidden="1">3</definedName>
    <definedName name="solver_rel9" localSheetId="4" hidden="1">1</definedName>
    <definedName name="solver_rhs1" localSheetId="4" hidden="1">1</definedName>
    <definedName name="solver_rhs2" localSheetId="4" hidden="1">0</definedName>
    <definedName name="solver_rhs3" localSheetId="4" hidden="1">1</definedName>
    <definedName name="solver_rhs4" localSheetId="4" hidden="1">0</definedName>
    <definedName name="solver_rhs5" localSheetId="4" hidden="1">1</definedName>
    <definedName name="solver_rhs6" localSheetId="4" hidden="1">0</definedName>
    <definedName name="solver_rhs7" localSheetId="4" hidden="1">1</definedName>
    <definedName name="solver_rhs8" localSheetId="4" hidden="1">0</definedName>
    <definedName name="solver_rhs9" localSheetId="4" hidden="1">1</definedName>
    <definedName name="solver_rlx" localSheetId="4" hidden="1">2</definedName>
    <definedName name="solver_rsd" localSheetId="4" hidden="1">0</definedName>
    <definedName name="solver_scl" localSheetId="4" hidden="1">2</definedName>
    <definedName name="solver_sho" localSheetId="4" hidden="1">2</definedName>
    <definedName name="solver_ssz" localSheetId="4" hidden="1">100</definedName>
    <definedName name="solver_tim" localSheetId="4" hidden="1">900</definedName>
    <definedName name="solver_tol" localSheetId="4" hidden="1">0.000001</definedName>
    <definedName name="solver_typ" localSheetId="4" hidden="1">1</definedName>
    <definedName name="solver_val" localSheetId="4" hidden="1">0</definedName>
    <definedName name="solver_ver" localSheetId="4"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4" i="28" l="1"/>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J180" i="28"/>
  <c r="F2" i="28"/>
  <c r="R6" i="14"/>
  <c r="N17" i="14" s="1"/>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 i="14"/>
  <c r="P6" i="14"/>
  <c r="Q6" i="14"/>
  <c r="Q12" i="14" s="1"/>
  <c r="O6" i="14"/>
  <c r="O12" i="14" s="1"/>
  <c r="N6" i="14"/>
  <c r="N12" i="14" s="1"/>
  <c r="N9" i="14"/>
  <c r="K2" i="14"/>
  <c r="R5" i="14" s="1"/>
  <c r="I7" i="10"/>
  <c r="J7" i="10"/>
  <c r="K7" i="10"/>
  <c r="L7" i="10"/>
  <c r="H7" i="10"/>
  <c r="E2" i="10"/>
  <c r="L5" i="10" s="1"/>
  <c r="E2" i="9"/>
  <c r="L5" i="9" s="1"/>
  <c r="H9" i="8"/>
  <c r="E2" i="8"/>
  <c r="L5" i="8" s="1"/>
  <c r="Q10" i="7"/>
  <c r="Q18" i="7"/>
  <c r="Q26" i="7"/>
  <c r="Q34" i="7"/>
  <c r="Q42" i="7"/>
  <c r="Q50" i="7"/>
  <c r="Q58" i="7"/>
  <c r="Q66" i="7"/>
  <c r="Q74" i="7"/>
  <c r="Q82" i="7"/>
  <c r="Q90" i="7"/>
  <c r="Q98" i="7"/>
  <c r="Q106" i="7"/>
  <c r="Q114" i="7"/>
  <c r="Q122" i="7"/>
  <c r="Q130" i="7"/>
  <c r="Q138" i="7"/>
  <c r="Q146" i="7"/>
  <c r="Q154" i="7"/>
  <c r="Q162" i="7"/>
  <c r="Q170" i="7"/>
  <c r="Q178" i="7"/>
  <c r="Q186" i="7"/>
  <c r="Q194" i="7"/>
  <c r="Q202" i="7"/>
  <c r="Q210" i="7"/>
  <c r="Q218" i="7"/>
  <c r="Q226" i="7"/>
  <c r="Q234" i="7"/>
  <c r="Q242" i="7"/>
  <c r="Q250" i="7"/>
  <c r="O254" i="7"/>
  <c r="P254" i="7"/>
  <c r="Q254" i="7"/>
  <c r="N16" i="7"/>
  <c r="N30" i="7"/>
  <c r="N48" i="7"/>
  <c r="N65" i="7"/>
  <c r="N79" i="7"/>
  <c r="N96" i="7"/>
  <c r="N110" i="7"/>
  <c r="N128" i="7"/>
  <c r="N145" i="7"/>
  <c r="N159" i="7"/>
  <c r="N176" i="7"/>
  <c r="N190" i="7"/>
  <c r="N218" i="7"/>
  <c r="N254" i="7"/>
  <c r="U42" i="7"/>
  <c r="V42" i="7"/>
  <c r="V43" i="7" s="1"/>
  <c r="W42" i="7"/>
  <c r="W43" i="7" s="1"/>
  <c r="U43" i="7"/>
  <c r="T42" i="7"/>
  <c r="T43" i="7" s="1"/>
  <c r="F4" i="7"/>
  <c r="N3" i="7" s="1"/>
  <c r="G4" i="7"/>
  <c r="O3" i="7" s="1"/>
  <c r="H4" i="7"/>
  <c r="P3" i="7" s="1"/>
  <c r="I4" i="7"/>
  <c r="Q3" i="7" s="1"/>
  <c r="J4" i="7"/>
  <c r="K4" i="7"/>
  <c r="L4" i="7"/>
  <c r="M4" i="7"/>
  <c r="F5" i="7"/>
  <c r="N4" i="7" s="1"/>
  <c r="G5" i="7"/>
  <c r="O4" i="7" s="1"/>
  <c r="H5" i="7"/>
  <c r="P4" i="7" s="1"/>
  <c r="I5" i="7"/>
  <c r="Q4" i="7" s="1"/>
  <c r="J5" i="7"/>
  <c r="K5" i="7"/>
  <c r="L5" i="7"/>
  <c r="M5" i="7"/>
  <c r="F6" i="7"/>
  <c r="N5" i="7" s="1"/>
  <c r="G6" i="7"/>
  <c r="O5" i="7" s="1"/>
  <c r="H6" i="7"/>
  <c r="P5" i="7" s="1"/>
  <c r="I6" i="7"/>
  <c r="Q5" i="7" s="1"/>
  <c r="J6" i="7"/>
  <c r="K6" i="7"/>
  <c r="L6" i="7"/>
  <c r="M6" i="7"/>
  <c r="F7" i="7"/>
  <c r="N6" i="7" s="1"/>
  <c r="G7" i="7"/>
  <c r="O6" i="7" s="1"/>
  <c r="H7" i="7"/>
  <c r="P6" i="7" s="1"/>
  <c r="I7" i="7"/>
  <c r="Q6" i="7" s="1"/>
  <c r="J7" i="7"/>
  <c r="K7" i="7"/>
  <c r="L7" i="7"/>
  <c r="M7" i="7"/>
  <c r="F8" i="7"/>
  <c r="N7" i="7" s="1"/>
  <c r="G8" i="7"/>
  <c r="O7" i="7" s="1"/>
  <c r="H8" i="7"/>
  <c r="P7" i="7" s="1"/>
  <c r="I8" i="7"/>
  <c r="Q7" i="7" s="1"/>
  <c r="J8" i="7"/>
  <c r="K8" i="7"/>
  <c r="L8" i="7"/>
  <c r="M8" i="7"/>
  <c r="F9" i="7"/>
  <c r="N8" i="7" s="1"/>
  <c r="G9" i="7"/>
  <c r="O8" i="7" s="1"/>
  <c r="H9" i="7"/>
  <c r="P8" i="7" s="1"/>
  <c r="I9" i="7"/>
  <c r="Q8" i="7" s="1"/>
  <c r="J9" i="7"/>
  <c r="K9" i="7"/>
  <c r="L9" i="7"/>
  <c r="M9" i="7"/>
  <c r="F10" i="7"/>
  <c r="N9" i="7" s="1"/>
  <c r="G10" i="7"/>
  <c r="O9" i="7" s="1"/>
  <c r="H10" i="7"/>
  <c r="P9" i="7" s="1"/>
  <c r="I10" i="7"/>
  <c r="Q9" i="7" s="1"/>
  <c r="J10" i="7"/>
  <c r="K10" i="7"/>
  <c r="L10" i="7"/>
  <c r="M10" i="7"/>
  <c r="F11" i="7"/>
  <c r="N10" i="7" s="1"/>
  <c r="G11" i="7"/>
  <c r="O10" i="7" s="1"/>
  <c r="H11" i="7"/>
  <c r="P10" i="7" s="1"/>
  <c r="I11" i="7"/>
  <c r="J11" i="7"/>
  <c r="K11" i="7"/>
  <c r="L11" i="7"/>
  <c r="M11" i="7"/>
  <c r="F12" i="7"/>
  <c r="N11" i="7" s="1"/>
  <c r="G12" i="7"/>
  <c r="O11" i="7" s="1"/>
  <c r="H12" i="7"/>
  <c r="P11" i="7" s="1"/>
  <c r="I12" i="7"/>
  <c r="Q11" i="7" s="1"/>
  <c r="J12" i="7"/>
  <c r="K12" i="7"/>
  <c r="L12" i="7"/>
  <c r="M12" i="7"/>
  <c r="F13" i="7"/>
  <c r="N12" i="7" s="1"/>
  <c r="G13" i="7"/>
  <c r="O12" i="7" s="1"/>
  <c r="H13" i="7"/>
  <c r="P12" i="7" s="1"/>
  <c r="I13" i="7"/>
  <c r="Q12" i="7" s="1"/>
  <c r="J13" i="7"/>
  <c r="K13" i="7"/>
  <c r="L13" i="7"/>
  <c r="M13" i="7"/>
  <c r="F14" i="7"/>
  <c r="N13" i="7" s="1"/>
  <c r="G14" i="7"/>
  <c r="O13" i="7" s="1"/>
  <c r="H14" i="7"/>
  <c r="P13" i="7" s="1"/>
  <c r="I14" i="7"/>
  <c r="Q13" i="7" s="1"/>
  <c r="J14" i="7"/>
  <c r="K14" i="7"/>
  <c r="L14" i="7"/>
  <c r="M14" i="7"/>
  <c r="F15" i="7"/>
  <c r="N14" i="7" s="1"/>
  <c r="G15" i="7"/>
  <c r="O14" i="7" s="1"/>
  <c r="H15" i="7"/>
  <c r="P14" i="7" s="1"/>
  <c r="I15" i="7"/>
  <c r="Q14" i="7" s="1"/>
  <c r="J15" i="7"/>
  <c r="K15" i="7"/>
  <c r="L15" i="7"/>
  <c r="M15" i="7"/>
  <c r="F16" i="7"/>
  <c r="N15" i="7" s="1"/>
  <c r="G16" i="7"/>
  <c r="O15" i="7" s="1"/>
  <c r="H16" i="7"/>
  <c r="P15" i="7" s="1"/>
  <c r="I16" i="7"/>
  <c r="Q15" i="7" s="1"/>
  <c r="J16" i="7"/>
  <c r="K16" i="7"/>
  <c r="L16" i="7"/>
  <c r="M16" i="7"/>
  <c r="F17" i="7"/>
  <c r="G17" i="7"/>
  <c r="O16" i="7" s="1"/>
  <c r="H17" i="7"/>
  <c r="P16" i="7" s="1"/>
  <c r="I17" i="7"/>
  <c r="Q16" i="7" s="1"/>
  <c r="J17" i="7"/>
  <c r="K17" i="7"/>
  <c r="L17" i="7"/>
  <c r="M17" i="7"/>
  <c r="F18" i="7"/>
  <c r="N17" i="7" s="1"/>
  <c r="G18" i="7"/>
  <c r="O17" i="7" s="1"/>
  <c r="H18" i="7"/>
  <c r="P17" i="7" s="1"/>
  <c r="I18" i="7"/>
  <c r="Q17" i="7" s="1"/>
  <c r="J18" i="7"/>
  <c r="K18" i="7"/>
  <c r="L18" i="7"/>
  <c r="M18" i="7"/>
  <c r="F19" i="7"/>
  <c r="N18" i="7" s="1"/>
  <c r="G19" i="7"/>
  <c r="O18" i="7" s="1"/>
  <c r="H19" i="7"/>
  <c r="P18" i="7" s="1"/>
  <c r="I19" i="7"/>
  <c r="J19" i="7"/>
  <c r="K19" i="7"/>
  <c r="L19" i="7"/>
  <c r="M19" i="7"/>
  <c r="F20" i="7"/>
  <c r="N19" i="7" s="1"/>
  <c r="G20" i="7"/>
  <c r="O19" i="7" s="1"/>
  <c r="H20" i="7"/>
  <c r="P19" i="7" s="1"/>
  <c r="I20" i="7"/>
  <c r="Q19" i="7" s="1"/>
  <c r="J20" i="7"/>
  <c r="K20" i="7"/>
  <c r="L20" i="7"/>
  <c r="M20" i="7"/>
  <c r="F21" i="7"/>
  <c r="N20" i="7" s="1"/>
  <c r="G21" i="7"/>
  <c r="O20" i="7" s="1"/>
  <c r="H21" i="7"/>
  <c r="P20" i="7" s="1"/>
  <c r="I21" i="7"/>
  <c r="Q20" i="7" s="1"/>
  <c r="J21" i="7"/>
  <c r="K21" i="7"/>
  <c r="L21" i="7"/>
  <c r="M21" i="7"/>
  <c r="F22" i="7"/>
  <c r="N21" i="7" s="1"/>
  <c r="G22" i="7"/>
  <c r="O21" i="7" s="1"/>
  <c r="H22" i="7"/>
  <c r="P21" i="7" s="1"/>
  <c r="I22" i="7"/>
  <c r="Q21" i="7" s="1"/>
  <c r="J22" i="7"/>
  <c r="K22" i="7"/>
  <c r="L22" i="7"/>
  <c r="M22" i="7"/>
  <c r="F23" i="7"/>
  <c r="N22" i="7" s="1"/>
  <c r="G23" i="7"/>
  <c r="O22" i="7" s="1"/>
  <c r="H23" i="7"/>
  <c r="P22" i="7" s="1"/>
  <c r="I23" i="7"/>
  <c r="Q22" i="7" s="1"/>
  <c r="J23" i="7"/>
  <c r="K23" i="7"/>
  <c r="L23" i="7"/>
  <c r="M23" i="7"/>
  <c r="F24" i="7"/>
  <c r="N23" i="7" s="1"/>
  <c r="G24" i="7"/>
  <c r="O23" i="7" s="1"/>
  <c r="H24" i="7"/>
  <c r="P23" i="7" s="1"/>
  <c r="I24" i="7"/>
  <c r="Q23" i="7" s="1"/>
  <c r="J24" i="7"/>
  <c r="K24" i="7"/>
  <c r="L24" i="7"/>
  <c r="M24" i="7"/>
  <c r="F25" i="7"/>
  <c r="N24" i="7" s="1"/>
  <c r="G25" i="7"/>
  <c r="O24" i="7" s="1"/>
  <c r="H25" i="7"/>
  <c r="P24" i="7" s="1"/>
  <c r="I25" i="7"/>
  <c r="Q24" i="7" s="1"/>
  <c r="J25" i="7"/>
  <c r="K25" i="7"/>
  <c r="L25" i="7"/>
  <c r="M25" i="7"/>
  <c r="F26" i="7"/>
  <c r="N25" i="7" s="1"/>
  <c r="G26" i="7"/>
  <c r="O25" i="7" s="1"/>
  <c r="H26" i="7"/>
  <c r="P25" i="7" s="1"/>
  <c r="I26" i="7"/>
  <c r="Q25" i="7" s="1"/>
  <c r="J26" i="7"/>
  <c r="K26" i="7"/>
  <c r="L26" i="7"/>
  <c r="M26" i="7"/>
  <c r="F27" i="7"/>
  <c r="N26" i="7" s="1"/>
  <c r="G27" i="7"/>
  <c r="O26" i="7" s="1"/>
  <c r="H27" i="7"/>
  <c r="P26" i="7" s="1"/>
  <c r="I27" i="7"/>
  <c r="J27" i="7"/>
  <c r="K27" i="7"/>
  <c r="L27" i="7"/>
  <c r="M27" i="7"/>
  <c r="F28" i="7"/>
  <c r="N27" i="7" s="1"/>
  <c r="G28" i="7"/>
  <c r="O27" i="7" s="1"/>
  <c r="H28" i="7"/>
  <c r="P27" i="7" s="1"/>
  <c r="I28" i="7"/>
  <c r="Q27" i="7" s="1"/>
  <c r="J28" i="7"/>
  <c r="K28" i="7"/>
  <c r="L28" i="7"/>
  <c r="M28" i="7"/>
  <c r="F29" i="7"/>
  <c r="N28" i="7" s="1"/>
  <c r="G29" i="7"/>
  <c r="O28" i="7" s="1"/>
  <c r="H29" i="7"/>
  <c r="P28" i="7" s="1"/>
  <c r="I29" i="7"/>
  <c r="Q28" i="7" s="1"/>
  <c r="J29" i="7"/>
  <c r="K29" i="7"/>
  <c r="L29" i="7"/>
  <c r="M29" i="7"/>
  <c r="F30" i="7"/>
  <c r="N29" i="7" s="1"/>
  <c r="G30" i="7"/>
  <c r="O29" i="7" s="1"/>
  <c r="H30" i="7"/>
  <c r="P29" i="7" s="1"/>
  <c r="I30" i="7"/>
  <c r="Q29" i="7" s="1"/>
  <c r="J30" i="7"/>
  <c r="K30" i="7"/>
  <c r="L30" i="7"/>
  <c r="M30" i="7"/>
  <c r="F31" i="7"/>
  <c r="G31" i="7"/>
  <c r="O30" i="7" s="1"/>
  <c r="H31" i="7"/>
  <c r="P30" i="7" s="1"/>
  <c r="I31" i="7"/>
  <c r="Q30" i="7" s="1"/>
  <c r="J31" i="7"/>
  <c r="K31" i="7"/>
  <c r="L31" i="7"/>
  <c r="M31" i="7"/>
  <c r="F32" i="7"/>
  <c r="N31" i="7" s="1"/>
  <c r="G32" i="7"/>
  <c r="O31" i="7" s="1"/>
  <c r="H32" i="7"/>
  <c r="P31" i="7" s="1"/>
  <c r="I32" i="7"/>
  <c r="Q31" i="7" s="1"/>
  <c r="J32" i="7"/>
  <c r="K32" i="7"/>
  <c r="L32" i="7"/>
  <c r="M32" i="7"/>
  <c r="F33" i="7"/>
  <c r="N32" i="7" s="1"/>
  <c r="G33" i="7"/>
  <c r="O32" i="7" s="1"/>
  <c r="H33" i="7"/>
  <c r="P32" i="7" s="1"/>
  <c r="I33" i="7"/>
  <c r="Q32" i="7" s="1"/>
  <c r="J33" i="7"/>
  <c r="K33" i="7"/>
  <c r="L33" i="7"/>
  <c r="M33" i="7"/>
  <c r="F34" i="7"/>
  <c r="N33" i="7" s="1"/>
  <c r="G34" i="7"/>
  <c r="O33" i="7" s="1"/>
  <c r="H34" i="7"/>
  <c r="P33" i="7" s="1"/>
  <c r="I34" i="7"/>
  <c r="Q33" i="7" s="1"/>
  <c r="J34" i="7"/>
  <c r="K34" i="7"/>
  <c r="L34" i="7"/>
  <c r="M34" i="7"/>
  <c r="F35" i="7"/>
  <c r="N34" i="7" s="1"/>
  <c r="G35" i="7"/>
  <c r="O34" i="7" s="1"/>
  <c r="H35" i="7"/>
  <c r="P34" i="7" s="1"/>
  <c r="I35" i="7"/>
  <c r="J35" i="7"/>
  <c r="K35" i="7"/>
  <c r="L35" i="7"/>
  <c r="M35" i="7"/>
  <c r="F36" i="7"/>
  <c r="N35" i="7" s="1"/>
  <c r="G36" i="7"/>
  <c r="O35" i="7" s="1"/>
  <c r="H36" i="7"/>
  <c r="P35" i="7" s="1"/>
  <c r="I36" i="7"/>
  <c r="Q35" i="7" s="1"/>
  <c r="J36" i="7"/>
  <c r="K36" i="7"/>
  <c r="L36" i="7"/>
  <c r="M36" i="7"/>
  <c r="F37" i="7"/>
  <c r="N36" i="7" s="1"/>
  <c r="G37" i="7"/>
  <c r="O36" i="7" s="1"/>
  <c r="H37" i="7"/>
  <c r="P36" i="7" s="1"/>
  <c r="I37" i="7"/>
  <c r="Q36" i="7" s="1"/>
  <c r="J37" i="7"/>
  <c r="K37" i="7"/>
  <c r="L37" i="7"/>
  <c r="M37" i="7"/>
  <c r="F38" i="7"/>
  <c r="N37" i="7" s="1"/>
  <c r="G38" i="7"/>
  <c r="O37" i="7" s="1"/>
  <c r="H38" i="7"/>
  <c r="P37" i="7" s="1"/>
  <c r="I38" i="7"/>
  <c r="Q37" i="7" s="1"/>
  <c r="J38" i="7"/>
  <c r="K38" i="7"/>
  <c r="L38" i="7"/>
  <c r="M38" i="7"/>
  <c r="F39" i="7"/>
  <c r="N38" i="7" s="1"/>
  <c r="G39" i="7"/>
  <c r="O38" i="7" s="1"/>
  <c r="H39" i="7"/>
  <c r="P38" i="7" s="1"/>
  <c r="I39" i="7"/>
  <c r="Q38" i="7" s="1"/>
  <c r="J39" i="7"/>
  <c r="K39" i="7"/>
  <c r="L39" i="7"/>
  <c r="M39" i="7"/>
  <c r="F40" i="7"/>
  <c r="N39" i="7" s="1"/>
  <c r="G40" i="7"/>
  <c r="O39" i="7" s="1"/>
  <c r="H40" i="7"/>
  <c r="P39" i="7" s="1"/>
  <c r="I40" i="7"/>
  <c r="Q39" i="7" s="1"/>
  <c r="J40" i="7"/>
  <c r="K40" i="7"/>
  <c r="L40" i="7"/>
  <c r="M40" i="7"/>
  <c r="F41" i="7"/>
  <c r="N40" i="7" s="1"/>
  <c r="G41" i="7"/>
  <c r="O40" i="7" s="1"/>
  <c r="H41" i="7"/>
  <c r="P40" i="7" s="1"/>
  <c r="I41" i="7"/>
  <c r="Q40" i="7" s="1"/>
  <c r="J41" i="7"/>
  <c r="K41" i="7"/>
  <c r="L41" i="7"/>
  <c r="M41" i="7"/>
  <c r="F42" i="7"/>
  <c r="N41" i="7" s="1"/>
  <c r="G42" i="7"/>
  <c r="O41" i="7" s="1"/>
  <c r="H42" i="7"/>
  <c r="P41" i="7" s="1"/>
  <c r="I42" i="7"/>
  <c r="Q41" i="7" s="1"/>
  <c r="J42" i="7"/>
  <c r="K42" i="7"/>
  <c r="L42" i="7"/>
  <c r="M42" i="7"/>
  <c r="F43" i="7"/>
  <c r="N42" i="7" s="1"/>
  <c r="G43" i="7"/>
  <c r="O42" i="7" s="1"/>
  <c r="H43" i="7"/>
  <c r="P42" i="7" s="1"/>
  <c r="I43" i="7"/>
  <c r="J43" i="7"/>
  <c r="K43" i="7"/>
  <c r="L43" i="7"/>
  <c r="M43" i="7"/>
  <c r="F44" i="7"/>
  <c r="N43" i="7" s="1"/>
  <c r="G44" i="7"/>
  <c r="O43" i="7" s="1"/>
  <c r="H44" i="7"/>
  <c r="P43" i="7" s="1"/>
  <c r="I44" i="7"/>
  <c r="Q43" i="7" s="1"/>
  <c r="J44" i="7"/>
  <c r="K44" i="7"/>
  <c r="L44" i="7"/>
  <c r="M44" i="7"/>
  <c r="F45" i="7"/>
  <c r="N44" i="7" s="1"/>
  <c r="G45" i="7"/>
  <c r="O44" i="7" s="1"/>
  <c r="H45" i="7"/>
  <c r="P44" i="7" s="1"/>
  <c r="I45" i="7"/>
  <c r="Q44" i="7" s="1"/>
  <c r="J45" i="7"/>
  <c r="K45" i="7"/>
  <c r="L45" i="7"/>
  <c r="M45" i="7"/>
  <c r="F46" i="7"/>
  <c r="N45" i="7" s="1"/>
  <c r="G46" i="7"/>
  <c r="O45" i="7" s="1"/>
  <c r="H46" i="7"/>
  <c r="P45" i="7" s="1"/>
  <c r="I46" i="7"/>
  <c r="Q45" i="7" s="1"/>
  <c r="J46" i="7"/>
  <c r="K46" i="7"/>
  <c r="L46" i="7"/>
  <c r="M46" i="7"/>
  <c r="F47" i="7"/>
  <c r="N46" i="7" s="1"/>
  <c r="G47" i="7"/>
  <c r="O46" i="7" s="1"/>
  <c r="H47" i="7"/>
  <c r="P46" i="7" s="1"/>
  <c r="I47" i="7"/>
  <c r="Q46" i="7" s="1"/>
  <c r="J47" i="7"/>
  <c r="K47" i="7"/>
  <c r="L47" i="7"/>
  <c r="M47" i="7"/>
  <c r="F48" i="7"/>
  <c r="N47" i="7" s="1"/>
  <c r="G48" i="7"/>
  <c r="O47" i="7" s="1"/>
  <c r="H48" i="7"/>
  <c r="P47" i="7" s="1"/>
  <c r="I48" i="7"/>
  <c r="Q47" i="7" s="1"/>
  <c r="J48" i="7"/>
  <c r="K48" i="7"/>
  <c r="L48" i="7"/>
  <c r="M48" i="7"/>
  <c r="F49" i="7"/>
  <c r="G49" i="7"/>
  <c r="O48" i="7" s="1"/>
  <c r="H49" i="7"/>
  <c r="P48" i="7" s="1"/>
  <c r="I49" i="7"/>
  <c r="Q48" i="7" s="1"/>
  <c r="J49" i="7"/>
  <c r="K49" i="7"/>
  <c r="L49" i="7"/>
  <c r="M49" i="7"/>
  <c r="F50" i="7"/>
  <c r="N49" i="7" s="1"/>
  <c r="G50" i="7"/>
  <c r="O49" i="7" s="1"/>
  <c r="H50" i="7"/>
  <c r="P49" i="7" s="1"/>
  <c r="I50" i="7"/>
  <c r="Q49" i="7" s="1"/>
  <c r="J50" i="7"/>
  <c r="K50" i="7"/>
  <c r="L50" i="7"/>
  <c r="M50" i="7"/>
  <c r="F51" i="7"/>
  <c r="N50" i="7" s="1"/>
  <c r="G51" i="7"/>
  <c r="O50" i="7" s="1"/>
  <c r="H51" i="7"/>
  <c r="P50" i="7" s="1"/>
  <c r="I51" i="7"/>
  <c r="J51" i="7"/>
  <c r="K51" i="7"/>
  <c r="L51" i="7"/>
  <c r="M51" i="7"/>
  <c r="F52" i="7"/>
  <c r="N51" i="7" s="1"/>
  <c r="G52" i="7"/>
  <c r="O51" i="7" s="1"/>
  <c r="H52" i="7"/>
  <c r="P51" i="7" s="1"/>
  <c r="I52" i="7"/>
  <c r="Q51" i="7" s="1"/>
  <c r="J52" i="7"/>
  <c r="K52" i="7"/>
  <c r="L52" i="7"/>
  <c r="M52" i="7"/>
  <c r="F53" i="7"/>
  <c r="N52" i="7" s="1"/>
  <c r="G53" i="7"/>
  <c r="O52" i="7" s="1"/>
  <c r="H53" i="7"/>
  <c r="P52" i="7" s="1"/>
  <c r="I53" i="7"/>
  <c r="Q52" i="7" s="1"/>
  <c r="J53" i="7"/>
  <c r="K53" i="7"/>
  <c r="L53" i="7"/>
  <c r="M53" i="7"/>
  <c r="F54" i="7"/>
  <c r="N53" i="7" s="1"/>
  <c r="G54" i="7"/>
  <c r="O53" i="7" s="1"/>
  <c r="H54" i="7"/>
  <c r="P53" i="7" s="1"/>
  <c r="I54" i="7"/>
  <c r="Q53" i="7" s="1"/>
  <c r="J54" i="7"/>
  <c r="K54" i="7"/>
  <c r="L54" i="7"/>
  <c r="M54" i="7"/>
  <c r="F55" i="7"/>
  <c r="N54" i="7" s="1"/>
  <c r="G55" i="7"/>
  <c r="O54" i="7" s="1"/>
  <c r="H55" i="7"/>
  <c r="P54" i="7" s="1"/>
  <c r="I55" i="7"/>
  <c r="Q54" i="7" s="1"/>
  <c r="J55" i="7"/>
  <c r="K55" i="7"/>
  <c r="L55" i="7"/>
  <c r="M55" i="7"/>
  <c r="F56" i="7"/>
  <c r="N55" i="7" s="1"/>
  <c r="G56" i="7"/>
  <c r="O55" i="7" s="1"/>
  <c r="H56" i="7"/>
  <c r="P55" i="7" s="1"/>
  <c r="I56" i="7"/>
  <c r="Q55" i="7" s="1"/>
  <c r="J56" i="7"/>
  <c r="K56" i="7"/>
  <c r="L56" i="7"/>
  <c r="M56" i="7"/>
  <c r="F57" i="7"/>
  <c r="N56" i="7" s="1"/>
  <c r="G57" i="7"/>
  <c r="O56" i="7" s="1"/>
  <c r="H57" i="7"/>
  <c r="P56" i="7" s="1"/>
  <c r="I57" i="7"/>
  <c r="Q56" i="7" s="1"/>
  <c r="J57" i="7"/>
  <c r="K57" i="7"/>
  <c r="L57" i="7"/>
  <c r="M57" i="7"/>
  <c r="F58" i="7"/>
  <c r="N57" i="7" s="1"/>
  <c r="G58" i="7"/>
  <c r="O57" i="7" s="1"/>
  <c r="H58" i="7"/>
  <c r="P57" i="7" s="1"/>
  <c r="I58" i="7"/>
  <c r="Q57" i="7" s="1"/>
  <c r="J58" i="7"/>
  <c r="K58" i="7"/>
  <c r="L58" i="7"/>
  <c r="M58" i="7"/>
  <c r="F59" i="7"/>
  <c r="N58" i="7" s="1"/>
  <c r="G59" i="7"/>
  <c r="O58" i="7" s="1"/>
  <c r="H59" i="7"/>
  <c r="P58" i="7" s="1"/>
  <c r="I59" i="7"/>
  <c r="J59" i="7"/>
  <c r="K59" i="7"/>
  <c r="L59" i="7"/>
  <c r="M59" i="7"/>
  <c r="F60" i="7"/>
  <c r="N59" i="7" s="1"/>
  <c r="G60" i="7"/>
  <c r="O59" i="7" s="1"/>
  <c r="H60" i="7"/>
  <c r="P59" i="7" s="1"/>
  <c r="I60" i="7"/>
  <c r="Q59" i="7" s="1"/>
  <c r="J60" i="7"/>
  <c r="K60" i="7"/>
  <c r="L60" i="7"/>
  <c r="M60" i="7"/>
  <c r="F61" i="7"/>
  <c r="N60" i="7" s="1"/>
  <c r="G61" i="7"/>
  <c r="O60" i="7" s="1"/>
  <c r="H61" i="7"/>
  <c r="P60" i="7" s="1"/>
  <c r="I61" i="7"/>
  <c r="Q60" i="7" s="1"/>
  <c r="J61" i="7"/>
  <c r="K61" i="7"/>
  <c r="L61" i="7"/>
  <c r="M61" i="7"/>
  <c r="F62" i="7"/>
  <c r="N61" i="7" s="1"/>
  <c r="G62" i="7"/>
  <c r="O61" i="7" s="1"/>
  <c r="H62" i="7"/>
  <c r="P61" i="7" s="1"/>
  <c r="I62" i="7"/>
  <c r="Q61" i="7" s="1"/>
  <c r="J62" i="7"/>
  <c r="K62" i="7"/>
  <c r="L62" i="7"/>
  <c r="M62" i="7"/>
  <c r="F63" i="7"/>
  <c r="N62" i="7" s="1"/>
  <c r="G63" i="7"/>
  <c r="O62" i="7" s="1"/>
  <c r="H63" i="7"/>
  <c r="P62" i="7" s="1"/>
  <c r="I63" i="7"/>
  <c r="Q62" i="7" s="1"/>
  <c r="J63" i="7"/>
  <c r="K63" i="7"/>
  <c r="L63" i="7"/>
  <c r="M63" i="7"/>
  <c r="F64" i="7"/>
  <c r="N63" i="7" s="1"/>
  <c r="G64" i="7"/>
  <c r="O63" i="7" s="1"/>
  <c r="H64" i="7"/>
  <c r="P63" i="7" s="1"/>
  <c r="I64" i="7"/>
  <c r="Q63" i="7" s="1"/>
  <c r="J64" i="7"/>
  <c r="K64" i="7"/>
  <c r="L64" i="7"/>
  <c r="M64" i="7"/>
  <c r="F65" i="7"/>
  <c r="N64" i="7" s="1"/>
  <c r="G65" i="7"/>
  <c r="O64" i="7" s="1"/>
  <c r="H65" i="7"/>
  <c r="P64" i="7" s="1"/>
  <c r="I65" i="7"/>
  <c r="Q64" i="7" s="1"/>
  <c r="J65" i="7"/>
  <c r="K65" i="7"/>
  <c r="L65" i="7"/>
  <c r="M65" i="7"/>
  <c r="F66" i="7"/>
  <c r="G66" i="7"/>
  <c r="O65" i="7" s="1"/>
  <c r="H66" i="7"/>
  <c r="P65" i="7" s="1"/>
  <c r="I66" i="7"/>
  <c r="Q65" i="7" s="1"/>
  <c r="J66" i="7"/>
  <c r="K66" i="7"/>
  <c r="L66" i="7"/>
  <c r="M66" i="7"/>
  <c r="F67" i="7"/>
  <c r="N66" i="7" s="1"/>
  <c r="G67" i="7"/>
  <c r="O66" i="7" s="1"/>
  <c r="H67" i="7"/>
  <c r="P66" i="7" s="1"/>
  <c r="I67" i="7"/>
  <c r="J67" i="7"/>
  <c r="K67" i="7"/>
  <c r="L67" i="7"/>
  <c r="M67" i="7"/>
  <c r="F68" i="7"/>
  <c r="N67" i="7" s="1"/>
  <c r="G68" i="7"/>
  <c r="O67" i="7" s="1"/>
  <c r="H68" i="7"/>
  <c r="P67" i="7" s="1"/>
  <c r="I68" i="7"/>
  <c r="Q67" i="7" s="1"/>
  <c r="J68" i="7"/>
  <c r="K68" i="7"/>
  <c r="L68" i="7"/>
  <c r="M68" i="7"/>
  <c r="F69" i="7"/>
  <c r="N68" i="7" s="1"/>
  <c r="G69" i="7"/>
  <c r="O68" i="7" s="1"/>
  <c r="H69" i="7"/>
  <c r="P68" i="7" s="1"/>
  <c r="I69" i="7"/>
  <c r="Q68" i="7" s="1"/>
  <c r="J69" i="7"/>
  <c r="K69" i="7"/>
  <c r="L69" i="7"/>
  <c r="M69" i="7"/>
  <c r="F70" i="7"/>
  <c r="N69" i="7" s="1"/>
  <c r="G70" i="7"/>
  <c r="O69" i="7" s="1"/>
  <c r="H70" i="7"/>
  <c r="P69" i="7" s="1"/>
  <c r="I70" i="7"/>
  <c r="Q69" i="7" s="1"/>
  <c r="J70" i="7"/>
  <c r="K70" i="7"/>
  <c r="L70" i="7"/>
  <c r="M70" i="7"/>
  <c r="F71" i="7"/>
  <c r="N70" i="7" s="1"/>
  <c r="G71" i="7"/>
  <c r="O70" i="7" s="1"/>
  <c r="H71" i="7"/>
  <c r="P70" i="7" s="1"/>
  <c r="I71" i="7"/>
  <c r="Q70" i="7" s="1"/>
  <c r="J71" i="7"/>
  <c r="K71" i="7"/>
  <c r="L71" i="7"/>
  <c r="M71" i="7"/>
  <c r="F72" i="7"/>
  <c r="N71" i="7" s="1"/>
  <c r="G72" i="7"/>
  <c r="O71" i="7" s="1"/>
  <c r="H72" i="7"/>
  <c r="P71" i="7" s="1"/>
  <c r="I72" i="7"/>
  <c r="Q71" i="7" s="1"/>
  <c r="J72" i="7"/>
  <c r="K72" i="7"/>
  <c r="L72" i="7"/>
  <c r="M72" i="7"/>
  <c r="F73" i="7"/>
  <c r="N72" i="7" s="1"/>
  <c r="G73" i="7"/>
  <c r="O72" i="7" s="1"/>
  <c r="H73" i="7"/>
  <c r="P72" i="7" s="1"/>
  <c r="I73" i="7"/>
  <c r="Q72" i="7" s="1"/>
  <c r="J73" i="7"/>
  <c r="K73" i="7"/>
  <c r="L73" i="7"/>
  <c r="M73" i="7"/>
  <c r="F74" i="7"/>
  <c r="N73" i="7" s="1"/>
  <c r="G74" i="7"/>
  <c r="O73" i="7" s="1"/>
  <c r="H74" i="7"/>
  <c r="P73" i="7" s="1"/>
  <c r="I74" i="7"/>
  <c r="Q73" i="7" s="1"/>
  <c r="J74" i="7"/>
  <c r="K74" i="7"/>
  <c r="L74" i="7"/>
  <c r="M74" i="7"/>
  <c r="F75" i="7"/>
  <c r="N74" i="7" s="1"/>
  <c r="G75" i="7"/>
  <c r="O74" i="7" s="1"/>
  <c r="H75" i="7"/>
  <c r="P74" i="7" s="1"/>
  <c r="I75" i="7"/>
  <c r="J75" i="7"/>
  <c r="K75" i="7"/>
  <c r="L75" i="7"/>
  <c r="M75" i="7"/>
  <c r="F76" i="7"/>
  <c r="N75" i="7" s="1"/>
  <c r="G76" i="7"/>
  <c r="O75" i="7" s="1"/>
  <c r="H76" i="7"/>
  <c r="P75" i="7" s="1"/>
  <c r="I76" i="7"/>
  <c r="Q75" i="7" s="1"/>
  <c r="J76" i="7"/>
  <c r="K76" i="7"/>
  <c r="L76" i="7"/>
  <c r="M76" i="7"/>
  <c r="F77" i="7"/>
  <c r="N76" i="7" s="1"/>
  <c r="G77" i="7"/>
  <c r="O76" i="7" s="1"/>
  <c r="H77" i="7"/>
  <c r="P76" i="7" s="1"/>
  <c r="I77" i="7"/>
  <c r="Q76" i="7" s="1"/>
  <c r="J77" i="7"/>
  <c r="K77" i="7"/>
  <c r="L77" i="7"/>
  <c r="M77" i="7"/>
  <c r="F78" i="7"/>
  <c r="N77" i="7" s="1"/>
  <c r="G78" i="7"/>
  <c r="O77" i="7" s="1"/>
  <c r="H78" i="7"/>
  <c r="P77" i="7" s="1"/>
  <c r="I78" i="7"/>
  <c r="Q77" i="7" s="1"/>
  <c r="J78" i="7"/>
  <c r="K78" i="7"/>
  <c r="L78" i="7"/>
  <c r="M78" i="7"/>
  <c r="F79" i="7"/>
  <c r="N78" i="7" s="1"/>
  <c r="G79" i="7"/>
  <c r="O78" i="7" s="1"/>
  <c r="H79" i="7"/>
  <c r="P78" i="7" s="1"/>
  <c r="I79" i="7"/>
  <c r="Q78" i="7" s="1"/>
  <c r="J79" i="7"/>
  <c r="K79" i="7"/>
  <c r="L79" i="7"/>
  <c r="M79" i="7"/>
  <c r="F80" i="7"/>
  <c r="G80" i="7"/>
  <c r="O79" i="7" s="1"/>
  <c r="H80" i="7"/>
  <c r="P79" i="7" s="1"/>
  <c r="I80" i="7"/>
  <c r="Q79" i="7" s="1"/>
  <c r="J80" i="7"/>
  <c r="K80" i="7"/>
  <c r="L80" i="7"/>
  <c r="M80" i="7"/>
  <c r="F81" i="7"/>
  <c r="N80" i="7" s="1"/>
  <c r="G81" i="7"/>
  <c r="O80" i="7" s="1"/>
  <c r="H81" i="7"/>
  <c r="P80" i="7" s="1"/>
  <c r="I81" i="7"/>
  <c r="Q80" i="7" s="1"/>
  <c r="J81" i="7"/>
  <c r="K81" i="7"/>
  <c r="L81" i="7"/>
  <c r="M81" i="7"/>
  <c r="F82" i="7"/>
  <c r="N81" i="7" s="1"/>
  <c r="G82" i="7"/>
  <c r="O81" i="7" s="1"/>
  <c r="H82" i="7"/>
  <c r="P81" i="7" s="1"/>
  <c r="I82" i="7"/>
  <c r="Q81" i="7" s="1"/>
  <c r="J82" i="7"/>
  <c r="K82" i="7"/>
  <c r="L82" i="7"/>
  <c r="M82" i="7"/>
  <c r="F83" i="7"/>
  <c r="N82" i="7" s="1"/>
  <c r="G83" i="7"/>
  <c r="O82" i="7" s="1"/>
  <c r="H83" i="7"/>
  <c r="P82" i="7" s="1"/>
  <c r="I83" i="7"/>
  <c r="J83" i="7"/>
  <c r="K83" i="7"/>
  <c r="L83" i="7"/>
  <c r="M83" i="7"/>
  <c r="F84" i="7"/>
  <c r="N83" i="7" s="1"/>
  <c r="G84" i="7"/>
  <c r="O83" i="7" s="1"/>
  <c r="H84" i="7"/>
  <c r="P83" i="7" s="1"/>
  <c r="I84" i="7"/>
  <c r="Q83" i="7" s="1"/>
  <c r="J84" i="7"/>
  <c r="K84" i="7"/>
  <c r="L84" i="7"/>
  <c r="M84" i="7"/>
  <c r="F85" i="7"/>
  <c r="N84" i="7" s="1"/>
  <c r="G85" i="7"/>
  <c r="O84" i="7" s="1"/>
  <c r="H85" i="7"/>
  <c r="P84" i="7" s="1"/>
  <c r="I85" i="7"/>
  <c r="Q84" i="7" s="1"/>
  <c r="J85" i="7"/>
  <c r="K85" i="7"/>
  <c r="L85" i="7"/>
  <c r="M85" i="7"/>
  <c r="F86" i="7"/>
  <c r="N85" i="7" s="1"/>
  <c r="G86" i="7"/>
  <c r="O85" i="7" s="1"/>
  <c r="H86" i="7"/>
  <c r="P85" i="7" s="1"/>
  <c r="I86" i="7"/>
  <c r="Q85" i="7" s="1"/>
  <c r="J86" i="7"/>
  <c r="K86" i="7"/>
  <c r="L86" i="7"/>
  <c r="M86" i="7"/>
  <c r="F87" i="7"/>
  <c r="N86" i="7" s="1"/>
  <c r="G87" i="7"/>
  <c r="O86" i="7" s="1"/>
  <c r="H87" i="7"/>
  <c r="P86" i="7" s="1"/>
  <c r="I87" i="7"/>
  <c r="Q86" i="7" s="1"/>
  <c r="J87" i="7"/>
  <c r="K87" i="7"/>
  <c r="L87" i="7"/>
  <c r="M87" i="7"/>
  <c r="F88" i="7"/>
  <c r="N87" i="7" s="1"/>
  <c r="G88" i="7"/>
  <c r="O87" i="7" s="1"/>
  <c r="H88" i="7"/>
  <c r="P87" i="7" s="1"/>
  <c r="I88" i="7"/>
  <c r="Q87" i="7" s="1"/>
  <c r="J88" i="7"/>
  <c r="K88" i="7"/>
  <c r="L88" i="7"/>
  <c r="M88" i="7"/>
  <c r="F89" i="7"/>
  <c r="N88" i="7" s="1"/>
  <c r="G89" i="7"/>
  <c r="O88" i="7" s="1"/>
  <c r="H89" i="7"/>
  <c r="P88" i="7" s="1"/>
  <c r="I89" i="7"/>
  <c r="Q88" i="7" s="1"/>
  <c r="J89" i="7"/>
  <c r="K89" i="7"/>
  <c r="L89" i="7"/>
  <c r="M89" i="7"/>
  <c r="F90" i="7"/>
  <c r="N89" i="7" s="1"/>
  <c r="G90" i="7"/>
  <c r="O89" i="7" s="1"/>
  <c r="H90" i="7"/>
  <c r="P89" i="7" s="1"/>
  <c r="I90" i="7"/>
  <c r="Q89" i="7" s="1"/>
  <c r="J90" i="7"/>
  <c r="K90" i="7"/>
  <c r="L90" i="7"/>
  <c r="M90" i="7"/>
  <c r="F91" i="7"/>
  <c r="N90" i="7" s="1"/>
  <c r="G91" i="7"/>
  <c r="O90" i="7" s="1"/>
  <c r="H91" i="7"/>
  <c r="P90" i="7" s="1"/>
  <c r="I91" i="7"/>
  <c r="J91" i="7"/>
  <c r="K91" i="7"/>
  <c r="L91" i="7"/>
  <c r="M91" i="7"/>
  <c r="F92" i="7"/>
  <c r="N91" i="7" s="1"/>
  <c r="G92" i="7"/>
  <c r="O91" i="7" s="1"/>
  <c r="H92" i="7"/>
  <c r="P91" i="7" s="1"/>
  <c r="I92" i="7"/>
  <c r="Q91" i="7" s="1"/>
  <c r="J92" i="7"/>
  <c r="K92" i="7"/>
  <c r="L92" i="7"/>
  <c r="M92" i="7"/>
  <c r="F93" i="7"/>
  <c r="N92" i="7" s="1"/>
  <c r="G93" i="7"/>
  <c r="O92" i="7" s="1"/>
  <c r="H93" i="7"/>
  <c r="P92" i="7" s="1"/>
  <c r="I93" i="7"/>
  <c r="Q92" i="7" s="1"/>
  <c r="J93" i="7"/>
  <c r="K93" i="7"/>
  <c r="L93" i="7"/>
  <c r="M93" i="7"/>
  <c r="F94" i="7"/>
  <c r="N93" i="7" s="1"/>
  <c r="G94" i="7"/>
  <c r="O93" i="7" s="1"/>
  <c r="H94" i="7"/>
  <c r="P93" i="7" s="1"/>
  <c r="I94" i="7"/>
  <c r="Q93" i="7" s="1"/>
  <c r="J94" i="7"/>
  <c r="K94" i="7"/>
  <c r="L94" i="7"/>
  <c r="M94" i="7"/>
  <c r="F95" i="7"/>
  <c r="N94" i="7" s="1"/>
  <c r="G95" i="7"/>
  <c r="O94" i="7" s="1"/>
  <c r="H95" i="7"/>
  <c r="P94" i="7" s="1"/>
  <c r="I95" i="7"/>
  <c r="Q94" i="7" s="1"/>
  <c r="J95" i="7"/>
  <c r="K95" i="7"/>
  <c r="L95" i="7"/>
  <c r="M95" i="7"/>
  <c r="F96" i="7"/>
  <c r="N95" i="7" s="1"/>
  <c r="G96" i="7"/>
  <c r="O95" i="7" s="1"/>
  <c r="H96" i="7"/>
  <c r="P95" i="7" s="1"/>
  <c r="I96" i="7"/>
  <c r="Q95" i="7" s="1"/>
  <c r="J96" i="7"/>
  <c r="K96" i="7"/>
  <c r="L96" i="7"/>
  <c r="M96" i="7"/>
  <c r="F97" i="7"/>
  <c r="G97" i="7"/>
  <c r="O96" i="7" s="1"/>
  <c r="H97" i="7"/>
  <c r="P96" i="7" s="1"/>
  <c r="I97" i="7"/>
  <c r="Q96" i="7" s="1"/>
  <c r="J97" i="7"/>
  <c r="K97" i="7"/>
  <c r="L97" i="7"/>
  <c r="M97" i="7"/>
  <c r="F98" i="7"/>
  <c r="N97" i="7" s="1"/>
  <c r="G98" i="7"/>
  <c r="O97" i="7" s="1"/>
  <c r="H98" i="7"/>
  <c r="P97" i="7" s="1"/>
  <c r="I98" i="7"/>
  <c r="Q97" i="7" s="1"/>
  <c r="J98" i="7"/>
  <c r="K98" i="7"/>
  <c r="L98" i="7"/>
  <c r="M98" i="7"/>
  <c r="F99" i="7"/>
  <c r="N98" i="7" s="1"/>
  <c r="G99" i="7"/>
  <c r="O98" i="7" s="1"/>
  <c r="H99" i="7"/>
  <c r="P98" i="7" s="1"/>
  <c r="I99" i="7"/>
  <c r="J99" i="7"/>
  <c r="K99" i="7"/>
  <c r="L99" i="7"/>
  <c r="M99" i="7"/>
  <c r="F100" i="7"/>
  <c r="N99" i="7" s="1"/>
  <c r="G100" i="7"/>
  <c r="O99" i="7" s="1"/>
  <c r="H100" i="7"/>
  <c r="P99" i="7" s="1"/>
  <c r="I100" i="7"/>
  <c r="Q99" i="7" s="1"/>
  <c r="J100" i="7"/>
  <c r="K100" i="7"/>
  <c r="L100" i="7"/>
  <c r="M100" i="7"/>
  <c r="F101" i="7"/>
  <c r="N100" i="7" s="1"/>
  <c r="G101" i="7"/>
  <c r="O100" i="7" s="1"/>
  <c r="H101" i="7"/>
  <c r="P100" i="7" s="1"/>
  <c r="I101" i="7"/>
  <c r="Q100" i="7" s="1"/>
  <c r="J101" i="7"/>
  <c r="K101" i="7"/>
  <c r="L101" i="7"/>
  <c r="M101" i="7"/>
  <c r="F102" i="7"/>
  <c r="N101" i="7" s="1"/>
  <c r="G102" i="7"/>
  <c r="O101" i="7" s="1"/>
  <c r="H102" i="7"/>
  <c r="P101" i="7" s="1"/>
  <c r="I102" i="7"/>
  <c r="Q101" i="7" s="1"/>
  <c r="J102" i="7"/>
  <c r="K102" i="7"/>
  <c r="L102" i="7"/>
  <c r="M102" i="7"/>
  <c r="F103" i="7"/>
  <c r="N102" i="7" s="1"/>
  <c r="G103" i="7"/>
  <c r="O102" i="7" s="1"/>
  <c r="H103" i="7"/>
  <c r="P102" i="7" s="1"/>
  <c r="I103" i="7"/>
  <c r="Q102" i="7" s="1"/>
  <c r="J103" i="7"/>
  <c r="K103" i="7"/>
  <c r="L103" i="7"/>
  <c r="M103" i="7"/>
  <c r="F104" i="7"/>
  <c r="N103" i="7" s="1"/>
  <c r="G104" i="7"/>
  <c r="O103" i="7" s="1"/>
  <c r="H104" i="7"/>
  <c r="P103" i="7" s="1"/>
  <c r="I104" i="7"/>
  <c r="Q103" i="7" s="1"/>
  <c r="J104" i="7"/>
  <c r="K104" i="7"/>
  <c r="L104" i="7"/>
  <c r="M104" i="7"/>
  <c r="F105" i="7"/>
  <c r="N104" i="7" s="1"/>
  <c r="G105" i="7"/>
  <c r="O104" i="7" s="1"/>
  <c r="H105" i="7"/>
  <c r="P104" i="7" s="1"/>
  <c r="I105" i="7"/>
  <c r="Q104" i="7" s="1"/>
  <c r="J105" i="7"/>
  <c r="K105" i="7"/>
  <c r="L105" i="7"/>
  <c r="M105" i="7"/>
  <c r="F106" i="7"/>
  <c r="N105" i="7" s="1"/>
  <c r="G106" i="7"/>
  <c r="O105" i="7" s="1"/>
  <c r="H106" i="7"/>
  <c r="P105" i="7" s="1"/>
  <c r="I106" i="7"/>
  <c r="Q105" i="7" s="1"/>
  <c r="J106" i="7"/>
  <c r="K106" i="7"/>
  <c r="L106" i="7"/>
  <c r="M106" i="7"/>
  <c r="F107" i="7"/>
  <c r="N106" i="7" s="1"/>
  <c r="G107" i="7"/>
  <c r="O106" i="7" s="1"/>
  <c r="H107" i="7"/>
  <c r="P106" i="7" s="1"/>
  <c r="I107" i="7"/>
  <c r="J107" i="7"/>
  <c r="K107" i="7"/>
  <c r="L107" i="7"/>
  <c r="M107" i="7"/>
  <c r="F108" i="7"/>
  <c r="N107" i="7" s="1"/>
  <c r="G108" i="7"/>
  <c r="O107" i="7" s="1"/>
  <c r="H108" i="7"/>
  <c r="P107" i="7" s="1"/>
  <c r="I108" i="7"/>
  <c r="Q107" i="7" s="1"/>
  <c r="J108" i="7"/>
  <c r="K108" i="7"/>
  <c r="L108" i="7"/>
  <c r="M108" i="7"/>
  <c r="F109" i="7"/>
  <c r="N108" i="7" s="1"/>
  <c r="G109" i="7"/>
  <c r="O108" i="7" s="1"/>
  <c r="H109" i="7"/>
  <c r="P108" i="7" s="1"/>
  <c r="I109" i="7"/>
  <c r="Q108" i="7" s="1"/>
  <c r="J109" i="7"/>
  <c r="K109" i="7"/>
  <c r="L109" i="7"/>
  <c r="M109" i="7"/>
  <c r="F110" i="7"/>
  <c r="N109" i="7" s="1"/>
  <c r="G110" i="7"/>
  <c r="O109" i="7" s="1"/>
  <c r="H110" i="7"/>
  <c r="P109" i="7" s="1"/>
  <c r="I110" i="7"/>
  <c r="Q109" i="7" s="1"/>
  <c r="J110" i="7"/>
  <c r="K110" i="7"/>
  <c r="L110" i="7"/>
  <c r="M110" i="7"/>
  <c r="F111" i="7"/>
  <c r="G111" i="7"/>
  <c r="O110" i="7" s="1"/>
  <c r="H111" i="7"/>
  <c r="P110" i="7" s="1"/>
  <c r="I111" i="7"/>
  <c r="Q110" i="7" s="1"/>
  <c r="J111" i="7"/>
  <c r="K111" i="7"/>
  <c r="L111" i="7"/>
  <c r="M111" i="7"/>
  <c r="F112" i="7"/>
  <c r="N111" i="7" s="1"/>
  <c r="G112" i="7"/>
  <c r="O111" i="7" s="1"/>
  <c r="H112" i="7"/>
  <c r="P111" i="7" s="1"/>
  <c r="I112" i="7"/>
  <c r="Q111" i="7" s="1"/>
  <c r="J112" i="7"/>
  <c r="K112" i="7"/>
  <c r="L112" i="7"/>
  <c r="M112" i="7"/>
  <c r="F113" i="7"/>
  <c r="N112" i="7" s="1"/>
  <c r="G113" i="7"/>
  <c r="O112" i="7" s="1"/>
  <c r="H113" i="7"/>
  <c r="P112" i="7" s="1"/>
  <c r="I113" i="7"/>
  <c r="Q112" i="7" s="1"/>
  <c r="J113" i="7"/>
  <c r="K113" i="7"/>
  <c r="L113" i="7"/>
  <c r="M113" i="7"/>
  <c r="F114" i="7"/>
  <c r="N113" i="7" s="1"/>
  <c r="G114" i="7"/>
  <c r="O113" i="7" s="1"/>
  <c r="H114" i="7"/>
  <c r="P113" i="7" s="1"/>
  <c r="I114" i="7"/>
  <c r="Q113" i="7" s="1"/>
  <c r="J114" i="7"/>
  <c r="K114" i="7"/>
  <c r="L114" i="7"/>
  <c r="M114" i="7"/>
  <c r="F115" i="7"/>
  <c r="N114" i="7" s="1"/>
  <c r="G115" i="7"/>
  <c r="O114" i="7" s="1"/>
  <c r="H115" i="7"/>
  <c r="P114" i="7" s="1"/>
  <c r="I115" i="7"/>
  <c r="J115" i="7"/>
  <c r="K115" i="7"/>
  <c r="L115" i="7"/>
  <c r="M115" i="7"/>
  <c r="F116" i="7"/>
  <c r="N115" i="7" s="1"/>
  <c r="G116" i="7"/>
  <c r="O115" i="7" s="1"/>
  <c r="H116" i="7"/>
  <c r="P115" i="7" s="1"/>
  <c r="I116" i="7"/>
  <c r="Q115" i="7" s="1"/>
  <c r="J116" i="7"/>
  <c r="K116" i="7"/>
  <c r="L116" i="7"/>
  <c r="M116" i="7"/>
  <c r="F117" i="7"/>
  <c r="N116" i="7" s="1"/>
  <c r="G117" i="7"/>
  <c r="O116" i="7" s="1"/>
  <c r="H117" i="7"/>
  <c r="P116" i="7" s="1"/>
  <c r="I117" i="7"/>
  <c r="Q116" i="7" s="1"/>
  <c r="J117" i="7"/>
  <c r="K117" i="7"/>
  <c r="L117" i="7"/>
  <c r="M117" i="7"/>
  <c r="F118" i="7"/>
  <c r="N117" i="7" s="1"/>
  <c r="G118" i="7"/>
  <c r="O117" i="7" s="1"/>
  <c r="H118" i="7"/>
  <c r="P117" i="7" s="1"/>
  <c r="I118" i="7"/>
  <c r="Q117" i="7" s="1"/>
  <c r="J118" i="7"/>
  <c r="K118" i="7"/>
  <c r="L118" i="7"/>
  <c r="M118" i="7"/>
  <c r="F119" i="7"/>
  <c r="N118" i="7" s="1"/>
  <c r="G119" i="7"/>
  <c r="O118" i="7" s="1"/>
  <c r="H119" i="7"/>
  <c r="P118" i="7" s="1"/>
  <c r="I119" i="7"/>
  <c r="Q118" i="7" s="1"/>
  <c r="J119" i="7"/>
  <c r="K119" i="7"/>
  <c r="L119" i="7"/>
  <c r="M119" i="7"/>
  <c r="F120" i="7"/>
  <c r="N119" i="7" s="1"/>
  <c r="G120" i="7"/>
  <c r="O119" i="7" s="1"/>
  <c r="H120" i="7"/>
  <c r="P119" i="7" s="1"/>
  <c r="I120" i="7"/>
  <c r="Q119" i="7" s="1"/>
  <c r="J120" i="7"/>
  <c r="K120" i="7"/>
  <c r="L120" i="7"/>
  <c r="M120" i="7"/>
  <c r="F121" i="7"/>
  <c r="N120" i="7" s="1"/>
  <c r="G121" i="7"/>
  <c r="O120" i="7" s="1"/>
  <c r="H121" i="7"/>
  <c r="P120" i="7" s="1"/>
  <c r="I121" i="7"/>
  <c r="Q120" i="7" s="1"/>
  <c r="J121" i="7"/>
  <c r="K121" i="7"/>
  <c r="L121" i="7"/>
  <c r="M121" i="7"/>
  <c r="F122" i="7"/>
  <c r="N121" i="7" s="1"/>
  <c r="G122" i="7"/>
  <c r="O121" i="7" s="1"/>
  <c r="H122" i="7"/>
  <c r="P121" i="7" s="1"/>
  <c r="I122" i="7"/>
  <c r="Q121" i="7" s="1"/>
  <c r="J122" i="7"/>
  <c r="K122" i="7"/>
  <c r="L122" i="7"/>
  <c r="M122" i="7"/>
  <c r="F123" i="7"/>
  <c r="N122" i="7" s="1"/>
  <c r="G123" i="7"/>
  <c r="O122" i="7" s="1"/>
  <c r="H123" i="7"/>
  <c r="P122" i="7" s="1"/>
  <c r="I123" i="7"/>
  <c r="J123" i="7"/>
  <c r="K123" i="7"/>
  <c r="L123" i="7"/>
  <c r="M123" i="7"/>
  <c r="F124" i="7"/>
  <c r="N123" i="7" s="1"/>
  <c r="G124" i="7"/>
  <c r="O123" i="7" s="1"/>
  <c r="H124" i="7"/>
  <c r="P123" i="7" s="1"/>
  <c r="I124" i="7"/>
  <c r="Q123" i="7" s="1"/>
  <c r="J124" i="7"/>
  <c r="K124" i="7"/>
  <c r="L124" i="7"/>
  <c r="M124" i="7"/>
  <c r="F125" i="7"/>
  <c r="N124" i="7" s="1"/>
  <c r="G125" i="7"/>
  <c r="O124" i="7" s="1"/>
  <c r="H125" i="7"/>
  <c r="P124" i="7" s="1"/>
  <c r="I125" i="7"/>
  <c r="Q124" i="7" s="1"/>
  <c r="J125" i="7"/>
  <c r="K125" i="7"/>
  <c r="L125" i="7"/>
  <c r="M125" i="7"/>
  <c r="F126" i="7"/>
  <c r="N125" i="7" s="1"/>
  <c r="G126" i="7"/>
  <c r="O125" i="7" s="1"/>
  <c r="H126" i="7"/>
  <c r="P125" i="7" s="1"/>
  <c r="I126" i="7"/>
  <c r="Q125" i="7" s="1"/>
  <c r="J126" i="7"/>
  <c r="K126" i="7"/>
  <c r="L126" i="7"/>
  <c r="M126" i="7"/>
  <c r="F127" i="7"/>
  <c r="N126" i="7" s="1"/>
  <c r="G127" i="7"/>
  <c r="O126" i="7" s="1"/>
  <c r="H127" i="7"/>
  <c r="P126" i="7" s="1"/>
  <c r="I127" i="7"/>
  <c r="Q126" i="7" s="1"/>
  <c r="J127" i="7"/>
  <c r="K127" i="7"/>
  <c r="L127" i="7"/>
  <c r="M127" i="7"/>
  <c r="F128" i="7"/>
  <c r="N127" i="7" s="1"/>
  <c r="G128" i="7"/>
  <c r="O127" i="7" s="1"/>
  <c r="H128" i="7"/>
  <c r="P127" i="7" s="1"/>
  <c r="I128" i="7"/>
  <c r="Q127" i="7" s="1"/>
  <c r="J128" i="7"/>
  <c r="K128" i="7"/>
  <c r="L128" i="7"/>
  <c r="M128" i="7"/>
  <c r="F129" i="7"/>
  <c r="G129" i="7"/>
  <c r="O128" i="7" s="1"/>
  <c r="H129" i="7"/>
  <c r="P128" i="7" s="1"/>
  <c r="I129" i="7"/>
  <c r="Q128" i="7" s="1"/>
  <c r="J129" i="7"/>
  <c r="K129" i="7"/>
  <c r="L129" i="7"/>
  <c r="M129" i="7"/>
  <c r="F130" i="7"/>
  <c r="N129" i="7" s="1"/>
  <c r="G130" i="7"/>
  <c r="O129" i="7" s="1"/>
  <c r="H130" i="7"/>
  <c r="P129" i="7" s="1"/>
  <c r="I130" i="7"/>
  <c r="Q129" i="7" s="1"/>
  <c r="J130" i="7"/>
  <c r="K130" i="7"/>
  <c r="L130" i="7"/>
  <c r="M130" i="7"/>
  <c r="F131" i="7"/>
  <c r="N130" i="7" s="1"/>
  <c r="G131" i="7"/>
  <c r="O130" i="7" s="1"/>
  <c r="H131" i="7"/>
  <c r="P130" i="7" s="1"/>
  <c r="I131" i="7"/>
  <c r="J131" i="7"/>
  <c r="K131" i="7"/>
  <c r="L131" i="7"/>
  <c r="M131" i="7"/>
  <c r="F132" i="7"/>
  <c r="N131" i="7" s="1"/>
  <c r="G132" i="7"/>
  <c r="O131" i="7" s="1"/>
  <c r="H132" i="7"/>
  <c r="P131" i="7" s="1"/>
  <c r="I132" i="7"/>
  <c r="Q131" i="7" s="1"/>
  <c r="J132" i="7"/>
  <c r="K132" i="7"/>
  <c r="L132" i="7"/>
  <c r="M132" i="7"/>
  <c r="F133" i="7"/>
  <c r="N132" i="7" s="1"/>
  <c r="G133" i="7"/>
  <c r="O132" i="7" s="1"/>
  <c r="H133" i="7"/>
  <c r="P132" i="7" s="1"/>
  <c r="I133" i="7"/>
  <c r="Q132" i="7" s="1"/>
  <c r="J133" i="7"/>
  <c r="K133" i="7"/>
  <c r="L133" i="7"/>
  <c r="M133" i="7"/>
  <c r="F134" i="7"/>
  <c r="N133" i="7" s="1"/>
  <c r="G134" i="7"/>
  <c r="O133" i="7" s="1"/>
  <c r="H134" i="7"/>
  <c r="P133" i="7" s="1"/>
  <c r="I134" i="7"/>
  <c r="Q133" i="7" s="1"/>
  <c r="J134" i="7"/>
  <c r="K134" i="7"/>
  <c r="L134" i="7"/>
  <c r="M134" i="7"/>
  <c r="F135" i="7"/>
  <c r="N134" i="7" s="1"/>
  <c r="G135" i="7"/>
  <c r="O134" i="7" s="1"/>
  <c r="H135" i="7"/>
  <c r="P134" i="7" s="1"/>
  <c r="I135" i="7"/>
  <c r="Q134" i="7" s="1"/>
  <c r="J135" i="7"/>
  <c r="K135" i="7"/>
  <c r="L135" i="7"/>
  <c r="M135" i="7"/>
  <c r="F136" i="7"/>
  <c r="N135" i="7" s="1"/>
  <c r="G136" i="7"/>
  <c r="O135" i="7" s="1"/>
  <c r="H136" i="7"/>
  <c r="P135" i="7" s="1"/>
  <c r="I136" i="7"/>
  <c r="Q135" i="7" s="1"/>
  <c r="J136" i="7"/>
  <c r="K136" i="7"/>
  <c r="L136" i="7"/>
  <c r="M136" i="7"/>
  <c r="F137" i="7"/>
  <c r="N136" i="7" s="1"/>
  <c r="G137" i="7"/>
  <c r="O136" i="7" s="1"/>
  <c r="H137" i="7"/>
  <c r="P136" i="7" s="1"/>
  <c r="I137" i="7"/>
  <c r="Q136" i="7" s="1"/>
  <c r="J137" i="7"/>
  <c r="K137" i="7"/>
  <c r="L137" i="7"/>
  <c r="M137" i="7"/>
  <c r="F138" i="7"/>
  <c r="N137" i="7" s="1"/>
  <c r="G138" i="7"/>
  <c r="O137" i="7" s="1"/>
  <c r="H138" i="7"/>
  <c r="P137" i="7" s="1"/>
  <c r="I138" i="7"/>
  <c r="Q137" i="7" s="1"/>
  <c r="J138" i="7"/>
  <c r="K138" i="7"/>
  <c r="L138" i="7"/>
  <c r="M138" i="7"/>
  <c r="F139" i="7"/>
  <c r="N138" i="7" s="1"/>
  <c r="G139" i="7"/>
  <c r="O138" i="7" s="1"/>
  <c r="H139" i="7"/>
  <c r="P138" i="7" s="1"/>
  <c r="I139" i="7"/>
  <c r="J139" i="7"/>
  <c r="K139" i="7"/>
  <c r="L139" i="7"/>
  <c r="M139" i="7"/>
  <c r="F140" i="7"/>
  <c r="N139" i="7" s="1"/>
  <c r="G140" i="7"/>
  <c r="O139" i="7" s="1"/>
  <c r="H140" i="7"/>
  <c r="P139" i="7" s="1"/>
  <c r="I140" i="7"/>
  <c r="Q139" i="7" s="1"/>
  <c r="J140" i="7"/>
  <c r="K140" i="7"/>
  <c r="L140" i="7"/>
  <c r="M140" i="7"/>
  <c r="F141" i="7"/>
  <c r="N140" i="7" s="1"/>
  <c r="G141" i="7"/>
  <c r="O140" i="7" s="1"/>
  <c r="H141" i="7"/>
  <c r="P140" i="7" s="1"/>
  <c r="I141" i="7"/>
  <c r="Q140" i="7" s="1"/>
  <c r="J141" i="7"/>
  <c r="K141" i="7"/>
  <c r="L141" i="7"/>
  <c r="M141" i="7"/>
  <c r="F142" i="7"/>
  <c r="N141" i="7" s="1"/>
  <c r="G142" i="7"/>
  <c r="O141" i="7" s="1"/>
  <c r="H142" i="7"/>
  <c r="P141" i="7" s="1"/>
  <c r="I142" i="7"/>
  <c r="Q141" i="7" s="1"/>
  <c r="J142" i="7"/>
  <c r="K142" i="7"/>
  <c r="L142" i="7"/>
  <c r="M142" i="7"/>
  <c r="F143" i="7"/>
  <c r="N142" i="7" s="1"/>
  <c r="G143" i="7"/>
  <c r="O142" i="7" s="1"/>
  <c r="H143" i="7"/>
  <c r="P142" i="7" s="1"/>
  <c r="I143" i="7"/>
  <c r="Q142" i="7" s="1"/>
  <c r="J143" i="7"/>
  <c r="K143" i="7"/>
  <c r="L143" i="7"/>
  <c r="M143" i="7"/>
  <c r="F144" i="7"/>
  <c r="N143" i="7" s="1"/>
  <c r="G144" i="7"/>
  <c r="O143" i="7" s="1"/>
  <c r="H144" i="7"/>
  <c r="P143" i="7" s="1"/>
  <c r="I144" i="7"/>
  <c r="Q143" i="7" s="1"/>
  <c r="J144" i="7"/>
  <c r="K144" i="7"/>
  <c r="L144" i="7"/>
  <c r="M144" i="7"/>
  <c r="F145" i="7"/>
  <c r="N144" i="7" s="1"/>
  <c r="G145" i="7"/>
  <c r="O144" i="7" s="1"/>
  <c r="H145" i="7"/>
  <c r="P144" i="7" s="1"/>
  <c r="I145" i="7"/>
  <c r="Q144" i="7" s="1"/>
  <c r="J145" i="7"/>
  <c r="K145" i="7"/>
  <c r="L145" i="7"/>
  <c r="M145" i="7"/>
  <c r="F146" i="7"/>
  <c r="G146" i="7"/>
  <c r="O145" i="7" s="1"/>
  <c r="H146" i="7"/>
  <c r="P145" i="7" s="1"/>
  <c r="I146" i="7"/>
  <c r="Q145" i="7" s="1"/>
  <c r="J146" i="7"/>
  <c r="K146" i="7"/>
  <c r="L146" i="7"/>
  <c r="M146" i="7"/>
  <c r="F147" i="7"/>
  <c r="N146" i="7" s="1"/>
  <c r="G147" i="7"/>
  <c r="O146" i="7" s="1"/>
  <c r="H147" i="7"/>
  <c r="P146" i="7" s="1"/>
  <c r="I147" i="7"/>
  <c r="J147" i="7"/>
  <c r="K147" i="7"/>
  <c r="L147" i="7"/>
  <c r="M147" i="7"/>
  <c r="F148" i="7"/>
  <c r="N147" i="7" s="1"/>
  <c r="G148" i="7"/>
  <c r="O147" i="7" s="1"/>
  <c r="H148" i="7"/>
  <c r="P147" i="7" s="1"/>
  <c r="I148" i="7"/>
  <c r="Q147" i="7" s="1"/>
  <c r="J148" i="7"/>
  <c r="K148" i="7"/>
  <c r="L148" i="7"/>
  <c r="M148" i="7"/>
  <c r="F149" i="7"/>
  <c r="N148" i="7" s="1"/>
  <c r="G149" i="7"/>
  <c r="O148" i="7" s="1"/>
  <c r="H149" i="7"/>
  <c r="P148" i="7" s="1"/>
  <c r="I149" i="7"/>
  <c r="Q148" i="7" s="1"/>
  <c r="J149" i="7"/>
  <c r="K149" i="7"/>
  <c r="L149" i="7"/>
  <c r="M149" i="7"/>
  <c r="F150" i="7"/>
  <c r="N149" i="7" s="1"/>
  <c r="G150" i="7"/>
  <c r="O149" i="7" s="1"/>
  <c r="H150" i="7"/>
  <c r="P149" i="7" s="1"/>
  <c r="I150" i="7"/>
  <c r="Q149" i="7" s="1"/>
  <c r="J150" i="7"/>
  <c r="K150" i="7"/>
  <c r="L150" i="7"/>
  <c r="M150" i="7"/>
  <c r="F151" i="7"/>
  <c r="N150" i="7" s="1"/>
  <c r="G151" i="7"/>
  <c r="O150" i="7" s="1"/>
  <c r="H151" i="7"/>
  <c r="P150" i="7" s="1"/>
  <c r="I151" i="7"/>
  <c r="Q150" i="7" s="1"/>
  <c r="J151" i="7"/>
  <c r="K151" i="7"/>
  <c r="L151" i="7"/>
  <c r="M151" i="7"/>
  <c r="F152" i="7"/>
  <c r="N151" i="7" s="1"/>
  <c r="G152" i="7"/>
  <c r="O151" i="7" s="1"/>
  <c r="H152" i="7"/>
  <c r="P151" i="7" s="1"/>
  <c r="I152" i="7"/>
  <c r="Q151" i="7" s="1"/>
  <c r="J152" i="7"/>
  <c r="K152" i="7"/>
  <c r="L152" i="7"/>
  <c r="M152" i="7"/>
  <c r="F153" i="7"/>
  <c r="N152" i="7" s="1"/>
  <c r="G153" i="7"/>
  <c r="O152" i="7" s="1"/>
  <c r="H153" i="7"/>
  <c r="P152" i="7" s="1"/>
  <c r="I153" i="7"/>
  <c r="Q152" i="7" s="1"/>
  <c r="J153" i="7"/>
  <c r="K153" i="7"/>
  <c r="L153" i="7"/>
  <c r="M153" i="7"/>
  <c r="F154" i="7"/>
  <c r="N153" i="7" s="1"/>
  <c r="G154" i="7"/>
  <c r="O153" i="7" s="1"/>
  <c r="H154" i="7"/>
  <c r="P153" i="7" s="1"/>
  <c r="I154" i="7"/>
  <c r="Q153" i="7" s="1"/>
  <c r="J154" i="7"/>
  <c r="K154" i="7"/>
  <c r="L154" i="7"/>
  <c r="M154" i="7"/>
  <c r="F155" i="7"/>
  <c r="N154" i="7" s="1"/>
  <c r="G155" i="7"/>
  <c r="O154" i="7" s="1"/>
  <c r="H155" i="7"/>
  <c r="P154" i="7" s="1"/>
  <c r="I155" i="7"/>
  <c r="J155" i="7"/>
  <c r="K155" i="7"/>
  <c r="L155" i="7"/>
  <c r="M155" i="7"/>
  <c r="F156" i="7"/>
  <c r="N155" i="7" s="1"/>
  <c r="G156" i="7"/>
  <c r="O155" i="7" s="1"/>
  <c r="H156" i="7"/>
  <c r="P155" i="7" s="1"/>
  <c r="I156" i="7"/>
  <c r="Q155" i="7" s="1"/>
  <c r="J156" i="7"/>
  <c r="K156" i="7"/>
  <c r="L156" i="7"/>
  <c r="M156" i="7"/>
  <c r="F157" i="7"/>
  <c r="N156" i="7" s="1"/>
  <c r="G157" i="7"/>
  <c r="O156" i="7" s="1"/>
  <c r="H157" i="7"/>
  <c r="P156" i="7" s="1"/>
  <c r="I157" i="7"/>
  <c r="Q156" i="7" s="1"/>
  <c r="J157" i="7"/>
  <c r="K157" i="7"/>
  <c r="L157" i="7"/>
  <c r="M157" i="7"/>
  <c r="F158" i="7"/>
  <c r="N157" i="7" s="1"/>
  <c r="G158" i="7"/>
  <c r="O157" i="7" s="1"/>
  <c r="H158" i="7"/>
  <c r="P157" i="7" s="1"/>
  <c r="I158" i="7"/>
  <c r="Q157" i="7" s="1"/>
  <c r="J158" i="7"/>
  <c r="K158" i="7"/>
  <c r="L158" i="7"/>
  <c r="M158" i="7"/>
  <c r="F159" i="7"/>
  <c r="N158" i="7" s="1"/>
  <c r="G159" i="7"/>
  <c r="O158" i="7" s="1"/>
  <c r="H159" i="7"/>
  <c r="P158" i="7" s="1"/>
  <c r="I159" i="7"/>
  <c r="Q158" i="7" s="1"/>
  <c r="J159" i="7"/>
  <c r="K159" i="7"/>
  <c r="L159" i="7"/>
  <c r="M159" i="7"/>
  <c r="F160" i="7"/>
  <c r="G160" i="7"/>
  <c r="O159" i="7" s="1"/>
  <c r="H160" i="7"/>
  <c r="P159" i="7" s="1"/>
  <c r="I160" i="7"/>
  <c r="Q159" i="7" s="1"/>
  <c r="J160" i="7"/>
  <c r="K160" i="7"/>
  <c r="L160" i="7"/>
  <c r="M160" i="7"/>
  <c r="F161" i="7"/>
  <c r="N160" i="7" s="1"/>
  <c r="G161" i="7"/>
  <c r="O160" i="7" s="1"/>
  <c r="H161" i="7"/>
  <c r="P160" i="7" s="1"/>
  <c r="I161" i="7"/>
  <c r="Q160" i="7" s="1"/>
  <c r="J161" i="7"/>
  <c r="K161" i="7"/>
  <c r="L161" i="7"/>
  <c r="M161" i="7"/>
  <c r="F162" i="7"/>
  <c r="N161" i="7" s="1"/>
  <c r="G162" i="7"/>
  <c r="O161" i="7" s="1"/>
  <c r="H162" i="7"/>
  <c r="P161" i="7" s="1"/>
  <c r="I162" i="7"/>
  <c r="Q161" i="7" s="1"/>
  <c r="J162" i="7"/>
  <c r="K162" i="7"/>
  <c r="L162" i="7"/>
  <c r="M162" i="7"/>
  <c r="F163" i="7"/>
  <c r="N162" i="7" s="1"/>
  <c r="G163" i="7"/>
  <c r="O162" i="7" s="1"/>
  <c r="H163" i="7"/>
  <c r="P162" i="7" s="1"/>
  <c r="I163" i="7"/>
  <c r="J163" i="7"/>
  <c r="K163" i="7"/>
  <c r="L163" i="7"/>
  <c r="M163" i="7"/>
  <c r="F164" i="7"/>
  <c r="N163" i="7" s="1"/>
  <c r="G164" i="7"/>
  <c r="O163" i="7" s="1"/>
  <c r="H164" i="7"/>
  <c r="P163" i="7" s="1"/>
  <c r="I164" i="7"/>
  <c r="Q163" i="7" s="1"/>
  <c r="J164" i="7"/>
  <c r="K164" i="7"/>
  <c r="L164" i="7"/>
  <c r="M164" i="7"/>
  <c r="F165" i="7"/>
  <c r="N164" i="7" s="1"/>
  <c r="G165" i="7"/>
  <c r="O164" i="7" s="1"/>
  <c r="H165" i="7"/>
  <c r="P164" i="7" s="1"/>
  <c r="I165" i="7"/>
  <c r="Q164" i="7" s="1"/>
  <c r="J165" i="7"/>
  <c r="K165" i="7"/>
  <c r="L165" i="7"/>
  <c r="M165" i="7"/>
  <c r="F166" i="7"/>
  <c r="N165" i="7" s="1"/>
  <c r="G166" i="7"/>
  <c r="O165" i="7" s="1"/>
  <c r="H166" i="7"/>
  <c r="P165" i="7" s="1"/>
  <c r="I166" i="7"/>
  <c r="Q165" i="7" s="1"/>
  <c r="J166" i="7"/>
  <c r="K166" i="7"/>
  <c r="L166" i="7"/>
  <c r="M166" i="7"/>
  <c r="F167" i="7"/>
  <c r="N166" i="7" s="1"/>
  <c r="G167" i="7"/>
  <c r="O166" i="7" s="1"/>
  <c r="H167" i="7"/>
  <c r="P166" i="7" s="1"/>
  <c r="I167" i="7"/>
  <c r="Q166" i="7" s="1"/>
  <c r="J167" i="7"/>
  <c r="K167" i="7"/>
  <c r="L167" i="7"/>
  <c r="M167" i="7"/>
  <c r="F168" i="7"/>
  <c r="N167" i="7" s="1"/>
  <c r="G168" i="7"/>
  <c r="O167" i="7" s="1"/>
  <c r="H168" i="7"/>
  <c r="P167" i="7" s="1"/>
  <c r="I168" i="7"/>
  <c r="Q167" i="7" s="1"/>
  <c r="J168" i="7"/>
  <c r="K168" i="7"/>
  <c r="L168" i="7"/>
  <c r="M168" i="7"/>
  <c r="F169" i="7"/>
  <c r="N168" i="7" s="1"/>
  <c r="G169" i="7"/>
  <c r="O168" i="7" s="1"/>
  <c r="H169" i="7"/>
  <c r="P168" i="7" s="1"/>
  <c r="I169" i="7"/>
  <c r="Q168" i="7" s="1"/>
  <c r="J169" i="7"/>
  <c r="K169" i="7"/>
  <c r="L169" i="7"/>
  <c r="M169" i="7"/>
  <c r="F170" i="7"/>
  <c r="N169" i="7" s="1"/>
  <c r="G170" i="7"/>
  <c r="O169" i="7" s="1"/>
  <c r="H170" i="7"/>
  <c r="P169" i="7" s="1"/>
  <c r="I170" i="7"/>
  <c r="Q169" i="7" s="1"/>
  <c r="J170" i="7"/>
  <c r="K170" i="7"/>
  <c r="L170" i="7"/>
  <c r="M170" i="7"/>
  <c r="F171" i="7"/>
  <c r="N170" i="7" s="1"/>
  <c r="G171" i="7"/>
  <c r="O170" i="7" s="1"/>
  <c r="H171" i="7"/>
  <c r="P170" i="7" s="1"/>
  <c r="I171" i="7"/>
  <c r="J171" i="7"/>
  <c r="K171" i="7"/>
  <c r="L171" i="7"/>
  <c r="M171" i="7"/>
  <c r="F172" i="7"/>
  <c r="N171" i="7" s="1"/>
  <c r="G172" i="7"/>
  <c r="O171" i="7" s="1"/>
  <c r="H172" i="7"/>
  <c r="P171" i="7" s="1"/>
  <c r="I172" i="7"/>
  <c r="Q171" i="7" s="1"/>
  <c r="J172" i="7"/>
  <c r="K172" i="7"/>
  <c r="L172" i="7"/>
  <c r="M172" i="7"/>
  <c r="F173" i="7"/>
  <c r="N172" i="7" s="1"/>
  <c r="G173" i="7"/>
  <c r="O172" i="7" s="1"/>
  <c r="H173" i="7"/>
  <c r="P172" i="7" s="1"/>
  <c r="I173" i="7"/>
  <c r="Q172" i="7" s="1"/>
  <c r="J173" i="7"/>
  <c r="K173" i="7"/>
  <c r="L173" i="7"/>
  <c r="M173" i="7"/>
  <c r="F174" i="7"/>
  <c r="N173" i="7" s="1"/>
  <c r="G174" i="7"/>
  <c r="O173" i="7" s="1"/>
  <c r="H174" i="7"/>
  <c r="P173" i="7" s="1"/>
  <c r="I174" i="7"/>
  <c r="Q173" i="7" s="1"/>
  <c r="J174" i="7"/>
  <c r="K174" i="7"/>
  <c r="L174" i="7"/>
  <c r="M174" i="7"/>
  <c r="F175" i="7"/>
  <c r="N174" i="7" s="1"/>
  <c r="G175" i="7"/>
  <c r="O174" i="7" s="1"/>
  <c r="H175" i="7"/>
  <c r="P174" i="7" s="1"/>
  <c r="I175" i="7"/>
  <c r="Q174" i="7" s="1"/>
  <c r="J175" i="7"/>
  <c r="K175" i="7"/>
  <c r="L175" i="7"/>
  <c r="M175" i="7"/>
  <c r="F176" i="7"/>
  <c r="N175" i="7" s="1"/>
  <c r="G176" i="7"/>
  <c r="O175" i="7" s="1"/>
  <c r="H176" i="7"/>
  <c r="P175" i="7" s="1"/>
  <c r="I176" i="7"/>
  <c r="Q175" i="7" s="1"/>
  <c r="J176" i="7"/>
  <c r="K176" i="7"/>
  <c r="L176" i="7"/>
  <c r="M176" i="7"/>
  <c r="F177" i="7"/>
  <c r="G177" i="7"/>
  <c r="O176" i="7" s="1"/>
  <c r="H177" i="7"/>
  <c r="P176" i="7" s="1"/>
  <c r="I177" i="7"/>
  <c r="Q176" i="7" s="1"/>
  <c r="J177" i="7"/>
  <c r="K177" i="7"/>
  <c r="L177" i="7"/>
  <c r="M177" i="7"/>
  <c r="F178" i="7"/>
  <c r="N177" i="7" s="1"/>
  <c r="G178" i="7"/>
  <c r="O177" i="7" s="1"/>
  <c r="H178" i="7"/>
  <c r="P177" i="7" s="1"/>
  <c r="I178" i="7"/>
  <c r="Q177" i="7" s="1"/>
  <c r="J178" i="7"/>
  <c r="K178" i="7"/>
  <c r="L178" i="7"/>
  <c r="M178" i="7"/>
  <c r="F179" i="7"/>
  <c r="N178" i="7" s="1"/>
  <c r="G179" i="7"/>
  <c r="O178" i="7" s="1"/>
  <c r="H179" i="7"/>
  <c r="P178" i="7" s="1"/>
  <c r="I179" i="7"/>
  <c r="J179" i="7"/>
  <c r="K179" i="7"/>
  <c r="L179" i="7"/>
  <c r="M179" i="7"/>
  <c r="F180" i="7"/>
  <c r="N179" i="7" s="1"/>
  <c r="G180" i="7"/>
  <c r="O179" i="7" s="1"/>
  <c r="H180" i="7"/>
  <c r="P179" i="7" s="1"/>
  <c r="I180" i="7"/>
  <c r="Q179" i="7" s="1"/>
  <c r="J180" i="7"/>
  <c r="K180" i="7"/>
  <c r="L180" i="7"/>
  <c r="M180" i="7"/>
  <c r="F181" i="7"/>
  <c r="N180" i="7" s="1"/>
  <c r="G181" i="7"/>
  <c r="O180" i="7" s="1"/>
  <c r="H181" i="7"/>
  <c r="P180" i="7" s="1"/>
  <c r="I181" i="7"/>
  <c r="Q180" i="7" s="1"/>
  <c r="J181" i="7"/>
  <c r="K181" i="7"/>
  <c r="L181" i="7"/>
  <c r="M181" i="7"/>
  <c r="F182" i="7"/>
  <c r="N181" i="7" s="1"/>
  <c r="G182" i="7"/>
  <c r="O181" i="7" s="1"/>
  <c r="H182" i="7"/>
  <c r="P181" i="7" s="1"/>
  <c r="I182" i="7"/>
  <c r="Q181" i="7" s="1"/>
  <c r="J182" i="7"/>
  <c r="K182" i="7"/>
  <c r="L182" i="7"/>
  <c r="M182" i="7"/>
  <c r="F183" i="7"/>
  <c r="N182" i="7" s="1"/>
  <c r="G183" i="7"/>
  <c r="O182" i="7" s="1"/>
  <c r="H183" i="7"/>
  <c r="P182" i="7" s="1"/>
  <c r="I183" i="7"/>
  <c r="Q182" i="7" s="1"/>
  <c r="J183" i="7"/>
  <c r="K183" i="7"/>
  <c r="L183" i="7"/>
  <c r="M183" i="7"/>
  <c r="F184" i="7"/>
  <c r="N183" i="7" s="1"/>
  <c r="G184" i="7"/>
  <c r="O183" i="7" s="1"/>
  <c r="H184" i="7"/>
  <c r="P183" i="7" s="1"/>
  <c r="I184" i="7"/>
  <c r="Q183" i="7" s="1"/>
  <c r="J184" i="7"/>
  <c r="K184" i="7"/>
  <c r="L184" i="7"/>
  <c r="M184" i="7"/>
  <c r="F185" i="7"/>
  <c r="N184" i="7" s="1"/>
  <c r="G185" i="7"/>
  <c r="O184" i="7" s="1"/>
  <c r="H185" i="7"/>
  <c r="P184" i="7" s="1"/>
  <c r="I185" i="7"/>
  <c r="Q184" i="7" s="1"/>
  <c r="J185" i="7"/>
  <c r="K185" i="7"/>
  <c r="L185" i="7"/>
  <c r="M185" i="7"/>
  <c r="F186" i="7"/>
  <c r="N185" i="7" s="1"/>
  <c r="G186" i="7"/>
  <c r="O185" i="7" s="1"/>
  <c r="H186" i="7"/>
  <c r="P185" i="7" s="1"/>
  <c r="I186" i="7"/>
  <c r="Q185" i="7" s="1"/>
  <c r="J186" i="7"/>
  <c r="K186" i="7"/>
  <c r="L186" i="7"/>
  <c r="M186" i="7"/>
  <c r="F187" i="7"/>
  <c r="N186" i="7" s="1"/>
  <c r="G187" i="7"/>
  <c r="O186" i="7" s="1"/>
  <c r="H187" i="7"/>
  <c r="P186" i="7" s="1"/>
  <c r="I187" i="7"/>
  <c r="J187" i="7"/>
  <c r="K187" i="7"/>
  <c r="L187" i="7"/>
  <c r="M187" i="7"/>
  <c r="F188" i="7"/>
  <c r="N187" i="7" s="1"/>
  <c r="G188" i="7"/>
  <c r="O187" i="7" s="1"/>
  <c r="H188" i="7"/>
  <c r="P187" i="7" s="1"/>
  <c r="I188" i="7"/>
  <c r="Q187" i="7" s="1"/>
  <c r="J188" i="7"/>
  <c r="K188" i="7"/>
  <c r="L188" i="7"/>
  <c r="M188" i="7"/>
  <c r="F189" i="7"/>
  <c r="N188" i="7" s="1"/>
  <c r="G189" i="7"/>
  <c r="O188" i="7" s="1"/>
  <c r="H189" i="7"/>
  <c r="P188" i="7" s="1"/>
  <c r="I189" i="7"/>
  <c r="Q188" i="7" s="1"/>
  <c r="J189" i="7"/>
  <c r="K189" i="7"/>
  <c r="L189" i="7"/>
  <c r="M189" i="7"/>
  <c r="F190" i="7"/>
  <c r="N189" i="7" s="1"/>
  <c r="G190" i="7"/>
  <c r="O189" i="7" s="1"/>
  <c r="H190" i="7"/>
  <c r="P189" i="7" s="1"/>
  <c r="I190" i="7"/>
  <c r="Q189" i="7" s="1"/>
  <c r="J190" i="7"/>
  <c r="K190" i="7"/>
  <c r="L190" i="7"/>
  <c r="M190" i="7"/>
  <c r="F191" i="7"/>
  <c r="G191" i="7"/>
  <c r="O190" i="7" s="1"/>
  <c r="H191" i="7"/>
  <c r="P190" i="7" s="1"/>
  <c r="I191" i="7"/>
  <c r="Q190" i="7" s="1"/>
  <c r="J191" i="7"/>
  <c r="K191" i="7"/>
  <c r="L191" i="7"/>
  <c r="M191" i="7"/>
  <c r="F192" i="7"/>
  <c r="N191" i="7" s="1"/>
  <c r="G192" i="7"/>
  <c r="O191" i="7" s="1"/>
  <c r="H192" i="7"/>
  <c r="P191" i="7" s="1"/>
  <c r="I192" i="7"/>
  <c r="Q191" i="7" s="1"/>
  <c r="J192" i="7"/>
  <c r="K192" i="7"/>
  <c r="L192" i="7"/>
  <c r="M192" i="7"/>
  <c r="F193" i="7"/>
  <c r="N192" i="7" s="1"/>
  <c r="G193" i="7"/>
  <c r="O192" i="7" s="1"/>
  <c r="H193" i="7"/>
  <c r="P192" i="7" s="1"/>
  <c r="I193" i="7"/>
  <c r="Q192" i="7" s="1"/>
  <c r="J193" i="7"/>
  <c r="K193" i="7"/>
  <c r="L193" i="7"/>
  <c r="M193" i="7"/>
  <c r="F194" i="7"/>
  <c r="N193" i="7" s="1"/>
  <c r="G194" i="7"/>
  <c r="O193" i="7" s="1"/>
  <c r="H194" i="7"/>
  <c r="P193" i="7" s="1"/>
  <c r="I194" i="7"/>
  <c r="Q193" i="7" s="1"/>
  <c r="J194" i="7"/>
  <c r="K194" i="7"/>
  <c r="L194" i="7"/>
  <c r="M194" i="7"/>
  <c r="F195" i="7"/>
  <c r="N194" i="7" s="1"/>
  <c r="G195" i="7"/>
  <c r="O194" i="7" s="1"/>
  <c r="H195" i="7"/>
  <c r="P194" i="7" s="1"/>
  <c r="I195" i="7"/>
  <c r="J195" i="7"/>
  <c r="K195" i="7"/>
  <c r="L195" i="7"/>
  <c r="M195" i="7"/>
  <c r="F196" i="7"/>
  <c r="N195" i="7" s="1"/>
  <c r="G196" i="7"/>
  <c r="O195" i="7" s="1"/>
  <c r="H196" i="7"/>
  <c r="P195" i="7" s="1"/>
  <c r="I196" i="7"/>
  <c r="Q195" i="7" s="1"/>
  <c r="J196" i="7"/>
  <c r="K196" i="7"/>
  <c r="L196" i="7"/>
  <c r="M196" i="7"/>
  <c r="F197" i="7"/>
  <c r="N196" i="7" s="1"/>
  <c r="G197" i="7"/>
  <c r="O196" i="7" s="1"/>
  <c r="H197" i="7"/>
  <c r="P196" i="7" s="1"/>
  <c r="I197" i="7"/>
  <c r="Q196" i="7" s="1"/>
  <c r="J197" i="7"/>
  <c r="K197" i="7"/>
  <c r="L197" i="7"/>
  <c r="M197" i="7"/>
  <c r="F198" i="7"/>
  <c r="N197" i="7" s="1"/>
  <c r="G198" i="7"/>
  <c r="O197" i="7" s="1"/>
  <c r="H198" i="7"/>
  <c r="P197" i="7" s="1"/>
  <c r="I198" i="7"/>
  <c r="Q197" i="7" s="1"/>
  <c r="J198" i="7"/>
  <c r="K198" i="7"/>
  <c r="L198" i="7"/>
  <c r="M198" i="7"/>
  <c r="F199" i="7"/>
  <c r="N198" i="7" s="1"/>
  <c r="G199" i="7"/>
  <c r="O198" i="7" s="1"/>
  <c r="H199" i="7"/>
  <c r="P198" i="7" s="1"/>
  <c r="I199" i="7"/>
  <c r="Q198" i="7" s="1"/>
  <c r="J199" i="7"/>
  <c r="K199" i="7"/>
  <c r="L199" i="7"/>
  <c r="M199" i="7"/>
  <c r="F200" i="7"/>
  <c r="N199" i="7" s="1"/>
  <c r="G200" i="7"/>
  <c r="O199" i="7" s="1"/>
  <c r="H200" i="7"/>
  <c r="P199" i="7" s="1"/>
  <c r="I200" i="7"/>
  <c r="Q199" i="7" s="1"/>
  <c r="J200" i="7"/>
  <c r="K200" i="7"/>
  <c r="L200" i="7"/>
  <c r="M200" i="7"/>
  <c r="F201" i="7"/>
  <c r="N200" i="7" s="1"/>
  <c r="G201" i="7"/>
  <c r="O200" i="7" s="1"/>
  <c r="H201" i="7"/>
  <c r="P200" i="7" s="1"/>
  <c r="I201" i="7"/>
  <c r="Q200" i="7" s="1"/>
  <c r="J201" i="7"/>
  <c r="K201" i="7"/>
  <c r="L201" i="7"/>
  <c r="M201" i="7"/>
  <c r="F202" i="7"/>
  <c r="N201" i="7" s="1"/>
  <c r="G202" i="7"/>
  <c r="O201" i="7" s="1"/>
  <c r="H202" i="7"/>
  <c r="P201" i="7" s="1"/>
  <c r="I202" i="7"/>
  <c r="Q201" i="7" s="1"/>
  <c r="J202" i="7"/>
  <c r="K202" i="7"/>
  <c r="L202" i="7"/>
  <c r="M202" i="7"/>
  <c r="F203" i="7"/>
  <c r="N202" i="7" s="1"/>
  <c r="G203" i="7"/>
  <c r="O202" i="7" s="1"/>
  <c r="H203" i="7"/>
  <c r="P202" i="7" s="1"/>
  <c r="I203" i="7"/>
  <c r="J203" i="7"/>
  <c r="K203" i="7"/>
  <c r="L203" i="7"/>
  <c r="M203" i="7"/>
  <c r="F204" i="7"/>
  <c r="N203" i="7" s="1"/>
  <c r="G204" i="7"/>
  <c r="O203" i="7" s="1"/>
  <c r="H204" i="7"/>
  <c r="P203" i="7" s="1"/>
  <c r="I204" i="7"/>
  <c r="Q203" i="7" s="1"/>
  <c r="J204" i="7"/>
  <c r="K204" i="7"/>
  <c r="L204" i="7"/>
  <c r="M204" i="7"/>
  <c r="F205" i="7"/>
  <c r="N204" i="7" s="1"/>
  <c r="G205" i="7"/>
  <c r="O204" i="7" s="1"/>
  <c r="H205" i="7"/>
  <c r="P204" i="7" s="1"/>
  <c r="I205" i="7"/>
  <c r="Q204" i="7" s="1"/>
  <c r="J205" i="7"/>
  <c r="K205" i="7"/>
  <c r="L205" i="7"/>
  <c r="M205" i="7"/>
  <c r="F206" i="7"/>
  <c r="N205" i="7" s="1"/>
  <c r="G206" i="7"/>
  <c r="O205" i="7" s="1"/>
  <c r="H206" i="7"/>
  <c r="P205" i="7" s="1"/>
  <c r="I206" i="7"/>
  <c r="Q205" i="7" s="1"/>
  <c r="J206" i="7"/>
  <c r="K206" i="7"/>
  <c r="L206" i="7"/>
  <c r="M206" i="7"/>
  <c r="F207" i="7"/>
  <c r="N206" i="7" s="1"/>
  <c r="G207" i="7"/>
  <c r="O206" i="7" s="1"/>
  <c r="H207" i="7"/>
  <c r="P206" i="7" s="1"/>
  <c r="I207" i="7"/>
  <c r="Q206" i="7" s="1"/>
  <c r="J207" i="7"/>
  <c r="K207" i="7"/>
  <c r="L207" i="7"/>
  <c r="M207" i="7"/>
  <c r="F208" i="7"/>
  <c r="N207" i="7" s="1"/>
  <c r="G208" i="7"/>
  <c r="O207" i="7" s="1"/>
  <c r="H208" i="7"/>
  <c r="P207" i="7" s="1"/>
  <c r="I208" i="7"/>
  <c r="Q207" i="7" s="1"/>
  <c r="J208" i="7"/>
  <c r="K208" i="7"/>
  <c r="L208" i="7"/>
  <c r="M208" i="7"/>
  <c r="F209" i="7"/>
  <c r="N208" i="7" s="1"/>
  <c r="G209" i="7"/>
  <c r="O208" i="7" s="1"/>
  <c r="H209" i="7"/>
  <c r="P208" i="7" s="1"/>
  <c r="I209" i="7"/>
  <c r="Q208" i="7" s="1"/>
  <c r="J209" i="7"/>
  <c r="K209" i="7"/>
  <c r="L209" i="7"/>
  <c r="M209" i="7"/>
  <c r="F210" i="7"/>
  <c r="N209" i="7" s="1"/>
  <c r="G210" i="7"/>
  <c r="O209" i="7" s="1"/>
  <c r="H210" i="7"/>
  <c r="P209" i="7" s="1"/>
  <c r="I210" i="7"/>
  <c r="Q209" i="7" s="1"/>
  <c r="J210" i="7"/>
  <c r="K210" i="7"/>
  <c r="L210" i="7"/>
  <c r="M210" i="7"/>
  <c r="F211" i="7"/>
  <c r="N210" i="7" s="1"/>
  <c r="G211" i="7"/>
  <c r="O210" i="7" s="1"/>
  <c r="H211" i="7"/>
  <c r="P210" i="7" s="1"/>
  <c r="I211" i="7"/>
  <c r="J211" i="7"/>
  <c r="K211" i="7"/>
  <c r="L211" i="7"/>
  <c r="M211" i="7"/>
  <c r="F212" i="7"/>
  <c r="N211" i="7" s="1"/>
  <c r="G212" i="7"/>
  <c r="O211" i="7" s="1"/>
  <c r="H212" i="7"/>
  <c r="P211" i="7" s="1"/>
  <c r="I212" i="7"/>
  <c r="Q211" i="7" s="1"/>
  <c r="J212" i="7"/>
  <c r="K212" i="7"/>
  <c r="L212" i="7"/>
  <c r="M212" i="7"/>
  <c r="F213" i="7"/>
  <c r="N212" i="7" s="1"/>
  <c r="G213" i="7"/>
  <c r="O212" i="7" s="1"/>
  <c r="H213" i="7"/>
  <c r="P212" i="7" s="1"/>
  <c r="I213" i="7"/>
  <c r="Q212" i="7" s="1"/>
  <c r="J213" i="7"/>
  <c r="K213" i="7"/>
  <c r="L213" i="7"/>
  <c r="M213" i="7"/>
  <c r="F214" i="7"/>
  <c r="N213" i="7" s="1"/>
  <c r="G214" i="7"/>
  <c r="O213" i="7" s="1"/>
  <c r="H214" i="7"/>
  <c r="P213" i="7" s="1"/>
  <c r="I214" i="7"/>
  <c r="Q213" i="7" s="1"/>
  <c r="J214" i="7"/>
  <c r="K214" i="7"/>
  <c r="L214" i="7"/>
  <c r="M214" i="7"/>
  <c r="F215" i="7"/>
  <c r="N214" i="7" s="1"/>
  <c r="G215" i="7"/>
  <c r="O214" i="7" s="1"/>
  <c r="H215" i="7"/>
  <c r="P214" i="7" s="1"/>
  <c r="I215" i="7"/>
  <c r="Q214" i="7" s="1"/>
  <c r="J215" i="7"/>
  <c r="K215" i="7"/>
  <c r="L215" i="7"/>
  <c r="M215" i="7"/>
  <c r="F216" i="7"/>
  <c r="N215" i="7" s="1"/>
  <c r="G216" i="7"/>
  <c r="O215" i="7" s="1"/>
  <c r="H216" i="7"/>
  <c r="P215" i="7" s="1"/>
  <c r="I216" i="7"/>
  <c r="Q215" i="7" s="1"/>
  <c r="J216" i="7"/>
  <c r="K216" i="7"/>
  <c r="L216" i="7"/>
  <c r="M216" i="7"/>
  <c r="F217" i="7"/>
  <c r="N216" i="7" s="1"/>
  <c r="G217" i="7"/>
  <c r="O216" i="7" s="1"/>
  <c r="H217" i="7"/>
  <c r="P216" i="7" s="1"/>
  <c r="I217" i="7"/>
  <c r="Q216" i="7" s="1"/>
  <c r="J217" i="7"/>
  <c r="K217" i="7"/>
  <c r="L217" i="7"/>
  <c r="M217" i="7"/>
  <c r="F218" i="7"/>
  <c r="N217" i="7" s="1"/>
  <c r="G218" i="7"/>
  <c r="O217" i="7" s="1"/>
  <c r="H218" i="7"/>
  <c r="P217" i="7" s="1"/>
  <c r="I218" i="7"/>
  <c r="Q217" i="7" s="1"/>
  <c r="J218" i="7"/>
  <c r="K218" i="7"/>
  <c r="L218" i="7"/>
  <c r="M218" i="7"/>
  <c r="F219" i="7"/>
  <c r="G219" i="7"/>
  <c r="O218" i="7" s="1"/>
  <c r="H219" i="7"/>
  <c r="P218" i="7" s="1"/>
  <c r="I219" i="7"/>
  <c r="J219" i="7"/>
  <c r="K219" i="7"/>
  <c r="L219" i="7"/>
  <c r="M219" i="7"/>
  <c r="F220" i="7"/>
  <c r="N219" i="7" s="1"/>
  <c r="G220" i="7"/>
  <c r="O219" i="7" s="1"/>
  <c r="H220" i="7"/>
  <c r="P219" i="7" s="1"/>
  <c r="I220" i="7"/>
  <c r="Q219" i="7" s="1"/>
  <c r="J220" i="7"/>
  <c r="K220" i="7"/>
  <c r="L220" i="7"/>
  <c r="M220" i="7"/>
  <c r="F221" i="7"/>
  <c r="N220" i="7" s="1"/>
  <c r="G221" i="7"/>
  <c r="O220" i="7" s="1"/>
  <c r="H221" i="7"/>
  <c r="P220" i="7" s="1"/>
  <c r="I221" i="7"/>
  <c r="Q220" i="7" s="1"/>
  <c r="J221" i="7"/>
  <c r="K221" i="7"/>
  <c r="L221" i="7"/>
  <c r="M221" i="7"/>
  <c r="F222" i="7"/>
  <c r="N221" i="7" s="1"/>
  <c r="G222" i="7"/>
  <c r="O221" i="7" s="1"/>
  <c r="H222" i="7"/>
  <c r="P221" i="7" s="1"/>
  <c r="I222" i="7"/>
  <c r="Q221" i="7" s="1"/>
  <c r="J222" i="7"/>
  <c r="K222" i="7"/>
  <c r="L222" i="7"/>
  <c r="M222" i="7"/>
  <c r="F223" i="7"/>
  <c r="N222" i="7" s="1"/>
  <c r="G223" i="7"/>
  <c r="O222" i="7" s="1"/>
  <c r="H223" i="7"/>
  <c r="P222" i="7" s="1"/>
  <c r="I223" i="7"/>
  <c r="Q222" i="7" s="1"/>
  <c r="J223" i="7"/>
  <c r="K223" i="7"/>
  <c r="L223" i="7"/>
  <c r="M223" i="7"/>
  <c r="F224" i="7"/>
  <c r="N223" i="7" s="1"/>
  <c r="G224" i="7"/>
  <c r="O223" i="7" s="1"/>
  <c r="H224" i="7"/>
  <c r="P223" i="7" s="1"/>
  <c r="I224" i="7"/>
  <c r="Q223" i="7" s="1"/>
  <c r="J224" i="7"/>
  <c r="K224" i="7"/>
  <c r="L224" i="7"/>
  <c r="M224" i="7"/>
  <c r="F225" i="7"/>
  <c r="N224" i="7" s="1"/>
  <c r="G225" i="7"/>
  <c r="O224" i="7" s="1"/>
  <c r="H225" i="7"/>
  <c r="P224" i="7" s="1"/>
  <c r="I225" i="7"/>
  <c r="Q224" i="7" s="1"/>
  <c r="J225" i="7"/>
  <c r="K225" i="7"/>
  <c r="L225" i="7"/>
  <c r="M225" i="7"/>
  <c r="F226" i="7"/>
  <c r="N225" i="7" s="1"/>
  <c r="G226" i="7"/>
  <c r="O225" i="7" s="1"/>
  <c r="H226" i="7"/>
  <c r="P225" i="7" s="1"/>
  <c r="I226" i="7"/>
  <c r="Q225" i="7" s="1"/>
  <c r="J226" i="7"/>
  <c r="K226" i="7"/>
  <c r="L226" i="7"/>
  <c r="M226" i="7"/>
  <c r="F227" i="7"/>
  <c r="N226" i="7" s="1"/>
  <c r="G227" i="7"/>
  <c r="O226" i="7" s="1"/>
  <c r="H227" i="7"/>
  <c r="P226" i="7" s="1"/>
  <c r="I227" i="7"/>
  <c r="J227" i="7"/>
  <c r="K227" i="7"/>
  <c r="L227" i="7"/>
  <c r="M227" i="7"/>
  <c r="F228" i="7"/>
  <c r="N227" i="7" s="1"/>
  <c r="G228" i="7"/>
  <c r="O227" i="7" s="1"/>
  <c r="H228" i="7"/>
  <c r="P227" i="7" s="1"/>
  <c r="I228" i="7"/>
  <c r="Q227" i="7" s="1"/>
  <c r="J228" i="7"/>
  <c r="K228" i="7"/>
  <c r="L228" i="7"/>
  <c r="M228" i="7"/>
  <c r="F229" i="7"/>
  <c r="N228" i="7" s="1"/>
  <c r="G229" i="7"/>
  <c r="O228" i="7" s="1"/>
  <c r="H229" i="7"/>
  <c r="P228" i="7" s="1"/>
  <c r="I229" i="7"/>
  <c r="Q228" i="7" s="1"/>
  <c r="J229" i="7"/>
  <c r="K229" i="7"/>
  <c r="L229" i="7"/>
  <c r="M229" i="7"/>
  <c r="F230" i="7"/>
  <c r="N229" i="7" s="1"/>
  <c r="G230" i="7"/>
  <c r="O229" i="7" s="1"/>
  <c r="H230" i="7"/>
  <c r="P229" i="7" s="1"/>
  <c r="I230" i="7"/>
  <c r="Q229" i="7" s="1"/>
  <c r="J230" i="7"/>
  <c r="K230" i="7"/>
  <c r="L230" i="7"/>
  <c r="M230" i="7"/>
  <c r="F231" i="7"/>
  <c r="N230" i="7" s="1"/>
  <c r="G231" i="7"/>
  <c r="O230" i="7" s="1"/>
  <c r="H231" i="7"/>
  <c r="P230" i="7" s="1"/>
  <c r="I231" i="7"/>
  <c r="Q230" i="7" s="1"/>
  <c r="J231" i="7"/>
  <c r="K231" i="7"/>
  <c r="L231" i="7"/>
  <c r="M231" i="7"/>
  <c r="F232" i="7"/>
  <c r="N231" i="7" s="1"/>
  <c r="G232" i="7"/>
  <c r="O231" i="7" s="1"/>
  <c r="H232" i="7"/>
  <c r="P231" i="7" s="1"/>
  <c r="I232" i="7"/>
  <c r="Q231" i="7" s="1"/>
  <c r="J232" i="7"/>
  <c r="K232" i="7"/>
  <c r="L232" i="7"/>
  <c r="M232" i="7"/>
  <c r="F233" i="7"/>
  <c r="N232" i="7" s="1"/>
  <c r="G233" i="7"/>
  <c r="O232" i="7" s="1"/>
  <c r="H233" i="7"/>
  <c r="P232" i="7" s="1"/>
  <c r="I233" i="7"/>
  <c r="Q232" i="7" s="1"/>
  <c r="J233" i="7"/>
  <c r="K233" i="7"/>
  <c r="L233" i="7"/>
  <c r="M233" i="7"/>
  <c r="F234" i="7"/>
  <c r="N233" i="7" s="1"/>
  <c r="G234" i="7"/>
  <c r="O233" i="7" s="1"/>
  <c r="H234" i="7"/>
  <c r="P233" i="7" s="1"/>
  <c r="I234" i="7"/>
  <c r="Q233" i="7" s="1"/>
  <c r="J234" i="7"/>
  <c r="K234" i="7"/>
  <c r="L234" i="7"/>
  <c r="M234" i="7"/>
  <c r="F235" i="7"/>
  <c r="N234" i="7" s="1"/>
  <c r="G235" i="7"/>
  <c r="O234" i="7" s="1"/>
  <c r="H235" i="7"/>
  <c r="P234" i="7" s="1"/>
  <c r="I235" i="7"/>
  <c r="J235" i="7"/>
  <c r="K235" i="7"/>
  <c r="L235" i="7"/>
  <c r="M235" i="7"/>
  <c r="F236" i="7"/>
  <c r="N235" i="7" s="1"/>
  <c r="G236" i="7"/>
  <c r="O235" i="7" s="1"/>
  <c r="H236" i="7"/>
  <c r="P235" i="7" s="1"/>
  <c r="I236" i="7"/>
  <c r="Q235" i="7" s="1"/>
  <c r="J236" i="7"/>
  <c r="K236" i="7"/>
  <c r="L236" i="7"/>
  <c r="M236" i="7"/>
  <c r="F237" i="7"/>
  <c r="N236" i="7" s="1"/>
  <c r="G237" i="7"/>
  <c r="O236" i="7" s="1"/>
  <c r="H237" i="7"/>
  <c r="P236" i="7" s="1"/>
  <c r="I237" i="7"/>
  <c r="Q236" i="7" s="1"/>
  <c r="J237" i="7"/>
  <c r="K237" i="7"/>
  <c r="L237" i="7"/>
  <c r="M237" i="7"/>
  <c r="F238" i="7"/>
  <c r="N237" i="7" s="1"/>
  <c r="G238" i="7"/>
  <c r="O237" i="7" s="1"/>
  <c r="H238" i="7"/>
  <c r="P237" i="7" s="1"/>
  <c r="I238" i="7"/>
  <c r="Q237" i="7" s="1"/>
  <c r="J238" i="7"/>
  <c r="K238" i="7"/>
  <c r="L238" i="7"/>
  <c r="M238" i="7"/>
  <c r="F239" i="7"/>
  <c r="N238" i="7" s="1"/>
  <c r="G239" i="7"/>
  <c r="O238" i="7" s="1"/>
  <c r="H239" i="7"/>
  <c r="P238" i="7" s="1"/>
  <c r="I239" i="7"/>
  <c r="Q238" i="7" s="1"/>
  <c r="J239" i="7"/>
  <c r="K239" i="7"/>
  <c r="L239" i="7"/>
  <c r="M239" i="7"/>
  <c r="F240" i="7"/>
  <c r="N239" i="7" s="1"/>
  <c r="G240" i="7"/>
  <c r="O239" i="7" s="1"/>
  <c r="H240" i="7"/>
  <c r="P239" i="7" s="1"/>
  <c r="I240" i="7"/>
  <c r="Q239" i="7" s="1"/>
  <c r="J240" i="7"/>
  <c r="K240" i="7"/>
  <c r="L240" i="7"/>
  <c r="M240" i="7"/>
  <c r="F241" i="7"/>
  <c r="N240" i="7" s="1"/>
  <c r="G241" i="7"/>
  <c r="O240" i="7" s="1"/>
  <c r="H241" i="7"/>
  <c r="P240" i="7" s="1"/>
  <c r="I241" i="7"/>
  <c r="Q240" i="7" s="1"/>
  <c r="J241" i="7"/>
  <c r="K241" i="7"/>
  <c r="L241" i="7"/>
  <c r="M241" i="7"/>
  <c r="F242" i="7"/>
  <c r="N241" i="7" s="1"/>
  <c r="G242" i="7"/>
  <c r="O241" i="7" s="1"/>
  <c r="H242" i="7"/>
  <c r="P241" i="7" s="1"/>
  <c r="I242" i="7"/>
  <c r="Q241" i="7" s="1"/>
  <c r="J242" i="7"/>
  <c r="K242" i="7"/>
  <c r="L242" i="7"/>
  <c r="M242" i="7"/>
  <c r="F243" i="7"/>
  <c r="N242" i="7" s="1"/>
  <c r="G243" i="7"/>
  <c r="O242" i="7" s="1"/>
  <c r="H243" i="7"/>
  <c r="P242" i="7" s="1"/>
  <c r="I243" i="7"/>
  <c r="J243" i="7"/>
  <c r="K243" i="7"/>
  <c r="L243" i="7"/>
  <c r="M243" i="7"/>
  <c r="F244" i="7"/>
  <c r="N243" i="7" s="1"/>
  <c r="G244" i="7"/>
  <c r="O243" i="7" s="1"/>
  <c r="H244" i="7"/>
  <c r="P243" i="7" s="1"/>
  <c r="I244" i="7"/>
  <c r="Q243" i="7" s="1"/>
  <c r="J244" i="7"/>
  <c r="K244" i="7"/>
  <c r="L244" i="7"/>
  <c r="M244" i="7"/>
  <c r="F245" i="7"/>
  <c r="N244" i="7" s="1"/>
  <c r="G245" i="7"/>
  <c r="O244" i="7" s="1"/>
  <c r="H245" i="7"/>
  <c r="P244" i="7" s="1"/>
  <c r="I245" i="7"/>
  <c r="Q244" i="7" s="1"/>
  <c r="J245" i="7"/>
  <c r="K245" i="7"/>
  <c r="L245" i="7"/>
  <c r="M245" i="7"/>
  <c r="F246" i="7"/>
  <c r="N245" i="7" s="1"/>
  <c r="G246" i="7"/>
  <c r="O245" i="7" s="1"/>
  <c r="H246" i="7"/>
  <c r="P245" i="7" s="1"/>
  <c r="I246" i="7"/>
  <c r="Q245" i="7" s="1"/>
  <c r="J246" i="7"/>
  <c r="K246" i="7"/>
  <c r="L246" i="7"/>
  <c r="M246" i="7"/>
  <c r="F247" i="7"/>
  <c r="N246" i="7" s="1"/>
  <c r="G247" i="7"/>
  <c r="O246" i="7" s="1"/>
  <c r="H247" i="7"/>
  <c r="P246" i="7" s="1"/>
  <c r="I247" i="7"/>
  <c r="Q246" i="7" s="1"/>
  <c r="J247" i="7"/>
  <c r="K247" i="7"/>
  <c r="L247" i="7"/>
  <c r="M247" i="7"/>
  <c r="F248" i="7"/>
  <c r="N247" i="7" s="1"/>
  <c r="G248" i="7"/>
  <c r="O247" i="7" s="1"/>
  <c r="H248" i="7"/>
  <c r="P247" i="7" s="1"/>
  <c r="I248" i="7"/>
  <c r="Q247" i="7" s="1"/>
  <c r="J248" i="7"/>
  <c r="K248" i="7"/>
  <c r="L248" i="7"/>
  <c r="M248" i="7"/>
  <c r="F249" i="7"/>
  <c r="N248" i="7" s="1"/>
  <c r="G249" i="7"/>
  <c r="O248" i="7" s="1"/>
  <c r="H249" i="7"/>
  <c r="P248" i="7" s="1"/>
  <c r="I249" i="7"/>
  <c r="Q248" i="7" s="1"/>
  <c r="J249" i="7"/>
  <c r="K249" i="7"/>
  <c r="L249" i="7"/>
  <c r="M249" i="7"/>
  <c r="F250" i="7"/>
  <c r="N249" i="7" s="1"/>
  <c r="G250" i="7"/>
  <c r="O249" i="7" s="1"/>
  <c r="H250" i="7"/>
  <c r="P249" i="7" s="1"/>
  <c r="I250" i="7"/>
  <c r="Q249" i="7" s="1"/>
  <c r="J250" i="7"/>
  <c r="K250" i="7"/>
  <c r="L250" i="7"/>
  <c r="M250" i="7"/>
  <c r="F251" i="7"/>
  <c r="N250" i="7" s="1"/>
  <c r="G251" i="7"/>
  <c r="O250" i="7" s="1"/>
  <c r="H251" i="7"/>
  <c r="P250" i="7" s="1"/>
  <c r="I251" i="7"/>
  <c r="J251" i="7"/>
  <c r="K251" i="7"/>
  <c r="L251" i="7"/>
  <c r="M251" i="7"/>
  <c r="F252" i="7"/>
  <c r="N251" i="7" s="1"/>
  <c r="G252" i="7"/>
  <c r="O251" i="7" s="1"/>
  <c r="H252" i="7"/>
  <c r="P251" i="7" s="1"/>
  <c r="I252" i="7"/>
  <c r="Q251" i="7" s="1"/>
  <c r="J252" i="7"/>
  <c r="K252" i="7"/>
  <c r="L252" i="7"/>
  <c r="M252" i="7"/>
  <c r="F253" i="7"/>
  <c r="N252" i="7" s="1"/>
  <c r="G253" i="7"/>
  <c r="O252" i="7" s="1"/>
  <c r="H253" i="7"/>
  <c r="P252" i="7" s="1"/>
  <c r="I253" i="7"/>
  <c r="Q252" i="7" s="1"/>
  <c r="J253" i="7"/>
  <c r="K253" i="7"/>
  <c r="L253" i="7"/>
  <c r="M253" i="7"/>
  <c r="F254" i="7"/>
  <c r="N253" i="7" s="1"/>
  <c r="G254" i="7"/>
  <c r="O253" i="7" s="1"/>
  <c r="H254" i="7"/>
  <c r="P253" i="7" s="1"/>
  <c r="I254" i="7"/>
  <c r="Q253" i="7" s="1"/>
  <c r="J254" i="7"/>
  <c r="K254" i="7"/>
  <c r="L254" i="7"/>
  <c r="M254" i="7"/>
  <c r="K3" i="7"/>
  <c r="L3" i="7"/>
  <c r="M3" i="7"/>
  <c r="J3" i="7"/>
  <c r="G3" i="7"/>
  <c r="H3" i="7"/>
  <c r="I3" i="7"/>
  <c r="F3" i="7"/>
  <c r="Q37" i="5"/>
  <c r="K181" i="28" a="1"/>
  <c r="K182" i="28" a="1"/>
  <c r="K186" i="28" a="1"/>
  <c r="K190" i="28" a="1"/>
  <c r="K194" i="28" a="1"/>
  <c r="K198" i="28" a="1"/>
  <c r="K202" i="28" a="1"/>
  <c r="K206" i="28" a="1"/>
  <c r="K210" i="28" a="1"/>
  <c r="K214" i="28" a="1"/>
  <c r="K218" i="28" a="1"/>
  <c r="K222" i="28" a="1"/>
  <c r="K226" i="28" a="1"/>
  <c r="K230" i="28" a="1"/>
  <c r="K234" i="28" a="1"/>
  <c r="K238" i="28" a="1"/>
  <c r="K242" i="28" a="1"/>
  <c r="K246" i="28" a="1"/>
  <c r="K250" i="28" a="1"/>
  <c r="K254" i="28" a="1"/>
  <c r="K12" i="10" a="1"/>
  <c r="K187" i="28" a="1"/>
  <c r="K191" i="28" a="1"/>
  <c r="K195" i="28" a="1"/>
  <c r="K199" i="28" a="1"/>
  <c r="K203" i="28" a="1"/>
  <c r="K207" i="28" a="1"/>
  <c r="K211" i="28" a="1"/>
  <c r="K215" i="28" a="1"/>
  <c r="K219" i="28" a="1"/>
  <c r="K223" i="28" a="1"/>
  <c r="K227" i="28" a="1"/>
  <c r="K231" i="28" a="1"/>
  <c r="K235" i="28" a="1"/>
  <c r="K239" i="28" a="1"/>
  <c r="K243" i="28" a="1"/>
  <c r="K247" i="28" a="1"/>
  <c r="K251" i="28" a="1"/>
  <c r="K180" i="28" a="1"/>
  <c r="J12" i="10" a="1"/>
  <c r="H17" i="10" a="1"/>
  <c r="K183" i="28" a="1"/>
  <c r="K184" i="28" a="1"/>
  <c r="K188" i="28" a="1"/>
  <c r="K192" i="28" a="1"/>
  <c r="K196" i="28" a="1"/>
  <c r="K200" i="28" a="1"/>
  <c r="K204" i="28" a="1"/>
  <c r="K208" i="28" a="1"/>
  <c r="K212" i="28" a="1"/>
  <c r="K216" i="28" a="1"/>
  <c r="K220" i="28" a="1"/>
  <c r="K224" i="28" a="1"/>
  <c r="K228" i="28" a="1"/>
  <c r="K232" i="28" a="1"/>
  <c r="K236" i="28" a="1"/>
  <c r="K240" i="28" a="1"/>
  <c r="K244" i="28" a="1"/>
  <c r="K248" i="28" a="1"/>
  <c r="K252" i="28" a="1"/>
  <c r="I12" i="10" a="1"/>
  <c r="H12" i="10" a="1"/>
  <c r="K185" i="28" a="1"/>
  <c r="K189" i="28" a="1"/>
  <c r="K193" i="28" a="1"/>
  <c r="K197" i="28" a="1"/>
  <c r="K201" i="28" a="1"/>
  <c r="K205" i="28" a="1"/>
  <c r="K209" i="28" a="1"/>
  <c r="K213" i="28" a="1"/>
  <c r="K217" i="28" a="1"/>
  <c r="K221" i="28" a="1"/>
  <c r="K225" i="28" a="1"/>
  <c r="K229" i="28" a="1"/>
  <c r="K233" i="28" a="1"/>
  <c r="K237" i="28" a="1"/>
  <c r="K241" i="28" a="1"/>
  <c r="K245" i="28" a="1"/>
  <c r="K249" i="28" a="1"/>
  <c r="K253" i="28" a="1"/>
  <c r="P12" i="14" l="1"/>
  <c r="K253" i="28"/>
  <c r="K249" i="28"/>
  <c r="K245" i="28"/>
  <c r="K241" i="28"/>
  <c r="K237" i="28"/>
  <c r="K233" i="28"/>
  <c r="K229" i="28"/>
  <c r="K225" i="28"/>
  <c r="K221" i="28"/>
  <c r="K217" i="28"/>
  <c r="K213" i="28"/>
  <c r="K209" i="28"/>
  <c r="K205" i="28"/>
  <c r="K201" i="28"/>
  <c r="K197" i="28"/>
  <c r="K193" i="28"/>
  <c r="K189" i="28"/>
  <c r="K185" i="28"/>
  <c r="H12" i="10"/>
  <c r="I12" i="10"/>
  <c r="K252" i="28"/>
  <c r="K248" i="28"/>
  <c r="K244" i="28"/>
  <c r="K240" i="28"/>
  <c r="K236" i="28"/>
  <c r="K232" i="28"/>
  <c r="K228" i="28"/>
  <c r="K224" i="28"/>
  <c r="K220" i="28"/>
  <c r="K216" i="28"/>
  <c r="K212" i="28"/>
  <c r="K208" i="28"/>
  <c r="K204" i="28"/>
  <c r="K200" i="28"/>
  <c r="K196" i="28"/>
  <c r="K192" i="28"/>
  <c r="K188" i="28"/>
  <c r="K184" i="28"/>
  <c r="K183" i="28"/>
  <c r="H17" i="10"/>
  <c r="H19" i="10" s="1"/>
  <c r="J12" i="10"/>
  <c r="K180" i="28"/>
  <c r="K251" i="28"/>
  <c r="K247" i="28"/>
  <c r="K243" i="28"/>
  <c r="K239" i="28"/>
  <c r="K235" i="28"/>
  <c r="K231" i="28"/>
  <c r="K227" i="28"/>
  <c r="K223" i="28"/>
  <c r="K219" i="28"/>
  <c r="K215" i="28"/>
  <c r="K211" i="28"/>
  <c r="K207" i="28"/>
  <c r="K203" i="28"/>
  <c r="K199" i="28"/>
  <c r="K195" i="28"/>
  <c r="K191" i="28"/>
  <c r="K187" i="28"/>
  <c r="K12" i="10"/>
  <c r="K254" i="28"/>
  <c r="K250" i="28"/>
  <c r="K246" i="28"/>
  <c r="K242" i="28"/>
  <c r="K238" i="28"/>
  <c r="K234" i="28"/>
  <c r="K230" i="28"/>
  <c r="K226" i="28"/>
  <c r="K222" i="28"/>
  <c r="K218" i="28"/>
  <c r="K214" i="28"/>
  <c r="K210" i="28"/>
  <c r="K206" i="28"/>
  <c r="K202" i="28"/>
  <c r="K198" i="28"/>
  <c r="K194" i="28"/>
  <c r="K190" i="28"/>
  <c r="K186" i="28"/>
  <c r="K182" i="28"/>
  <c r="K181" i="28"/>
  <c r="N14" i="14"/>
  <c r="N22" i="14"/>
  <c r="N19" i="14"/>
  <c r="V39" i="7"/>
  <c r="T39" i="7"/>
  <c r="U39" i="7"/>
  <c r="W39" i="7"/>
  <c r="Q40" i="5"/>
  <c r="H14" i="10" l="1"/>
  <c r="H21" i="10" s="1"/>
  <c r="H22" i="10"/>
  <c r="X12" i="28"/>
  <c r="N21" i="14"/>
  <c r="G2" i="5"/>
  <c r="O36" i="5"/>
  <c r="P36" i="5"/>
  <c r="C2" i="28" l="1"/>
  <c r="H2" i="14"/>
  <c r="O5" i="14" s="1"/>
  <c r="B2" i="10"/>
  <c r="I5" i="10" s="1"/>
  <c r="B2" i="9"/>
  <c r="I5" i="9" s="1"/>
  <c r="B2" i="8"/>
  <c r="I5" i="8" s="1"/>
  <c r="H2" i="5"/>
  <c r="N36" i="5"/>
  <c r="I2" i="5"/>
  <c r="N29" i="5"/>
  <c r="N43" i="5" s="1"/>
  <c r="L45" i="5" s="1"/>
  <c r="M36" i="5"/>
  <c r="F2" i="5"/>
  <c r="E2" i="28" l="1"/>
  <c r="J2" i="14"/>
  <c r="Q5" i="14" s="1"/>
  <c r="B2" i="28"/>
  <c r="G2" i="14"/>
  <c r="N5" i="14" s="1"/>
  <c r="D2" i="28"/>
  <c r="I2" i="14"/>
  <c r="P5" i="14" s="1"/>
  <c r="O29" i="5"/>
  <c r="O43" i="5" s="1"/>
  <c r="L46" i="5" s="1"/>
  <c r="C2" i="10"/>
  <c r="J5" i="10" s="1"/>
  <c r="C2" i="9"/>
  <c r="J5" i="9" s="1"/>
  <c r="C2" i="8"/>
  <c r="J5" i="8" s="1"/>
  <c r="P29" i="5"/>
  <c r="P43" i="5" s="1"/>
  <c r="L47" i="5" s="1"/>
  <c r="D2" i="10"/>
  <c r="K5" i="10" s="1"/>
  <c r="D2" i="9"/>
  <c r="K5" i="9" s="1"/>
  <c r="D2" i="8"/>
  <c r="K5" i="8" s="1"/>
  <c r="A2" i="10"/>
  <c r="H5" i="10" s="1"/>
  <c r="A2" i="9"/>
  <c r="H5" i="9" s="1"/>
  <c r="A2" i="8"/>
  <c r="H5" i="8" s="1"/>
  <c r="M29" i="5"/>
  <c r="M43" i="5" s="1"/>
  <c r="L44" i="5" s="1"/>
  <c r="F7" i="5" l="1"/>
  <c r="I21" i="5"/>
  <c r="H27" i="5"/>
  <c r="G46" i="5"/>
  <c r="F8" i="5"/>
  <c r="H21" i="5"/>
  <c r="I3" i="5"/>
  <c r="I10" i="5"/>
  <c r="H8" i="5"/>
  <c r="H16" i="5"/>
  <c r="H5" i="5"/>
  <c r="G12" i="5"/>
  <c r="G19" i="5"/>
  <c r="G7" i="5"/>
  <c r="G30" i="5"/>
  <c r="G21" i="5"/>
  <c r="G5" i="5"/>
  <c r="F3" i="5"/>
  <c r="H24" i="5"/>
  <c r="H4" i="5"/>
  <c r="H20" i="5"/>
  <c r="F4" i="5"/>
  <c r="I19" i="5"/>
  <c r="I8" i="5"/>
  <c r="G23" i="5"/>
  <c r="G33" i="5"/>
  <c r="H17" i="5"/>
  <c r="G16" i="5"/>
  <c r="H10" i="5"/>
  <c r="H12" i="5"/>
  <c r="G26" i="5"/>
  <c r="I15" i="5"/>
  <c r="I17" i="5"/>
  <c r="G35" i="5"/>
  <c r="G42" i="5"/>
  <c r="G40" i="5"/>
  <c r="G11" i="5"/>
  <c r="I13" i="5"/>
  <c r="G38" i="5"/>
  <c r="G27" i="5"/>
  <c r="G34" i="5"/>
  <c r="G9" i="5"/>
  <c r="H14" i="5"/>
  <c r="I9" i="5"/>
  <c r="I20" i="5"/>
  <c r="G24" i="5"/>
  <c r="G45" i="5"/>
  <c r="G29" i="5"/>
  <c r="G14" i="5"/>
  <c r="F5" i="5"/>
  <c r="I14" i="5"/>
  <c r="I16" i="5"/>
  <c r="I6" i="5"/>
  <c r="I18" i="5"/>
  <c r="I7" i="5"/>
  <c r="I12" i="5"/>
  <c r="I11" i="5"/>
  <c r="I5" i="5"/>
  <c r="I4" i="5"/>
  <c r="G36" i="5"/>
  <c r="G17" i="5"/>
  <c r="G41" i="5"/>
  <c r="G25" i="5"/>
  <c r="G4" i="5"/>
  <c r="G10" i="5"/>
  <c r="H22" i="5"/>
  <c r="H15" i="5"/>
  <c r="G39" i="5"/>
  <c r="G31" i="5"/>
  <c r="G32" i="5"/>
  <c r="G15" i="5"/>
  <c r="G37" i="5"/>
  <c r="G20" i="5"/>
  <c r="G22" i="5"/>
  <c r="G6" i="5"/>
  <c r="H9" i="5"/>
  <c r="H11" i="5"/>
  <c r="G43" i="5"/>
  <c r="G3" i="5"/>
  <c r="G44" i="5"/>
  <c r="G28" i="5"/>
  <c r="G8" i="5"/>
  <c r="G13" i="5"/>
  <c r="G18" i="5"/>
  <c r="H13" i="5"/>
  <c r="H26" i="5"/>
  <c r="H23" i="5"/>
  <c r="H7" i="5"/>
  <c r="H25" i="5"/>
  <c r="H6" i="5"/>
  <c r="H18" i="5"/>
  <c r="H19" i="5"/>
  <c r="H3" i="5"/>
  <c r="F6" i="5"/>
  <c r="C27" i="28" l="1"/>
  <c r="H27" i="14"/>
  <c r="C41" i="28"/>
  <c r="H41" i="14"/>
  <c r="E5" i="28"/>
  <c r="J5" i="14"/>
  <c r="E18" i="28"/>
  <c r="J18" i="14"/>
  <c r="B5" i="28"/>
  <c r="G5" i="14"/>
  <c r="C24" i="28"/>
  <c r="H24" i="14"/>
  <c r="C9" i="28"/>
  <c r="H9" i="14"/>
  <c r="E13" i="28"/>
  <c r="J13" i="14"/>
  <c r="C35" i="28"/>
  <c r="H35" i="14"/>
  <c r="D12" i="28"/>
  <c r="I12" i="14"/>
  <c r="C33" i="28"/>
  <c r="H33" i="14"/>
  <c r="B4" i="28"/>
  <c r="G4" i="14"/>
  <c r="B3" i="28"/>
  <c r="G3" i="14"/>
  <c r="C7" i="28"/>
  <c r="H7" i="14"/>
  <c r="D16" i="28"/>
  <c r="I16" i="14"/>
  <c r="D21" i="28"/>
  <c r="I21" i="14"/>
  <c r="E21" i="28"/>
  <c r="J21" i="14"/>
  <c r="D19" i="28"/>
  <c r="I19" i="14"/>
  <c r="D7" i="28"/>
  <c r="I7" i="14"/>
  <c r="C18" i="28"/>
  <c r="H18" i="14"/>
  <c r="C44" i="28"/>
  <c r="H44" i="14"/>
  <c r="D9" i="28"/>
  <c r="I9" i="14"/>
  <c r="C37" i="28"/>
  <c r="H37" i="14"/>
  <c r="C39" i="28"/>
  <c r="H39" i="14"/>
  <c r="C4" i="28"/>
  <c r="H4" i="14"/>
  <c r="C36" i="28"/>
  <c r="H36" i="14"/>
  <c r="E12" i="28"/>
  <c r="J12" i="14"/>
  <c r="E16" i="28"/>
  <c r="J16" i="14"/>
  <c r="C29" i="28"/>
  <c r="H29" i="14"/>
  <c r="E9" i="28"/>
  <c r="J9" i="14"/>
  <c r="C40" i="28"/>
  <c r="H40" i="14"/>
  <c r="E15" i="28"/>
  <c r="J15" i="14"/>
  <c r="C16" i="28"/>
  <c r="H16" i="14"/>
  <c r="E8" i="28"/>
  <c r="J8" i="14"/>
  <c r="D4" i="28"/>
  <c r="I4" i="14"/>
  <c r="C21" i="28"/>
  <c r="H21" i="14"/>
  <c r="C12" i="28"/>
  <c r="H12" i="14"/>
  <c r="E10" i="28"/>
  <c r="J10" i="14"/>
  <c r="C46" i="28"/>
  <c r="H46" i="14"/>
  <c r="D18" i="28"/>
  <c r="I18" i="14"/>
  <c r="D23" i="28"/>
  <c r="I23" i="14"/>
  <c r="C13" i="28"/>
  <c r="H13" i="14"/>
  <c r="C3" i="28"/>
  <c r="H3" i="14"/>
  <c r="C6" i="28"/>
  <c r="H6" i="14"/>
  <c r="C15" i="28"/>
  <c r="H15" i="14"/>
  <c r="D15" i="28"/>
  <c r="I15" i="14"/>
  <c r="C25" i="28"/>
  <c r="H25" i="14"/>
  <c r="E4" i="28"/>
  <c r="J4" i="14"/>
  <c r="E7" i="28"/>
  <c r="J7" i="14"/>
  <c r="E14" i="28"/>
  <c r="J14" i="14"/>
  <c r="C45" i="28"/>
  <c r="H45" i="14"/>
  <c r="D14" i="28"/>
  <c r="I14" i="14"/>
  <c r="C38" i="28"/>
  <c r="H38" i="14"/>
  <c r="C42" i="28"/>
  <c r="H42" i="14"/>
  <c r="C26" i="28"/>
  <c r="H26" i="14"/>
  <c r="D17" i="28"/>
  <c r="I17" i="14"/>
  <c r="E19" i="28"/>
  <c r="J19" i="14"/>
  <c r="D24" i="28"/>
  <c r="I24" i="14"/>
  <c r="C30" i="28"/>
  <c r="H30" i="14"/>
  <c r="D5" i="28"/>
  <c r="I5" i="14"/>
  <c r="E3" i="28"/>
  <c r="J3" i="14"/>
  <c r="D27" i="28"/>
  <c r="I27" i="14"/>
  <c r="B6" i="28"/>
  <c r="G6" i="14"/>
  <c r="D6" i="28"/>
  <c r="I6" i="14"/>
  <c r="D26" i="28"/>
  <c r="I26" i="14"/>
  <c r="C8" i="28"/>
  <c r="H8" i="14"/>
  <c r="C43" i="28"/>
  <c r="H43" i="14"/>
  <c r="C22" i="28"/>
  <c r="H22" i="14"/>
  <c r="C32" i="28"/>
  <c r="H32" i="14"/>
  <c r="D22" i="28"/>
  <c r="I22" i="14"/>
  <c r="D3" i="28"/>
  <c r="I3" i="14"/>
  <c r="D25" i="28"/>
  <c r="I25" i="14"/>
  <c r="D13" i="28"/>
  <c r="I13" i="14"/>
  <c r="C28" i="28"/>
  <c r="H28" i="14"/>
  <c r="D11" i="28"/>
  <c r="I11" i="14"/>
  <c r="C20" i="28"/>
  <c r="H20" i="14"/>
  <c r="C31" i="28"/>
  <c r="H31" i="14"/>
  <c r="C10" i="28"/>
  <c r="H10" i="14"/>
  <c r="C17" i="28"/>
  <c r="H17" i="14"/>
  <c r="E11" i="28"/>
  <c r="J11" i="14"/>
  <c r="E6" i="28"/>
  <c r="J6" i="14"/>
  <c r="C14" i="28"/>
  <c r="H14" i="14"/>
  <c r="E20" i="28"/>
  <c r="J20" i="14"/>
  <c r="C34" i="28"/>
  <c r="H34" i="14"/>
  <c r="C11" i="28"/>
  <c r="H11" i="14"/>
  <c r="E17" i="28"/>
  <c r="J17" i="14"/>
  <c r="D10" i="28"/>
  <c r="I10" i="14"/>
  <c r="C23" i="28"/>
  <c r="H23" i="14"/>
  <c r="D20" i="28"/>
  <c r="I20" i="14"/>
  <c r="C5" i="28"/>
  <c r="H5" i="14"/>
  <c r="C19" i="28"/>
  <c r="H19" i="14"/>
  <c r="D8" i="28"/>
  <c r="I8" i="14"/>
  <c r="B8" i="28"/>
  <c r="G8" i="14"/>
  <c r="B7" i="28"/>
  <c r="G7" i="14"/>
  <c r="B8" i="10"/>
  <c r="B8" i="9"/>
  <c r="B8" i="8"/>
  <c r="B32" i="10"/>
  <c r="B32" i="9"/>
  <c r="B32" i="8"/>
  <c r="C22" i="10"/>
  <c r="C22" i="9"/>
  <c r="C22" i="8"/>
  <c r="C25" i="10"/>
  <c r="C25" i="9"/>
  <c r="C25" i="8"/>
  <c r="C13" i="10"/>
  <c r="C13" i="9"/>
  <c r="C13" i="8"/>
  <c r="B28" i="10"/>
  <c r="B28" i="9"/>
  <c r="B28" i="8"/>
  <c r="C11" i="10"/>
  <c r="C11" i="9"/>
  <c r="C11" i="8"/>
  <c r="B20" i="10"/>
  <c r="B20" i="8"/>
  <c r="B20" i="9"/>
  <c r="B10" i="10"/>
  <c r="B10" i="9"/>
  <c r="B10" i="8"/>
  <c r="B17" i="10"/>
  <c r="B17" i="9"/>
  <c r="B17" i="8"/>
  <c r="D11" i="10"/>
  <c r="D11" i="9"/>
  <c r="D11" i="8"/>
  <c r="D6" i="10"/>
  <c r="D6" i="8"/>
  <c r="D6" i="9"/>
  <c r="B14" i="10"/>
  <c r="B14" i="9"/>
  <c r="B14" i="8"/>
  <c r="B34" i="10"/>
  <c r="B34" i="9"/>
  <c r="B34" i="8"/>
  <c r="B11" i="10"/>
  <c r="B11" i="9"/>
  <c r="B11" i="8"/>
  <c r="D17" i="10"/>
  <c r="D17" i="9"/>
  <c r="D17" i="8"/>
  <c r="C10" i="10"/>
  <c r="C10" i="9"/>
  <c r="C10" i="8"/>
  <c r="B23" i="10"/>
  <c r="B23" i="9"/>
  <c r="B23" i="8"/>
  <c r="C20" i="10"/>
  <c r="C20" i="9"/>
  <c r="C20" i="8"/>
  <c r="B5" i="10"/>
  <c r="B5" i="8"/>
  <c r="B5" i="9"/>
  <c r="B19" i="10"/>
  <c r="B19" i="9"/>
  <c r="B19" i="8"/>
  <c r="C8" i="10"/>
  <c r="C8" i="8"/>
  <c r="C8" i="9"/>
  <c r="A8" i="10"/>
  <c r="A8" i="9"/>
  <c r="A8" i="8"/>
  <c r="A7" i="10"/>
  <c r="A7" i="9"/>
  <c r="A7" i="8"/>
  <c r="C19" i="10"/>
  <c r="C19" i="8"/>
  <c r="C19" i="9"/>
  <c r="C7" i="10"/>
  <c r="C7" i="8"/>
  <c r="C7" i="9"/>
  <c r="B18" i="10"/>
  <c r="B18" i="9"/>
  <c r="B18" i="8"/>
  <c r="B44" i="10"/>
  <c r="B44" i="9"/>
  <c r="B44" i="8"/>
  <c r="C9" i="10"/>
  <c r="C9" i="9"/>
  <c r="C9" i="8"/>
  <c r="B37" i="10"/>
  <c r="B37" i="9"/>
  <c r="B37" i="8"/>
  <c r="B39" i="10"/>
  <c r="B39" i="9"/>
  <c r="B39" i="8"/>
  <c r="B4" i="10"/>
  <c r="B4" i="9"/>
  <c r="B4" i="8"/>
  <c r="B36" i="10"/>
  <c r="B36" i="9"/>
  <c r="B36" i="8"/>
  <c r="D12" i="10"/>
  <c r="D12" i="9"/>
  <c r="D12" i="8"/>
  <c r="D16" i="10"/>
  <c r="D16" i="9"/>
  <c r="D16" i="8"/>
  <c r="B29" i="10"/>
  <c r="B29" i="9"/>
  <c r="B29" i="8"/>
  <c r="D9" i="10"/>
  <c r="D9" i="9"/>
  <c r="D9" i="8"/>
  <c r="B27" i="10"/>
  <c r="B27" i="9"/>
  <c r="B27" i="8"/>
  <c r="B40" i="10"/>
  <c r="B40" i="9"/>
  <c r="B40" i="8"/>
  <c r="D15" i="10"/>
  <c r="D15" i="9"/>
  <c r="D15" i="8"/>
  <c r="B16" i="10"/>
  <c r="B16" i="8"/>
  <c r="B16" i="9"/>
  <c r="D8" i="10"/>
  <c r="D8" i="9"/>
  <c r="D8" i="8"/>
  <c r="C4" i="10"/>
  <c r="C4" i="8"/>
  <c r="C4" i="9"/>
  <c r="B21" i="10"/>
  <c r="B21" i="9"/>
  <c r="B21" i="8"/>
  <c r="B12" i="10"/>
  <c r="B12" i="9"/>
  <c r="B12" i="8"/>
  <c r="D10" i="10"/>
  <c r="D10" i="8"/>
  <c r="D10" i="9"/>
  <c r="B46" i="10"/>
  <c r="B46" i="9"/>
  <c r="B46" i="8"/>
  <c r="C18" i="10"/>
  <c r="C18" i="9"/>
  <c r="C18" i="8"/>
  <c r="C23" i="10"/>
  <c r="C23" i="9"/>
  <c r="C23" i="8"/>
  <c r="B13" i="10"/>
  <c r="B13" i="9"/>
  <c r="B13" i="8"/>
  <c r="B3" i="10"/>
  <c r="B3" i="9"/>
  <c r="B3" i="8"/>
  <c r="B6" i="10"/>
  <c r="B6" i="9"/>
  <c r="B6" i="8"/>
  <c r="B15" i="10"/>
  <c r="B15" i="9"/>
  <c r="B15" i="8"/>
  <c r="C15" i="10"/>
  <c r="C15" i="9"/>
  <c r="C15" i="8"/>
  <c r="B25" i="10"/>
  <c r="B25" i="9"/>
  <c r="B25" i="8"/>
  <c r="D4" i="10"/>
  <c r="D4" i="9"/>
  <c r="D4" i="8"/>
  <c r="D7" i="10"/>
  <c r="D7" i="9"/>
  <c r="D7" i="8"/>
  <c r="D14" i="10"/>
  <c r="D14" i="9"/>
  <c r="D14" i="8"/>
  <c r="B45" i="10"/>
  <c r="B45" i="9"/>
  <c r="B45" i="8"/>
  <c r="C14" i="10"/>
  <c r="C14" i="9"/>
  <c r="C14" i="8"/>
  <c r="B38" i="10"/>
  <c r="B38" i="9"/>
  <c r="B38" i="8"/>
  <c r="B42" i="10"/>
  <c r="B42" i="9"/>
  <c r="B42" i="8"/>
  <c r="B26" i="10"/>
  <c r="B26" i="9"/>
  <c r="B26" i="8"/>
  <c r="C17" i="10"/>
  <c r="C17" i="9"/>
  <c r="C17" i="8"/>
  <c r="D19" i="10"/>
  <c r="D19" i="9"/>
  <c r="D19" i="8"/>
  <c r="C24" i="10"/>
  <c r="C24" i="9"/>
  <c r="C24" i="8"/>
  <c r="B30" i="10"/>
  <c r="B30" i="9"/>
  <c r="B30" i="8"/>
  <c r="C5" i="10"/>
  <c r="C5" i="9"/>
  <c r="C5" i="8"/>
  <c r="D3" i="10"/>
  <c r="D3" i="8"/>
  <c r="D3" i="9"/>
  <c r="C27" i="10"/>
  <c r="C27" i="9"/>
  <c r="C27" i="8"/>
  <c r="C6" i="10"/>
  <c r="C6" i="9"/>
  <c r="C6" i="8"/>
  <c r="B22" i="10"/>
  <c r="B22" i="9"/>
  <c r="B22" i="8"/>
  <c r="B41" i="10"/>
  <c r="B41" i="9"/>
  <c r="B41" i="8"/>
  <c r="D5" i="10"/>
  <c r="D5" i="9"/>
  <c r="D5" i="8"/>
  <c r="D18" i="10"/>
  <c r="D18" i="9"/>
  <c r="D18" i="8"/>
  <c r="A5" i="10"/>
  <c r="A5" i="8"/>
  <c r="A5" i="9"/>
  <c r="B24" i="10"/>
  <c r="B24" i="9"/>
  <c r="B24" i="8"/>
  <c r="B9" i="10"/>
  <c r="B9" i="9"/>
  <c r="B9" i="8"/>
  <c r="D13" i="10"/>
  <c r="D13" i="9"/>
  <c r="D13" i="8"/>
  <c r="B35" i="10"/>
  <c r="B35" i="9"/>
  <c r="B35" i="8"/>
  <c r="C12" i="10"/>
  <c r="C12" i="9"/>
  <c r="C12" i="8"/>
  <c r="B33" i="10"/>
  <c r="B33" i="9"/>
  <c r="B33" i="8"/>
  <c r="A4" i="10"/>
  <c r="A4" i="9"/>
  <c r="A4" i="8"/>
  <c r="A3" i="10"/>
  <c r="A3" i="9"/>
  <c r="A3" i="8"/>
  <c r="B7" i="10"/>
  <c r="B7" i="9"/>
  <c r="B7" i="8"/>
  <c r="C16" i="10"/>
  <c r="C16" i="9"/>
  <c r="C16" i="8"/>
  <c r="C21" i="10"/>
  <c r="C21" i="9"/>
  <c r="C21" i="8"/>
  <c r="D21" i="10"/>
  <c r="D21" i="9"/>
  <c r="D21" i="8"/>
  <c r="A6" i="10"/>
  <c r="A6" i="8"/>
  <c r="A6" i="9"/>
  <c r="C26" i="10"/>
  <c r="C26" i="9"/>
  <c r="C26" i="8"/>
  <c r="B43" i="10"/>
  <c r="B43" i="9"/>
  <c r="B43" i="8"/>
  <c r="C3" i="10"/>
  <c r="C3" i="8"/>
  <c r="C3" i="9"/>
  <c r="B31" i="10"/>
  <c r="B31" i="9"/>
  <c r="B31" i="8"/>
  <c r="D20" i="10"/>
  <c r="D20" i="9"/>
  <c r="D20" i="8"/>
  <c r="H32" i="5"/>
  <c r="G49" i="5"/>
  <c r="G47" i="5"/>
  <c r="G48" i="5"/>
  <c r="I30" i="5"/>
  <c r="I41" i="5"/>
  <c r="I34" i="5"/>
  <c r="I36" i="5"/>
  <c r="I35" i="5"/>
  <c r="I25" i="5"/>
  <c r="I32" i="5"/>
  <c r="I28" i="5"/>
  <c r="I22" i="5"/>
  <c r="I37" i="5"/>
  <c r="H28" i="5"/>
  <c r="I31" i="5"/>
  <c r="I33" i="5"/>
  <c r="I43" i="5"/>
  <c r="I26" i="5"/>
  <c r="I24" i="5"/>
  <c r="I29" i="5"/>
  <c r="I40" i="5"/>
  <c r="I38" i="5"/>
  <c r="I23" i="5"/>
  <c r="I45" i="5"/>
  <c r="G64" i="5"/>
  <c r="H33" i="5"/>
  <c r="G95" i="5"/>
  <c r="G89" i="5"/>
  <c r="G71" i="5"/>
  <c r="F36" i="5"/>
  <c r="G94" i="5"/>
  <c r="F42" i="5"/>
  <c r="G63" i="5"/>
  <c r="F47" i="5"/>
  <c r="G72" i="5"/>
  <c r="F39" i="5"/>
  <c r="G121" i="5"/>
  <c r="F15" i="5"/>
  <c r="F62" i="5"/>
  <c r="F55" i="5"/>
  <c r="F26" i="5"/>
  <c r="G74" i="5"/>
  <c r="F12" i="5"/>
  <c r="G102" i="5"/>
  <c r="G96" i="5"/>
  <c r="G68" i="5"/>
  <c r="G88" i="5"/>
  <c r="F29" i="5"/>
  <c r="F67" i="5"/>
  <c r="F33" i="5"/>
  <c r="G61" i="5"/>
  <c r="H34" i="5"/>
  <c r="G65" i="5"/>
  <c r="F58" i="5"/>
  <c r="F52" i="5"/>
  <c r="G56" i="5"/>
  <c r="G118" i="5"/>
  <c r="F41" i="5"/>
  <c r="G67" i="5"/>
  <c r="F21" i="5"/>
  <c r="G53" i="5"/>
  <c r="F51" i="5"/>
  <c r="F38" i="5"/>
  <c r="G93" i="5"/>
  <c r="G52" i="5"/>
  <c r="G54" i="5"/>
  <c r="F14" i="5"/>
  <c r="G113" i="5"/>
  <c r="G101" i="5"/>
  <c r="G75" i="5"/>
  <c r="F63" i="5"/>
  <c r="F23" i="5"/>
  <c r="G58" i="5"/>
  <c r="G114" i="5"/>
  <c r="G81" i="5"/>
  <c r="F13" i="5"/>
  <c r="G79" i="5"/>
  <c r="G76" i="5"/>
  <c r="G69" i="5"/>
  <c r="G110" i="5"/>
  <c r="F66" i="5"/>
  <c r="F45" i="5"/>
  <c r="G51" i="5"/>
  <c r="G84" i="5"/>
  <c r="G70" i="5"/>
  <c r="F19" i="5"/>
  <c r="G86" i="5"/>
  <c r="G92" i="5"/>
  <c r="I47" i="5"/>
  <c r="G103" i="5"/>
  <c r="F27" i="5"/>
  <c r="I44" i="5"/>
  <c r="G97" i="5"/>
  <c r="F50" i="5"/>
  <c r="F59" i="5"/>
  <c r="G82" i="5"/>
  <c r="F57" i="5"/>
  <c r="F30" i="5"/>
  <c r="F44" i="5"/>
  <c r="G80" i="5"/>
  <c r="F60" i="5"/>
  <c r="G55" i="5"/>
  <c r="G87" i="5"/>
  <c r="F49" i="5"/>
  <c r="G59" i="5"/>
  <c r="F64" i="5"/>
  <c r="G91" i="5"/>
  <c r="G99" i="5"/>
  <c r="G77" i="5"/>
  <c r="G60" i="5"/>
  <c r="G90" i="5"/>
  <c r="G115" i="5"/>
  <c r="G120" i="5"/>
  <c r="G111" i="5"/>
  <c r="F24" i="5"/>
  <c r="F22" i="5"/>
  <c r="G85" i="5"/>
  <c r="G106" i="5"/>
  <c r="G126" i="5"/>
  <c r="G125" i="5"/>
  <c r="F11" i="5"/>
  <c r="G83" i="5"/>
  <c r="F35" i="5"/>
  <c r="G107" i="5"/>
  <c r="G122" i="5"/>
  <c r="G57" i="5"/>
  <c r="F16" i="5"/>
  <c r="G78" i="5"/>
  <c r="F20" i="5"/>
  <c r="F9" i="5"/>
  <c r="G119" i="5"/>
  <c r="G108" i="5"/>
  <c r="F17" i="5"/>
  <c r="G50" i="5"/>
  <c r="H29" i="5"/>
  <c r="G123" i="5"/>
  <c r="H30" i="5"/>
  <c r="G73" i="5"/>
  <c r="G104" i="5"/>
  <c r="F25" i="5"/>
  <c r="G62" i="5"/>
  <c r="I27" i="5"/>
  <c r="F31" i="5"/>
  <c r="I42" i="5"/>
  <c r="F28" i="5"/>
  <c r="G98" i="5"/>
  <c r="G117" i="5"/>
  <c r="G66" i="5"/>
  <c r="F18" i="5"/>
  <c r="F48" i="5"/>
  <c r="I39" i="5"/>
  <c r="F10" i="5"/>
  <c r="F34" i="5"/>
  <c r="F40" i="5"/>
  <c r="G127" i="5"/>
  <c r="F54" i="5"/>
  <c r="G100" i="5"/>
  <c r="H31" i="5"/>
  <c r="F43" i="5"/>
  <c r="F68" i="5"/>
  <c r="F46" i="5"/>
  <c r="F61" i="5"/>
  <c r="G116" i="5"/>
  <c r="G112" i="5"/>
  <c r="I46" i="5"/>
  <c r="F32" i="5"/>
  <c r="F56" i="5"/>
  <c r="G105" i="5"/>
  <c r="H35" i="5"/>
  <c r="F37" i="5"/>
  <c r="F65" i="5"/>
  <c r="G109" i="5"/>
  <c r="G124" i="5"/>
  <c r="F53" i="5"/>
  <c r="I48" i="5"/>
  <c r="J21" i="5"/>
  <c r="J7" i="5"/>
  <c r="J6" i="5"/>
  <c r="J5" i="5"/>
  <c r="J8" i="5"/>
  <c r="J4" i="5"/>
  <c r="J3" i="5"/>
  <c r="F8" i="28" l="1"/>
  <c r="K8" i="14"/>
  <c r="F7" i="28"/>
  <c r="K7" i="14"/>
  <c r="C124" i="28"/>
  <c r="H124" i="14"/>
  <c r="D35" i="28"/>
  <c r="I35" i="14"/>
  <c r="E46" i="28"/>
  <c r="J46" i="14"/>
  <c r="B46" i="28"/>
  <c r="G46" i="14"/>
  <c r="C100" i="28"/>
  <c r="H100" i="14"/>
  <c r="B34" i="28"/>
  <c r="G34" i="14"/>
  <c r="B18" i="28"/>
  <c r="G18" i="14"/>
  <c r="B28" i="28"/>
  <c r="G28" i="14"/>
  <c r="C62" i="28"/>
  <c r="H62" i="14"/>
  <c r="D30" i="28"/>
  <c r="I30" i="14"/>
  <c r="B17" i="28"/>
  <c r="G17" i="14"/>
  <c r="B20" i="28"/>
  <c r="G20" i="14"/>
  <c r="C122" i="28"/>
  <c r="H122" i="14"/>
  <c r="B11" i="28"/>
  <c r="G11" i="14"/>
  <c r="C85" i="28"/>
  <c r="H85" i="14"/>
  <c r="C120" i="28"/>
  <c r="H120" i="14"/>
  <c r="C77" i="28"/>
  <c r="H77" i="14"/>
  <c r="C59" i="28"/>
  <c r="H59" i="14"/>
  <c r="B60" i="28"/>
  <c r="G60" i="14"/>
  <c r="B57" i="28"/>
  <c r="G57" i="14"/>
  <c r="C97" i="28"/>
  <c r="H97" i="14"/>
  <c r="E47" i="28"/>
  <c r="J47" i="14"/>
  <c r="C70" i="28"/>
  <c r="H70" i="14"/>
  <c r="B66" i="28"/>
  <c r="G66" i="14"/>
  <c r="C79" i="28"/>
  <c r="H79" i="14"/>
  <c r="C58" i="28"/>
  <c r="H58" i="14"/>
  <c r="C101" i="28"/>
  <c r="H101" i="14"/>
  <c r="C52" i="28"/>
  <c r="H52" i="14"/>
  <c r="C53" i="28"/>
  <c r="H53" i="14"/>
  <c r="C118" i="28"/>
  <c r="H118" i="14"/>
  <c r="C65" i="28"/>
  <c r="H65" i="14"/>
  <c r="B67" i="28"/>
  <c r="G67" i="14"/>
  <c r="C96" i="28"/>
  <c r="H96" i="14"/>
  <c r="B26" i="28"/>
  <c r="G26" i="14"/>
  <c r="C121" i="28"/>
  <c r="H121" i="14"/>
  <c r="C63" i="28"/>
  <c r="H63" i="14"/>
  <c r="C71" i="28"/>
  <c r="H71" i="14"/>
  <c r="C64" i="28"/>
  <c r="H64" i="14"/>
  <c r="E40" i="28"/>
  <c r="J40" i="14"/>
  <c r="E43" i="28"/>
  <c r="J43" i="14"/>
  <c r="E37" i="28"/>
  <c r="J37" i="14"/>
  <c r="E25" i="28"/>
  <c r="J25" i="14"/>
  <c r="E41" i="28"/>
  <c r="J41" i="14"/>
  <c r="F21" i="28"/>
  <c r="K21" i="14"/>
  <c r="C109" i="28"/>
  <c r="H109" i="14"/>
  <c r="C105" i="28"/>
  <c r="H105" i="14"/>
  <c r="C112" i="28"/>
  <c r="H112" i="14"/>
  <c r="B68" i="28"/>
  <c r="G68" i="14"/>
  <c r="B54" i="28"/>
  <c r="G54" i="14"/>
  <c r="B10" i="28"/>
  <c r="G10" i="14"/>
  <c r="C66" i="28"/>
  <c r="H66" i="14"/>
  <c r="E42" i="28"/>
  <c r="J42" i="14"/>
  <c r="B25" i="28"/>
  <c r="G25" i="14"/>
  <c r="C123" i="28"/>
  <c r="H123" i="14"/>
  <c r="H108" i="14"/>
  <c r="C108" i="28"/>
  <c r="C78" i="28"/>
  <c r="H78" i="14"/>
  <c r="C107" i="28"/>
  <c r="H107" i="14"/>
  <c r="C125" i="28"/>
  <c r="H125" i="14"/>
  <c r="B22" i="28"/>
  <c r="G22" i="14"/>
  <c r="C115" i="28"/>
  <c r="H115" i="14"/>
  <c r="C99" i="28"/>
  <c r="H99" i="14"/>
  <c r="B49" i="28"/>
  <c r="G49" i="14"/>
  <c r="C80" i="28"/>
  <c r="H80" i="14"/>
  <c r="C82" i="28"/>
  <c r="H82" i="14"/>
  <c r="E44" i="28"/>
  <c r="J44" i="14"/>
  <c r="C92" i="28"/>
  <c r="H92" i="14"/>
  <c r="C84" i="28"/>
  <c r="H84" i="14"/>
  <c r="C110" i="28"/>
  <c r="H110" i="14"/>
  <c r="B13" i="28"/>
  <c r="G13" i="14"/>
  <c r="B23" i="28"/>
  <c r="G23" i="14"/>
  <c r="C113" i="28"/>
  <c r="H113" i="14"/>
  <c r="C93" i="28"/>
  <c r="H93" i="14"/>
  <c r="B21" i="28"/>
  <c r="G21" i="14"/>
  <c r="C56" i="28"/>
  <c r="H56" i="14"/>
  <c r="D34" i="28"/>
  <c r="I34" i="14"/>
  <c r="B29" i="28"/>
  <c r="G29" i="14"/>
  <c r="C102" i="28"/>
  <c r="H102" i="14"/>
  <c r="B55" i="28"/>
  <c r="G55" i="14"/>
  <c r="B39" i="28"/>
  <c r="G39" i="14"/>
  <c r="B42" i="28"/>
  <c r="G42" i="14"/>
  <c r="C89" i="28"/>
  <c r="H89" i="14"/>
  <c r="E45" i="28"/>
  <c r="J45" i="14"/>
  <c r="E29" i="28"/>
  <c r="J29" i="14"/>
  <c r="E33" i="28"/>
  <c r="J33" i="14"/>
  <c r="E22" i="28"/>
  <c r="J22" i="14"/>
  <c r="E35" i="28"/>
  <c r="J35" i="14"/>
  <c r="E30" i="28"/>
  <c r="J30" i="14"/>
  <c r="D32" i="28"/>
  <c r="I32" i="14"/>
  <c r="F3" i="28"/>
  <c r="K3" i="14"/>
  <c r="F6" i="28"/>
  <c r="K6" i="14"/>
  <c r="E48" i="28"/>
  <c r="J48" i="14"/>
  <c r="B65" i="28"/>
  <c r="G65" i="14"/>
  <c r="B56" i="28"/>
  <c r="G56" i="14"/>
  <c r="C116" i="28"/>
  <c r="H116" i="14"/>
  <c r="B43" i="28"/>
  <c r="G43" i="14"/>
  <c r="C127" i="28"/>
  <c r="H127" i="14"/>
  <c r="E39" i="28"/>
  <c r="J39" i="14"/>
  <c r="C117" i="28"/>
  <c r="H117" i="14"/>
  <c r="B31" i="28"/>
  <c r="G31" i="14"/>
  <c r="C104" i="28"/>
  <c r="H104" i="14"/>
  <c r="D29" i="28"/>
  <c r="I29" i="14"/>
  <c r="C119" i="28"/>
  <c r="H119" i="14"/>
  <c r="B16" i="28"/>
  <c r="G16" i="14"/>
  <c r="B35" i="28"/>
  <c r="G35" i="14"/>
  <c r="C126" i="28"/>
  <c r="H126" i="14"/>
  <c r="B24" i="28"/>
  <c r="G24" i="14"/>
  <c r="C90" i="28"/>
  <c r="H90" i="14"/>
  <c r="C91" i="28"/>
  <c r="H91" i="14"/>
  <c r="C87" i="28"/>
  <c r="H87" i="14"/>
  <c r="B44" i="28"/>
  <c r="G44" i="14"/>
  <c r="B59" i="28"/>
  <c r="G59" i="14"/>
  <c r="B27" i="28"/>
  <c r="G27" i="14"/>
  <c r="C86" i="28"/>
  <c r="H86" i="14"/>
  <c r="C51" i="28"/>
  <c r="H51" i="14"/>
  <c r="C69" i="28"/>
  <c r="H69" i="14"/>
  <c r="C81" i="28"/>
  <c r="H81" i="14"/>
  <c r="B63" i="28"/>
  <c r="G63" i="14"/>
  <c r="B14" i="28"/>
  <c r="G14" i="14"/>
  <c r="B38" i="28"/>
  <c r="G38" i="14"/>
  <c r="C67" i="28"/>
  <c r="H67" i="14"/>
  <c r="B52" i="28"/>
  <c r="G52" i="14"/>
  <c r="C61" i="28"/>
  <c r="H61" i="14"/>
  <c r="C88" i="28"/>
  <c r="H88" i="14"/>
  <c r="B12" i="28"/>
  <c r="G12" i="14"/>
  <c r="B62" i="28"/>
  <c r="G62" i="14"/>
  <c r="C72" i="28"/>
  <c r="H72" i="14"/>
  <c r="C94" i="28"/>
  <c r="H94" i="14"/>
  <c r="C95" i="28"/>
  <c r="H95" i="14"/>
  <c r="E23" i="28"/>
  <c r="J23" i="14"/>
  <c r="E24" i="28"/>
  <c r="J24" i="14"/>
  <c r="E31" i="28"/>
  <c r="J31" i="14"/>
  <c r="E28" i="28"/>
  <c r="J28" i="14"/>
  <c r="E36" i="28"/>
  <c r="J36" i="14"/>
  <c r="C48" i="28"/>
  <c r="H48" i="14"/>
  <c r="C49" i="28"/>
  <c r="H49" i="14"/>
  <c r="F5" i="28"/>
  <c r="K5" i="14"/>
  <c r="F4" i="28"/>
  <c r="K4" i="14"/>
  <c r="J33" i="5"/>
  <c r="B53" i="28"/>
  <c r="G53" i="14"/>
  <c r="B37" i="28"/>
  <c r="G37" i="14"/>
  <c r="B32" i="28"/>
  <c r="G32" i="14"/>
  <c r="B61" i="28"/>
  <c r="G61" i="14"/>
  <c r="D31" i="28"/>
  <c r="I31" i="14"/>
  <c r="B40" i="28"/>
  <c r="G40" i="14"/>
  <c r="B48" i="28"/>
  <c r="G48" i="14"/>
  <c r="C98" i="28"/>
  <c r="H98" i="14"/>
  <c r="E27" i="28"/>
  <c r="J27" i="14"/>
  <c r="C73" i="28"/>
  <c r="H73" i="14"/>
  <c r="C50" i="28"/>
  <c r="H50" i="14"/>
  <c r="B9" i="28"/>
  <c r="G9" i="14"/>
  <c r="C57" i="28"/>
  <c r="H57" i="14"/>
  <c r="C83" i="28"/>
  <c r="H83" i="14"/>
  <c r="C106" i="28"/>
  <c r="H106" i="14"/>
  <c r="C111" i="28"/>
  <c r="H111" i="14"/>
  <c r="C60" i="28"/>
  <c r="H60" i="14"/>
  <c r="B64" i="28"/>
  <c r="G64" i="14"/>
  <c r="C55" i="28"/>
  <c r="H55" i="14"/>
  <c r="B30" i="28"/>
  <c r="G30" i="14"/>
  <c r="B50" i="28"/>
  <c r="G50" i="14"/>
  <c r="C103" i="28"/>
  <c r="H103" i="14"/>
  <c r="B19" i="28"/>
  <c r="G19" i="14"/>
  <c r="B45" i="28"/>
  <c r="G45" i="14"/>
  <c r="C76" i="28"/>
  <c r="H76" i="14"/>
  <c r="C114" i="28"/>
  <c r="H114" i="14"/>
  <c r="C75" i="28"/>
  <c r="H75" i="14"/>
  <c r="C54" i="28"/>
  <c r="H54" i="14"/>
  <c r="B51" i="28"/>
  <c r="G51" i="14"/>
  <c r="B41" i="28"/>
  <c r="G41" i="14"/>
  <c r="B58" i="28"/>
  <c r="G58" i="14"/>
  <c r="B33" i="28"/>
  <c r="G33" i="14"/>
  <c r="C68" i="28"/>
  <c r="H68" i="14"/>
  <c r="C74" i="28"/>
  <c r="H74" i="14"/>
  <c r="B15" i="28"/>
  <c r="G15" i="14"/>
  <c r="B47" i="28"/>
  <c r="G47" i="14"/>
  <c r="B36" i="28"/>
  <c r="G36" i="14"/>
  <c r="D33" i="28"/>
  <c r="I33" i="14"/>
  <c r="E38" i="28"/>
  <c r="J38" i="14"/>
  <c r="E26" i="28"/>
  <c r="J26" i="14"/>
  <c r="I28" i="14"/>
  <c r="D28" i="28"/>
  <c r="E32" i="28"/>
  <c r="J32" i="14"/>
  <c r="E34" i="28"/>
  <c r="J34" i="14"/>
  <c r="C47" i="28"/>
  <c r="H47" i="14"/>
  <c r="E3" i="10"/>
  <c r="E3" i="9"/>
  <c r="E3" i="8"/>
  <c r="D48" i="10"/>
  <c r="D48" i="9"/>
  <c r="D48" i="8"/>
  <c r="A56" i="10"/>
  <c r="A56" i="9"/>
  <c r="A56" i="8"/>
  <c r="A43" i="10"/>
  <c r="A43" i="9"/>
  <c r="A43" i="8"/>
  <c r="B117" i="10"/>
  <c r="B117" i="9"/>
  <c r="B117" i="8"/>
  <c r="B104" i="10"/>
  <c r="B104" i="9"/>
  <c r="B104" i="8"/>
  <c r="B119" i="10"/>
  <c r="B119" i="9"/>
  <c r="B119" i="8"/>
  <c r="A35" i="10"/>
  <c r="A35" i="9"/>
  <c r="A35" i="8"/>
  <c r="A24" i="10"/>
  <c r="A24" i="9"/>
  <c r="A24" i="8"/>
  <c r="B91" i="10"/>
  <c r="B91" i="9"/>
  <c r="B91" i="8"/>
  <c r="A59" i="10"/>
  <c r="A59" i="9"/>
  <c r="A59" i="8"/>
  <c r="A27" i="10"/>
  <c r="A27" i="9"/>
  <c r="A27" i="8"/>
  <c r="B51" i="10"/>
  <c r="B51" i="9"/>
  <c r="B51" i="8"/>
  <c r="B81" i="10"/>
  <c r="B81" i="9"/>
  <c r="B81" i="8"/>
  <c r="J14" i="5"/>
  <c r="A14" i="10"/>
  <c r="A14" i="9"/>
  <c r="A14" i="8"/>
  <c r="A38" i="10"/>
  <c r="A38" i="9"/>
  <c r="A38" i="8"/>
  <c r="B67" i="10"/>
  <c r="B67" i="9"/>
  <c r="B67" i="8"/>
  <c r="B61" i="10"/>
  <c r="B61" i="9"/>
  <c r="B61" i="8"/>
  <c r="B88" i="10"/>
  <c r="B88" i="9"/>
  <c r="B88" i="8"/>
  <c r="J12" i="5"/>
  <c r="A12" i="10"/>
  <c r="A12" i="9"/>
  <c r="A12" i="8"/>
  <c r="B72" i="10"/>
  <c r="B72" i="9"/>
  <c r="B72" i="8"/>
  <c r="B94" i="10"/>
  <c r="B94" i="9"/>
  <c r="B94" i="8"/>
  <c r="B95" i="10"/>
  <c r="B95" i="9"/>
  <c r="B95" i="8"/>
  <c r="D23" i="10"/>
  <c r="D23" i="9"/>
  <c r="D23" i="8"/>
  <c r="D24" i="10"/>
  <c r="D24" i="9"/>
  <c r="D24" i="8"/>
  <c r="D31" i="10"/>
  <c r="D31" i="9"/>
  <c r="D31" i="8"/>
  <c r="D28" i="10"/>
  <c r="D28" i="9"/>
  <c r="D28" i="8"/>
  <c r="D36" i="10"/>
  <c r="D36" i="9"/>
  <c r="D36" i="8"/>
  <c r="E8" i="10"/>
  <c r="E8" i="9"/>
  <c r="E8" i="8"/>
  <c r="B124" i="10"/>
  <c r="B124" i="9"/>
  <c r="B124" i="8"/>
  <c r="D46" i="10"/>
  <c r="D46" i="9"/>
  <c r="D46" i="8"/>
  <c r="B100" i="10"/>
  <c r="B100" i="9"/>
  <c r="B100" i="8"/>
  <c r="A34" i="10"/>
  <c r="A34" i="9"/>
  <c r="A34" i="8"/>
  <c r="J28" i="5"/>
  <c r="A28" i="10"/>
  <c r="A28" i="9"/>
  <c r="A28" i="8"/>
  <c r="C30" i="10"/>
  <c r="C30" i="9"/>
  <c r="C30" i="8"/>
  <c r="J20" i="5"/>
  <c r="A20" i="10"/>
  <c r="A20" i="9"/>
  <c r="A20" i="8"/>
  <c r="J11" i="5"/>
  <c r="A11" i="10"/>
  <c r="A11" i="9"/>
  <c r="A11" i="8"/>
  <c r="B120" i="10"/>
  <c r="B120" i="9"/>
  <c r="B120" i="8"/>
  <c r="B59" i="10"/>
  <c r="B59" i="9"/>
  <c r="B59" i="8"/>
  <c r="A60" i="10"/>
  <c r="A60" i="9"/>
  <c r="A60" i="8"/>
  <c r="B97" i="10"/>
  <c r="B97" i="9"/>
  <c r="B97" i="8"/>
  <c r="B70" i="10"/>
  <c r="B70" i="9"/>
  <c r="B70" i="8"/>
  <c r="B79" i="10"/>
  <c r="B79" i="9"/>
  <c r="B79" i="8"/>
  <c r="B101" i="10"/>
  <c r="B101" i="9"/>
  <c r="B101" i="8"/>
  <c r="B53" i="10"/>
  <c r="B53" i="9"/>
  <c r="B53" i="8"/>
  <c r="B118" i="10"/>
  <c r="B118" i="9"/>
  <c r="B118" i="8"/>
  <c r="B65" i="10"/>
  <c r="B65" i="9"/>
  <c r="B65" i="8"/>
  <c r="B96" i="10"/>
  <c r="B96" i="9"/>
  <c r="B96" i="8"/>
  <c r="A26" i="10"/>
  <c r="A26" i="9"/>
  <c r="A26" i="8"/>
  <c r="B121" i="10"/>
  <c r="B121" i="9"/>
  <c r="B121" i="8"/>
  <c r="B63" i="10"/>
  <c r="B63" i="9"/>
  <c r="B63" i="8"/>
  <c r="B71" i="10"/>
  <c r="B71" i="9"/>
  <c r="B71" i="8"/>
  <c r="B64" i="10"/>
  <c r="B64" i="9"/>
  <c r="B64" i="8"/>
  <c r="D40" i="10"/>
  <c r="D40" i="9"/>
  <c r="D40" i="8"/>
  <c r="D43" i="10"/>
  <c r="D43" i="9"/>
  <c r="D43" i="8"/>
  <c r="J25" i="5"/>
  <c r="D25" i="10"/>
  <c r="D25" i="9"/>
  <c r="D25" i="8"/>
  <c r="D41" i="10"/>
  <c r="D41" i="9"/>
  <c r="D41" i="8"/>
  <c r="B49" i="10"/>
  <c r="B49" i="9"/>
  <c r="B49" i="8"/>
  <c r="B127" i="10"/>
  <c r="B127" i="9"/>
  <c r="B127" i="8"/>
  <c r="B87" i="10"/>
  <c r="B87" i="9"/>
  <c r="B87" i="8"/>
  <c r="A62" i="10"/>
  <c r="A62" i="9"/>
  <c r="A62" i="8"/>
  <c r="E7" i="10"/>
  <c r="E7" i="9"/>
  <c r="E7" i="8"/>
  <c r="C35" i="10"/>
  <c r="C35" i="9"/>
  <c r="C35" i="8"/>
  <c r="A46" i="10"/>
  <c r="A46" i="9"/>
  <c r="A46" i="8"/>
  <c r="J18" i="5"/>
  <c r="A18" i="10"/>
  <c r="A18" i="9"/>
  <c r="A18" i="8"/>
  <c r="B62" i="10"/>
  <c r="B62" i="9"/>
  <c r="B62" i="8"/>
  <c r="J17" i="5"/>
  <c r="A17" i="10"/>
  <c r="A17" i="8"/>
  <c r="A17" i="9"/>
  <c r="B122" i="10"/>
  <c r="B122" i="9"/>
  <c r="B122" i="8"/>
  <c r="B85" i="10"/>
  <c r="B85" i="9"/>
  <c r="B85" i="8"/>
  <c r="B77" i="10"/>
  <c r="B77" i="9"/>
  <c r="B77" i="8"/>
  <c r="A57" i="10"/>
  <c r="A57" i="9"/>
  <c r="A57" i="8"/>
  <c r="D47" i="10"/>
  <c r="D47" i="9"/>
  <c r="D47" i="8"/>
  <c r="A66" i="10"/>
  <c r="A66" i="9"/>
  <c r="A66" i="8"/>
  <c r="B58" i="10"/>
  <c r="B58" i="9"/>
  <c r="B58" i="8"/>
  <c r="B52" i="10"/>
  <c r="B52" i="9"/>
  <c r="B52" i="8"/>
  <c r="A67" i="10"/>
  <c r="A67" i="9"/>
  <c r="A67" i="8"/>
  <c r="D37" i="10"/>
  <c r="D37" i="9"/>
  <c r="D37" i="8"/>
  <c r="E5" i="10"/>
  <c r="E5" i="9"/>
  <c r="E5" i="8"/>
  <c r="E21" i="10"/>
  <c r="E21" i="9"/>
  <c r="E21" i="8"/>
  <c r="B109" i="10"/>
  <c r="B109" i="9"/>
  <c r="B109" i="8"/>
  <c r="B105" i="10"/>
  <c r="B105" i="9"/>
  <c r="B105" i="8"/>
  <c r="B112" i="10"/>
  <c r="B112" i="9"/>
  <c r="B112" i="8"/>
  <c r="A68" i="10"/>
  <c r="A68" i="9"/>
  <c r="A68" i="8"/>
  <c r="A54" i="10"/>
  <c r="A54" i="9"/>
  <c r="A54" i="8"/>
  <c r="J10" i="5"/>
  <c r="A10" i="10"/>
  <c r="A10" i="9"/>
  <c r="A10" i="8"/>
  <c r="B66" i="10"/>
  <c r="B66" i="9"/>
  <c r="B66" i="8"/>
  <c r="D42" i="10"/>
  <c r="D42" i="9"/>
  <c r="D42" i="8"/>
  <c r="A25" i="10"/>
  <c r="A25" i="9"/>
  <c r="A25" i="8"/>
  <c r="B123" i="10"/>
  <c r="B123" i="9"/>
  <c r="B123" i="8"/>
  <c r="B108" i="10"/>
  <c r="B108" i="9"/>
  <c r="B108" i="8"/>
  <c r="B78" i="10"/>
  <c r="B78" i="9"/>
  <c r="B78" i="8"/>
  <c r="B107" i="10"/>
  <c r="B107" i="9"/>
  <c r="B107" i="8"/>
  <c r="B125" i="10"/>
  <c r="B125" i="9"/>
  <c r="B125" i="8"/>
  <c r="J22" i="5"/>
  <c r="A22" i="10"/>
  <c r="A22" i="9"/>
  <c r="A22" i="8"/>
  <c r="B115" i="10"/>
  <c r="B115" i="9"/>
  <c r="B115" i="8"/>
  <c r="B99" i="10"/>
  <c r="B99" i="9"/>
  <c r="B99" i="8"/>
  <c r="A49" i="10"/>
  <c r="A49" i="9"/>
  <c r="A49" i="8"/>
  <c r="B80" i="10"/>
  <c r="B80" i="9"/>
  <c r="B80" i="8"/>
  <c r="B82" i="10"/>
  <c r="B82" i="9"/>
  <c r="B82" i="8"/>
  <c r="D44" i="10"/>
  <c r="D44" i="9"/>
  <c r="D44" i="8"/>
  <c r="B92" i="10"/>
  <c r="B92" i="9"/>
  <c r="B92" i="8"/>
  <c r="B84" i="10"/>
  <c r="B84" i="9"/>
  <c r="B84" i="8"/>
  <c r="B110" i="10"/>
  <c r="B110" i="9"/>
  <c r="B110" i="8"/>
  <c r="J13" i="5"/>
  <c r="A13" i="10"/>
  <c r="A13" i="8"/>
  <c r="A13" i="9"/>
  <c r="J23" i="5"/>
  <c r="A23" i="10"/>
  <c r="A23" i="9"/>
  <c r="A23" i="8"/>
  <c r="B113" i="10"/>
  <c r="B113" i="9"/>
  <c r="B113" i="8"/>
  <c r="B93" i="10"/>
  <c r="B93" i="9"/>
  <c r="B93" i="8"/>
  <c r="A21" i="10"/>
  <c r="A21" i="9"/>
  <c r="A21" i="8"/>
  <c r="B56" i="10"/>
  <c r="B56" i="9"/>
  <c r="B56" i="8"/>
  <c r="C34" i="10"/>
  <c r="C34" i="9"/>
  <c r="C34" i="8"/>
  <c r="J29" i="5"/>
  <c r="A29" i="10"/>
  <c r="A29" i="9"/>
  <c r="A29" i="8"/>
  <c r="B102" i="10"/>
  <c r="B102" i="9"/>
  <c r="B102" i="8"/>
  <c r="A55" i="10"/>
  <c r="A55" i="9"/>
  <c r="A55" i="8"/>
  <c r="A39" i="10"/>
  <c r="A39" i="9"/>
  <c r="A39" i="8"/>
  <c r="A42" i="10"/>
  <c r="A42" i="9"/>
  <c r="A42" i="8"/>
  <c r="B89" i="10"/>
  <c r="B89" i="9"/>
  <c r="B89" i="8"/>
  <c r="D45" i="10"/>
  <c r="D45" i="9"/>
  <c r="D45" i="8"/>
  <c r="D29" i="10"/>
  <c r="D29" i="9"/>
  <c r="D29" i="8"/>
  <c r="D33" i="10"/>
  <c r="D33" i="9"/>
  <c r="D33" i="8"/>
  <c r="D22" i="10"/>
  <c r="D22" i="8"/>
  <c r="D22" i="9"/>
  <c r="D35" i="10"/>
  <c r="D35" i="9"/>
  <c r="D35" i="8"/>
  <c r="D30" i="10"/>
  <c r="D30" i="9"/>
  <c r="D30" i="8"/>
  <c r="C32" i="10"/>
  <c r="C32" i="9"/>
  <c r="C32" i="8"/>
  <c r="E6" i="10"/>
  <c r="E6" i="9"/>
  <c r="E6" i="8"/>
  <c r="A65" i="10"/>
  <c r="A65" i="9"/>
  <c r="A65" i="8"/>
  <c r="B116" i="10"/>
  <c r="B116" i="9"/>
  <c r="B116" i="8"/>
  <c r="D39" i="10"/>
  <c r="D39" i="9"/>
  <c r="D39" i="8"/>
  <c r="A31" i="10"/>
  <c r="A31" i="9"/>
  <c r="A31" i="8"/>
  <c r="C29" i="10"/>
  <c r="C29" i="9"/>
  <c r="C29" i="8"/>
  <c r="J16" i="5"/>
  <c r="A16" i="10"/>
  <c r="A16" i="9"/>
  <c r="A16" i="8"/>
  <c r="B126" i="10"/>
  <c r="B126" i="9"/>
  <c r="B126" i="8"/>
  <c r="B90" i="10"/>
  <c r="B90" i="9"/>
  <c r="B90" i="8"/>
  <c r="A44" i="10"/>
  <c r="A44" i="9"/>
  <c r="A44" i="8"/>
  <c r="B86" i="10"/>
  <c r="B86" i="9"/>
  <c r="B86" i="8"/>
  <c r="B69" i="10"/>
  <c r="B69" i="9"/>
  <c r="B69" i="8"/>
  <c r="A63" i="10"/>
  <c r="A63" i="9"/>
  <c r="A63" i="8"/>
  <c r="A52" i="10"/>
  <c r="A52" i="9"/>
  <c r="A52" i="8"/>
  <c r="B48" i="10"/>
  <c r="B48" i="9"/>
  <c r="B48" i="8"/>
  <c r="E4" i="10"/>
  <c r="E4" i="9"/>
  <c r="E4" i="8"/>
  <c r="E33" i="10"/>
  <c r="A53" i="10"/>
  <c r="A53" i="9"/>
  <c r="A53" i="8"/>
  <c r="A37" i="10"/>
  <c r="A37" i="9"/>
  <c r="A37" i="8"/>
  <c r="J32" i="5"/>
  <c r="A32" i="10"/>
  <c r="A32" i="9"/>
  <c r="A32" i="8"/>
  <c r="A61" i="10"/>
  <c r="A61" i="9"/>
  <c r="A61" i="8"/>
  <c r="C31" i="10"/>
  <c r="C31" i="9"/>
  <c r="C31" i="8"/>
  <c r="A40" i="10"/>
  <c r="A40" i="9"/>
  <c r="A40" i="8"/>
  <c r="A48" i="10"/>
  <c r="A48" i="9"/>
  <c r="A48" i="8"/>
  <c r="B98" i="10"/>
  <c r="B98" i="9"/>
  <c r="B98" i="8"/>
  <c r="D27" i="10"/>
  <c r="D27" i="9"/>
  <c r="D27" i="8"/>
  <c r="B73" i="10"/>
  <c r="B73" i="9"/>
  <c r="B73" i="8"/>
  <c r="B50" i="10"/>
  <c r="B50" i="9"/>
  <c r="B50" i="8"/>
  <c r="J9" i="5"/>
  <c r="A9" i="10"/>
  <c r="A9" i="9"/>
  <c r="A9" i="8"/>
  <c r="B57" i="10"/>
  <c r="B57" i="9"/>
  <c r="B57" i="8"/>
  <c r="B83" i="10"/>
  <c r="B83" i="9"/>
  <c r="B83" i="8"/>
  <c r="B106" i="10"/>
  <c r="B106" i="9"/>
  <c r="B106" i="8"/>
  <c r="B111" i="10"/>
  <c r="B111" i="9"/>
  <c r="B111" i="8"/>
  <c r="B60" i="10"/>
  <c r="B60" i="9"/>
  <c r="B60" i="8"/>
  <c r="A64" i="10"/>
  <c r="A64" i="9"/>
  <c r="A64" i="8"/>
  <c r="B55" i="10"/>
  <c r="B55" i="9"/>
  <c r="B55" i="8"/>
  <c r="J30" i="5"/>
  <c r="A30" i="10"/>
  <c r="A30" i="9"/>
  <c r="A30" i="8"/>
  <c r="A50" i="10"/>
  <c r="A50" i="9"/>
  <c r="A50" i="8"/>
  <c r="B103" i="10"/>
  <c r="B103" i="9"/>
  <c r="B103" i="8"/>
  <c r="J19" i="5"/>
  <c r="A19" i="10"/>
  <c r="A19" i="9"/>
  <c r="A19" i="8"/>
  <c r="A45" i="10"/>
  <c r="A45" i="9"/>
  <c r="A45" i="8"/>
  <c r="B76" i="10"/>
  <c r="B76" i="9"/>
  <c r="B76" i="8"/>
  <c r="B114" i="10"/>
  <c r="B114" i="9"/>
  <c r="B114" i="8"/>
  <c r="B75" i="10"/>
  <c r="B75" i="9"/>
  <c r="B75" i="8"/>
  <c r="B54" i="10"/>
  <c r="B54" i="9"/>
  <c r="B54" i="8"/>
  <c r="A51" i="10"/>
  <c r="A51" i="9"/>
  <c r="A51" i="8"/>
  <c r="A41" i="10"/>
  <c r="A41" i="9"/>
  <c r="A41" i="8"/>
  <c r="A58" i="10"/>
  <c r="A58" i="9"/>
  <c r="A58" i="8"/>
  <c r="A33" i="10"/>
  <c r="A33" i="9"/>
  <c r="A33" i="8"/>
  <c r="B68" i="10"/>
  <c r="B68" i="9"/>
  <c r="B68" i="8"/>
  <c r="B74" i="10"/>
  <c r="B74" i="9"/>
  <c r="B74" i="8"/>
  <c r="J15" i="5"/>
  <c r="A15" i="10"/>
  <c r="A15" i="9"/>
  <c r="A15" i="8"/>
  <c r="A47" i="10"/>
  <c r="A47" i="9"/>
  <c r="A47" i="8"/>
  <c r="A36" i="10"/>
  <c r="A36" i="9"/>
  <c r="A36" i="8"/>
  <c r="C33" i="10"/>
  <c r="C33" i="9"/>
  <c r="C33" i="8"/>
  <c r="D38" i="10"/>
  <c r="D38" i="9"/>
  <c r="D38" i="8"/>
  <c r="D26" i="10"/>
  <c r="D26" i="9"/>
  <c r="D26" i="8"/>
  <c r="C28" i="10"/>
  <c r="C28" i="9"/>
  <c r="C28" i="8"/>
  <c r="D32" i="10"/>
  <c r="D32" i="9"/>
  <c r="D32" i="8"/>
  <c r="D34" i="10"/>
  <c r="D34" i="9"/>
  <c r="D34" i="8"/>
  <c r="B47" i="10"/>
  <c r="B47" i="9"/>
  <c r="B47" i="8"/>
  <c r="J34" i="5"/>
  <c r="J31" i="5"/>
  <c r="J35" i="5"/>
  <c r="J24" i="5"/>
  <c r="J27" i="5"/>
  <c r="J26" i="5"/>
  <c r="H36" i="5"/>
  <c r="F69" i="5"/>
  <c r="I49" i="5"/>
  <c r="G128" i="5"/>
  <c r="E49" i="28" l="1"/>
  <c r="J49" i="14"/>
  <c r="F27" i="28"/>
  <c r="K27" i="14"/>
  <c r="F34" i="28"/>
  <c r="K34" i="14"/>
  <c r="F19" i="28"/>
  <c r="K19" i="14"/>
  <c r="F23" i="28"/>
  <c r="K23" i="14"/>
  <c r="F13" i="28"/>
  <c r="K13" i="14"/>
  <c r="F33" i="28"/>
  <c r="K33" i="14"/>
  <c r="B69" i="28"/>
  <c r="G69" i="14"/>
  <c r="F24" i="28"/>
  <c r="K24" i="14"/>
  <c r="F29" i="28"/>
  <c r="K29" i="14"/>
  <c r="F18" i="28"/>
  <c r="K18" i="14"/>
  <c r="F25" i="28"/>
  <c r="K25" i="14"/>
  <c r="F12" i="28"/>
  <c r="K12" i="14"/>
  <c r="F14" i="28"/>
  <c r="K14" i="14"/>
  <c r="D36" i="28"/>
  <c r="I36" i="14"/>
  <c r="F35" i="28"/>
  <c r="K35" i="14"/>
  <c r="F30" i="28"/>
  <c r="K30" i="14"/>
  <c r="E33" i="8"/>
  <c r="F17" i="28"/>
  <c r="K17" i="14"/>
  <c r="F28" i="28"/>
  <c r="K28" i="14"/>
  <c r="C128" i="28"/>
  <c r="H128" i="14"/>
  <c r="F26" i="28"/>
  <c r="K26" i="14"/>
  <c r="F31" i="28"/>
  <c r="K31" i="14"/>
  <c r="F15" i="28"/>
  <c r="K15" i="14"/>
  <c r="F9" i="28"/>
  <c r="K9" i="14"/>
  <c r="F32" i="28"/>
  <c r="K32" i="14"/>
  <c r="E33" i="9"/>
  <c r="F16" i="28"/>
  <c r="K16" i="14"/>
  <c r="F22" i="28"/>
  <c r="K22" i="14"/>
  <c r="F10" i="28"/>
  <c r="K10" i="14"/>
  <c r="F11" i="28"/>
  <c r="K11" i="14"/>
  <c r="F20" i="28"/>
  <c r="K20" i="14"/>
  <c r="E34" i="10"/>
  <c r="E34" i="9"/>
  <c r="E34" i="8"/>
  <c r="E19" i="10"/>
  <c r="E19" i="9"/>
  <c r="E19" i="8"/>
  <c r="E23" i="10"/>
  <c r="E23" i="9"/>
  <c r="E23" i="8"/>
  <c r="E13" i="10"/>
  <c r="E13" i="8"/>
  <c r="E13" i="9"/>
  <c r="D49" i="10"/>
  <c r="D49" i="9"/>
  <c r="D49" i="8"/>
  <c r="E29" i="10"/>
  <c r="E29" i="9"/>
  <c r="E29" i="8"/>
  <c r="E18" i="10"/>
  <c r="E18" i="9"/>
  <c r="E18" i="8"/>
  <c r="E25" i="10"/>
  <c r="E25" i="9"/>
  <c r="E25" i="8"/>
  <c r="E12" i="10"/>
  <c r="E12" i="9"/>
  <c r="E12" i="8"/>
  <c r="E14" i="10"/>
  <c r="E14" i="9"/>
  <c r="E14" i="8"/>
  <c r="E24" i="10"/>
  <c r="E24" i="9"/>
  <c r="E24" i="8"/>
  <c r="C36" i="10"/>
  <c r="C36" i="9"/>
  <c r="C36" i="8"/>
  <c r="E35" i="10"/>
  <c r="E35" i="9"/>
  <c r="E35" i="8"/>
  <c r="E17" i="10"/>
  <c r="E17" i="9"/>
  <c r="E17" i="8"/>
  <c r="E28" i="10"/>
  <c r="E28" i="9"/>
  <c r="E28" i="8"/>
  <c r="E27" i="10"/>
  <c r="E27" i="9"/>
  <c r="E27" i="8"/>
  <c r="E16" i="10"/>
  <c r="E16" i="9"/>
  <c r="E16" i="8"/>
  <c r="A69" i="10"/>
  <c r="A69" i="9"/>
  <c r="A69" i="8"/>
  <c r="E30" i="10"/>
  <c r="E30" i="9"/>
  <c r="E30" i="8"/>
  <c r="B128" i="10"/>
  <c r="B128" i="9"/>
  <c r="B128" i="8"/>
  <c r="E26" i="10"/>
  <c r="E26" i="9"/>
  <c r="E26" i="8"/>
  <c r="E31" i="10"/>
  <c r="E31" i="9"/>
  <c r="E31" i="8"/>
  <c r="E15" i="10"/>
  <c r="E15" i="9"/>
  <c r="E15" i="8"/>
  <c r="E9" i="10"/>
  <c r="E9" i="8"/>
  <c r="E9" i="9"/>
  <c r="E32" i="10"/>
  <c r="E32" i="9"/>
  <c r="E32" i="8"/>
  <c r="E22" i="10"/>
  <c r="E22" i="9"/>
  <c r="E22" i="8"/>
  <c r="E10" i="10"/>
  <c r="E10" i="9"/>
  <c r="E10" i="8"/>
  <c r="E11" i="10"/>
  <c r="E11" i="9"/>
  <c r="E11" i="8"/>
  <c r="E20" i="10"/>
  <c r="E20" i="9"/>
  <c r="E20" i="8"/>
  <c r="J36" i="5"/>
  <c r="G129" i="5"/>
  <c r="I50" i="5"/>
  <c r="F70" i="5"/>
  <c r="H37" i="5"/>
  <c r="C129" i="28" l="1"/>
  <c r="H129" i="14"/>
  <c r="B70" i="28"/>
  <c r="G70" i="14"/>
  <c r="E50" i="28"/>
  <c r="J50" i="14"/>
  <c r="D37" i="28"/>
  <c r="I37" i="14"/>
  <c r="F36" i="28"/>
  <c r="K36" i="14"/>
  <c r="D50" i="10"/>
  <c r="D50" i="9"/>
  <c r="D50" i="8"/>
  <c r="A70" i="10"/>
  <c r="A70" i="9"/>
  <c r="A70" i="8"/>
  <c r="B129" i="10"/>
  <c r="B129" i="9"/>
  <c r="B129" i="8"/>
  <c r="C37" i="10"/>
  <c r="C37" i="9"/>
  <c r="C37" i="8"/>
  <c r="E36" i="10"/>
  <c r="E36" i="9"/>
  <c r="E36" i="8"/>
  <c r="J37" i="5"/>
  <c r="H38" i="5"/>
  <c r="I51" i="5"/>
  <c r="F71" i="5"/>
  <c r="G130" i="5"/>
  <c r="D38" i="28" l="1"/>
  <c r="I38" i="14"/>
  <c r="C130" i="28"/>
  <c r="H130" i="14"/>
  <c r="B71" i="28"/>
  <c r="G71" i="14"/>
  <c r="E51" i="28"/>
  <c r="J51" i="14"/>
  <c r="F37" i="28"/>
  <c r="K37" i="14"/>
  <c r="B130" i="10"/>
  <c r="B130" i="9"/>
  <c r="B130" i="8"/>
  <c r="D51" i="10"/>
  <c r="D51" i="9"/>
  <c r="D51" i="8"/>
  <c r="E37" i="10"/>
  <c r="E37" i="9"/>
  <c r="E37" i="8"/>
  <c r="A71" i="10"/>
  <c r="A71" i="9"/>
  <c r="A71" i="8"/>
  <c r="C38" i="10"/>
  <c r="C38" i="9"/>
  <c r="C38" i="8"/>
  <c r="J38" i="5"/>
  <c r="G131" i="5"/>
  <c r="F72" i="5"/>
  <c r="I52" i="5"/>
  <c r="H39" i="5"/>
  <c r="D39" i="28" l="1"/>
  <c r="I39" i="14"/>
  <c r="F38" i="28"/>
  <c r="K38" i="14"/>
  <c r="B72" i="28"/>
  <c r="G72" i="14"/>
  <c r="E52" i="28"/>
  <c r="J52" i="14"/>
  <c r="C131" i="28"/>
  <c r="H131" i="14"/>
  <c r="A72" i="10"/>
  <c r="A72" i="9"/>
  <c r="A72" i="8"/>
  <c r="B131" i="10"/>
  <c r="B131" i="9"/>
  <c r="B131" i="8"/>
  <c r="C39" i="10"/>
  <c r="C39" i="9"/>
  <c r="C39" i="8"/>
  <c r="E38" i="10"/>
  <c r="E38" i="9"/>
  <c r="E38" i="8"/>
  <c r="D52" i="10"/>
  <c r="D52" i="9"/>
  <c r="D52" i="8"/>
  <c r="J39" i="5"/>
  <c r="H40" i="5"/>
  <c r="I53" i="5"/>
  <c r="F73" i="5"/>
  <c r="G132" i="5"/>
  <c r="C132" i="28" l="1"/>
  <c r="H132" i="14"/>
  <c r="E53" i="28"/>
  <c r="J53" i="14"/>
  <c r="D40" i="28"/>
  <c r="I40" i="14"/>
  <c r="F39" i="28"/>
  <c r="K39" i="14"/>
  <c r="B73" i="28"/>
  <c r="G73" i="14"/>
  <c r="E39" i="10"/>
  <c r="E39" i="9"/>
  <c r="E39" i="8"/>
  <c r="A73" i="10"/>
  <c r="A73" i="9"/>
  <c r="A73" i="8"/>
  <c r="B132" i="10"/>
  <c r="B132" i="9"/>
  <c r="B132" i="8"/>
  <c r="D53" i="10"/>
  <c r="D53" i="9"/>
  <c r="D53" i="8"/>
  <c r="C40" i="10"/>
  <c r="C40" i="9"/>
  <c r="C40" i="8"/>
  <c r="J40" i="5"/>
  <c r="G133" i="5"/>
  <c r="I54" i="5"/>
  <c r="F74" i="5"/>
  <c r="H41" i="5"/>
  <c r="F40" i="28" l="1"/>
  <c r="K40" i="14"/>
  <c r="B74" i="28"/>
  <c r="G74" i="14"/>
  <c r="C133" i="28"/>
  <c r="H133" i="14"/>
  <c r="D41" i="28"/>
  <c r="I41" i="14"/>
  <c r="E54" i="28"/>
  <c r="J54" i="14"/>
  <c r="D54" i="10"/>
  <c r="D54" i="9"/>
  <c r="D54" i="8"/>
  <c r="B133" i="10"/>
  <c r="B133" i="9"/>
  <c r="B133" i="8"/>
  <c r="J41" i="5"/>
  <c r="C41" i="10"/>
  <c r="C41" i="9"/>
  <c r="C41" i="8"/>
  <c r="E40" i="10"/>
  <c r="E40" i="9"/>
  <c r="E40" i="8"/>
  <c r="A74" i="10"/>
  <c r="A74" i="9"/>
  <c r="A74" i="8"/>
  <c r="I55" i="5"/>
  <c r="H42" i="5"/>
  <c r="F75" i="5"/>
  <c r="G134" i="5"/>
  <c r="B75" i="28" l="1"/>
  <c r="G75" i="14"/>
  <c r="D42" i="28"/>
  <c r="I42" i="14"/>
  <c r="E55" i="28"/>
  <c r="J55" i="14"/>
  <c r="F41" i="28"/>
  <c r="K41" i="14"/>
  <c r="C134" i="28"/>
  <c r="H134" i="14"/>
  <c r="B134" i="10"/>
  <c r="B134" i="9"/>
  <c r="B134" i="8"/>
  <c r="A75" i="10"/>
  <c r="A75" i="9"/>
  <c r="A75" i="8"/>
  <c r="E41" i="10"/>
  <c r="E41" i="9"/>
  <c r="E41" i="8"/>
  <c r="D55" i="10"/>
  <c r="D55" i="9"/>
  <c r="D55" i="8"/>
  <c r="J42" i="5"/>
  <c r="C42" i="10"/>
  <c r="C42" i="9"/>
  <c r="C42" i="8"/>
  <c r="H43" i="5"/>
  <c r="I56" i="5"/>
  <c r="G135" i="5"/>
  <c r="F76" i="5"/>
  <c r="C135" i="28" l="1"/>
  <c r="H135" i="14"/>
  <c r="B76" i="28"/>
  <c r="G76" i="14"/>
  <c r="E56" i="28"/>
  <c r="J56" i="14"/>
  <c r="D43" i="28"/>
  <c r="I43" i="14"/>
  <c r="F42" i="28"/>
  <c r="K42" i="14"/>
  <c r="A76" i="10"/>
  <c r="A76" i="9"/>
  <c r="A76" i="8"/>
  <c r="B135" i="10"/>
  <c r="B135" i="9"/>
  <c r="B135" i="8"/>
  <c r="E42" i="10"/>
  <c r="E42" i="9"/>
  <c r="E42" i="8"/>
  <c r="D56" i="10"/>
  <c r="D56" i="9"/>
  <c r="D56" i="8"/>
  <c r="C43" i="10"/>
  <c r="C43" i="9"/>
  <c r="C43" i="8"/>
  <c r="J43" i="5"/>
  <c r="F77" i="5"/>
  <c r="G136" i="5"/>
  <c r="I57" i="5"/>
  <c r="H44" i="5"/>
  <c r="C136" i="28" l="1"/>
  <c r="H136" i="14"/>
  <c r="B77" i="28"/>
  <c r="G77" i="14"/>
  <c r="D44" i="28"/>
  <c r="I44" i="14"/>
  <c r="F43" i="28"/>
  <c r="K43" i="14"/>
  <c r="E57" i="28"/>
  <c r="J57" i="14"/>
  <c r="A77" i="10"/>
  <c r="A77" i="9"/>
  <c r="A77" i="8"/>
  <c r="E43" i="10"/>
  <c r="E43" i="9"/>
  <c r="E43" i="8"/>
  <c r="D57" i="10"/>
  <c r="D57" i="9"/>
  <c r="D57" i="8"/>
  <c r="J44" i="5"/>
  <c r="C44" i="10"/>
  <c r="C44" i="9"/>
  <c r="C44" i="8"/>
  <c r="B136" i="10"/>
  <c r="B136" i="9"/>
  <c r="B136" i="8"/>
  <c r="H45" i="5"/>
  <c r="F78" i="5"/>
  <c r="I58" i="5"/>
  <c r="G137" i="5"/>
  <c r="E58" i="28" l="1"/>
  <c r="J58" i="14"/>
  <c r="B78" i="28"/>
  <c r="G78" i="14"/>
  <c r="F44" i="28"/>
  <c r="K44" i="14"/>
  <c r="D45" i="28"/>
  <c r="I45" i="14"/>
  <c r="C137" i="28"/>
  <c r="H137" i="14"/>
  <c r="B137" i="10"/>
  <c r="B137" i="9"/>
  <c r="B137" i="8"/>
  <c r="D58" i="10"/>
  <c r="D58" i="9"/>
  <c r="D58" i="8"/>
  <c r="A78" i="10"/>
  <c r="A78" i="9"/>
  <c r="A78" i="8"/>
  <c r="E44" i="10"/>
  <c r="E44" i="9"/>
  <c r="E44" i="8"/>
  <c r="J45" i="5"/>
  <c r="C45" i="10"/>
  <c r="C45" i="9"/>
  <c r="C45" i="8"/>
  <c r="I59" i="5"/>
  <c r="G138" i="5"/>
  <c r="F79" i="5"/>
  <c r="H46" i="5"/>
  <c r="E59" i="28" l="1"/>
  <c r="J59" i="14"/>
  <c r="F45" i="28"/>
  <c r="K45" i="14"/>
  <c r="D46" i="28"/>
  <c r="I46" i="14"/>
  <c r="B79" i="28"/>
  <c r="G79" i="14"/>
  <c r="C138" i="28"/>
  <c r="H138" i="14"/>
  <c r="J46" i="5"/>
  <c r="C46" i="10"/>
  <c r="C46" i="9"/>
  <c r="C46" i="8"/>
  <c r="A79" i="10"/>
  <c r="A79" i="9"/>
  <c r="A79" i="8"/>
  <c r="B138" i="10"/>
  <c r="B138" i="9"/>
  <c r="B138" i="8"/>
  <c r="D59" i="10"/>
  <c r="D59" i="9"/>
  <c r="D59" i="8"/>
  <c r="E45" i="10"/>
  <c r="E45" i="9"/>
  <c r="E45" i="8"/>
  <c r="H47" i="5"/>
  <c r="F80" i="5"/>
  <c r="G139" i="5"/>
  <c r="I60" i="5"/>
  <c r="B80" i="28" l="1"/>
  <c r="G80" i="14"/>
  <c r="D47" i="28"/>
  <c r="I47" i="14"/>
  <c r="F46" i="28"/>
  <c r="K46" i="14"/>
  <c r="E60" i="28"/>
  <c r="J60" i="14"/>
  <c r="C139" i="28"/>
  <c r="H139" i="14"/>
  <c r="D60" i="10"/>
  <c r="D60" i="9"/>
  <c r="D60" i="8"/>
  <c r="B139" i="10"/>
  <c r="B139" i="9"/>
  <c r="B139" i="8"/>
  <c r="A80" i="10"/>
  <c r="A80" i="9"/>
  <c r="A80" i="8"/>
  <c r="J47" i="5"/>
  <c r="C47" i="10"/>
  <c r="C47" i="9"/>
  <c r="C47" i="8"/>
  <c r="E46" i="10"/>
  <c r="E46" i="9"/>
  <c r="E46" i="8"/>
  <c r="I61" i="5"/>
  <c r="G140" i="5"/>
  <c r="F81" i="5"/>
  <c r="H48" i="5"/>
  <c r="D48" i="28" l="1"/>
  <c r="I48" i="14"/>
  <c r="C140" i="28"/>
  <c r="H140" i="14"/>
  <c r="F47" i="28"/>
  <c r="K47" i="14"/>
  <c r="E61" i="28"/>
  <c r="J61" i="14"/>
  <c r="B81" i="28"/>
  <c r="G81" i="14"/>
  <c r="E47" i="10"/>
  <c r="E47" i="9"/>
  <c r="E47" i="8"/>
  <c r="D61" i="10"/>
  <c r="D61" i="9"/>
  <c r="D61" i="8"/>
  <c r="J48" i="5"/>
  <c r="C48" i="10"/>
  <c r="C48" i="9"/>
  <c r="C48" i="8"/>
  <c r="A81" i="10"/>
  <c r="A81" i="9"/>
  <c r="A81" i="8"/>
  <c r="B140" i="10"/>
  <c r="B140" i="9"/>
  <c r="B140" i="8"/>
  <c r="F82" i="5"/>
  <c r="H49" i="5"/>
  <c r="G141" i="5"/>
  <c r="I62" i="5"/>
  <c r="D49" i="28" l="1"/>
  <c r="I49" i="14"/>
  <c r="E62" i="28"/>
  <c r="J62" i="14"/>
  <c r="B82" i="28"/>
  <c r="G82" i="14"/>
  <c r="C141" i="28"/>
  <c r="H141" i="14"/>
  <c r="F48" i="28"/>
  <c r="K48" i="14"/>
  <c r="E48" i="10"/>
  <c r="E48" i="9"/>
  <c r="E48" i="8"/>
  <c r="A82" i="10"/>
  <c r="A82" i="9"/>
  <c r="A82" i="8"/>
  <c r="D62" i="10"/>
  <c r="D62" i="9"/>
  <c r="D62" i="8"/>
  <c r="B141" i="10"/>
  <c r="B141" i="9"/>
  <c r="B141" i="8"/>
  <c r="J49" i="5"/>
  <c r="C49" i="10"/>
  <c r="C49" i="9"/>
  <c r="C49" i="8"/>
  <c r="I63" i="5"/>
  <c r="G142" i="5"/>
  <c r="H50" i="5"/>
  <c r="F83" i="5"/>
  <c r="B83" i="28" l="1"/>
  <c r="G83" i="14"/>
  <c r="D50" i="28"/>
  <c r="I50" i="14"/>
  <c r="C142" i="28"/>
  <c r="H142" i="14"/>
  <c r="E63" i="28"/>
  <c r="J63" i="14"/>
  <c r="F49" i="28"/>
  <c r="K49" i="14"/>
  <c r="E49" i="10"/>
  <c r="E49" i="9"/>
  <c r="E49" i="8"/>
  <c r="A83" i="10"/>
  <c r="A83" i="9"/>
  <c r="A83" i="8"/>
  <c r="J50" i="5"/>
  <c r="C50" i="10"/>
  <c r="C50" i="9"/>
  <c r="C50" i="8"/>
  <c r="B142" i="10"/>
  <c r="B142" i="9"/>
  <c r="B142" i="8"/>
  <c r="D63" i="10"/>
  <c r="D63" i="9"/>
  <c r="D63" i="8"/>
  <c r="H51" i="5"/>
  <c r="F84" i="5"/>
  <c r="G143" i="5"/>
  <c r="I64" i="5"/>
  <c r="E64" i="28" l="1"/>
  <c r="J64" i="14"/>
  <c r="C143" i="28"/>
  <c r="H143" i="14"/>
  <c r="F50" i="28"/>
  <c r="K50" i="14"/>
  <c r="B84" i="28"/>
  <c r="G84" i="14"/>
  <c r="D51" i="28"/>
  <c r="I51" i="14"/>
  <c r="B143" i="10"/>
  <c r="B143" i="9"/>
  <c r="B143" i="8"/>
  <c r="E50" i="10"/>
  <c r="E50" i="9"/>
  <c r="E50" i="8"/>
  <c r="D64" i="10"/>
  <c r="D64" i="9"/>
  <c r="D64" i="8"/>
  <c r="A84" i="10"/>
  <c r="A84" i="9"/>
  <c r="A84" i="8"/>
  <c r="J51" i="5"/>
  <c r="C51" i="10"/>
  <c r="C51" i="9"/>
  <c r="C51" i="8"/>
  <c r="I65" i="5"/>
  <c r="G144" i="5"/>
  <c r="F85" i="5"/>
  <c r="H52" i="5"/>
  <c r="C144" i="28" l="1"/>
  <c r="H144" i="14"/>
  <c r="E65" i="28"/>
  <c r="J65" i="14"/>
  <c r="F51" i="28"/>
  <c r="K51" i="14"/>
  <c r="D52" i="28"/>
  <c r="I52" i="14"/>
  <c r="B85" i="28"/>
  <c r="G85" i="14"/>
  <c r="E51" i="10"/>
  <c r="E51" i="9"/>
  <c r="E51" i="8"/>
  <c r="J52" i="5"/>
  <c r="C52" i="10"/>
  <c r="C52" i="9"/>
  <c r="C52" i="8"/>
  <c r="A85" i="10"/>
  <c r="A85" i="9"/>
  <c r="A85" i="8"/>
  <c r="D65" i="10"/>
  <c r="D65" i="9"/>
  <c r="D65" i="8"/>
  <c r="B144" i="10"/>
  <c r="B144" i="9"/>
  <c r="B144" i="8"/>
  <c r="H53" i="5"/>
  <c r="G145" i="5"/>
  <c r="F86" i="5"/>
  <c r="I66" i="5"/>
  <c r="D53" i="28" l="1"/>
  <c r="I53" i="14"/>
  <c r="C145" i="28"/>
  <c r="H145" i="14"/>
  <c r="E66" i="28"/>
  <c r="J66" i="14"/>
  <c r="F52" i="28"/>
  <c r="K52" i="14"/>
  <c r="B86" i="28"/>
  <c r="G86" i="14"/>
  <c r="D66" i="10"/>
  <c r="D66" i="9"/>
  <c r="D66" i="8"/>
  <c r="A86" i="10"/>
  <c r="A86" i="9"/>
  <c r="A86" i="8"/>
  <c r="E52" i="10"/>
  <c r="E52" i="9"/>
  <c r="E52" i="8"/>
  <c r="B145" i="10"/>
  <c r="B145" i="9"/>
  <c r="B145" i="8"/>
  <c r="J53" i="5"/>
  <c r="C53" i="10"/>
  <c r="C53" i="9"/>
  <c r="C53" i="8"/>
  <c r="I67" i="5"/>
  <c r="F87" i="5"/>
  <c r="G146" i="5"/>
  <c r="H54" i="5"/>
  <c r="D54" i="28" l="1"/>
  <c r="I54" i="14"/>
  <c r="C146" i="28"/>
  <c r="H146" i="14"/>
  <c r="B87" i="28"/>
  <c r="G87" i="14"/>
  <c r="E67" i="28"/>
  <c r="J67" i="14"/>
  <c r="F53" i="28"/>
  <c r="K53" i="14"/>
  <c r="E53" i="10"/>
  <c r="E53" i="9"/>
  <c r="E53" i="8"/>
  <c r="B146" i="10"/>
  <c r="B146" i="9"/>
  <c r="B146" i="8"/>
  <c r="D67" i="10"/>
  <c r="D67" i="9"/>
  <c r="D67" i="8"/>
  <c r="J54" i="5"/>
  <c r="C54" i="10"/>
  <c r="C54" i="9"/>
  <c r="C54" i="8"/>
  <c r="A87" i="10"/>
  <c r="A87" i="9"/>
  <c r="A87" i="8"/>
  <c r="H55" i="5"/>
  <c r="G147" i="5"/>
  <c r="F88" i="5"/>
  <c r="I68" i="5"/>
  <c r="B88" i="28" l="1"/>
  <c r="G88" i="14"/>
  <c r="C147" i="28"/>
  <c r="H147" i="14"/>
  <c r="F54" i="28"/>
  <c r="K54" i="14"/>
  <c r="D55" i="28"/>
  <c r="I55" i="14"/>
  <c r="E68" i="28"/>
  <c r="J68" i="14"/>
  <c r="J55" i="5"/>
  <c r="C55" i="10"/>
  <c r="C55" i="9"/>
  <c r="C55" i="8"/>
  <c r="D68" i="10"/>
  <c r="D68" i="9"/>
  <c r="D68" i="8"/>
  <c r="A88" i="10"/>
  <c r="A88" i="9"/>
  <c r="A88" i="8"/>
  <c r="B147" i="10"/>
  <c r="B147" i="9"/>
  <c r="B147" i="8"/>
  <c r="E54" i="10"/>
  <c r="E54" i="9"/>
  <c r="E54" i="8"/>
  <c r="I69" i="5"/>
  <c r="F89" i="5"/>
  <c r="G148" i="5"/>
  <c r="H56" i="5"/>
  <c r="D56" i="28" l="1"/>
  <c r="I56" i="14"/>
  <c r="C148" i="28"/>
  <c r="H148" i="14"/>
  <c r="B89" i="28"/>
  <c r="G89" i="14"/>
  <c r="E69" i="28"/>
  <c r="J69" i="14"/>
  <c r="F55" i="28"/>
  <c r="K55" i="14"/>
  <c r="J56" i="5"/>
  <c r="C56" i="10"/>
  <c r="C56" i="9"/>
  <c r="C56" i="8"/>
  <c r="B148" i="10"/>
  <c r="B148" i="9"/>
  <c r="B148" i="8"/>
  <c r="D69" i="10"/>
  <c r="D69" i="9"/>
  <c r="D69" i="8"/>
  <c r="E55" i="10"/>
  <c r="E55" i="9"/>
  <c r="E55" i="8"/>
  <c r="A89" i="10"/>
  <c r="A89" i="9"/>
  <c r="A89" i="8"/>
  <c r="F90" i="5"/>
  <c r="I70" i="5"/>
  <c r="H57" i="5"/>
  <c r="G149" i="5"/>
  <c r="B90" i="28" l="1"/>
  <c r="G90" i="14"/>
  <c r="F56" i="28"/>
  <c r="K56" i="14"/>
  <c r="E70" i="28"/>
  <c r="J70" i="14"/>
  <c r="C149" i="28"/>
  <c r="H149" i="14"/>
  <c r="D57" i="28"/>
  <c r="I57" i="14"/>
  <c r="A90" i="10"/>
  <c r="A90" i="9"/>
  <c r="A90" i="8"/>
  <c r="E56" i="10"/>
  <c r="E56" i="9"/>
  <c r="E56" i="8"/>
  <c r="B149" i="10"/>
  <c r="B149" i="9"/>
  <c r="B149" i="8"/>
  <c r="J57" i="5"/>
  <c r="C57" i="10"/>
  <c r="C57" i="9"/>
  <c r="C57" i="8"/>
  <c r="D70" i="10"/>
  <c r="D70" i="9"/>
  <c r="D70" i="8"/>
  <c r="I71" i="5"/>
  <c r="G150" i="5"/>
  <c r="H58" i="5"/>
  <c r="F91" i="5"/>
  <c r="B91" i="28" l="1"/>
  <c r="G91" i="14"/>
  <c r="C150" i="28"/>
  <c r="H150" i="14"/>
  <c r="F57" i="28"/>
  <c r="K57" i="14"/>
  <c r="E71" i="28"/>
  <c r="J71" i="14"/>
  <c r="D58" i="28"/>
  <c r="I58" i="14"/>
  <c r="B150" i="10"/>
  <c r="B150" i="9"/>
  <c r="B150" i="8"/>
  <c r="D71" i="10"/>
  <c r="D71" i="9"/>
  <c r="D71" i="8"/>
  <c r="A91" i="10"/>
  <c r="A91" i="9"/>
  <c r="A91" i="8"/>
  <c r="J58" i="5"/>
  <c r="C58" i="10"/>
  <c r="C58" i="9"/>
  <c r="C58" i="8"/>
  <c r="E57" i="10"/>
  <c r="E57" i="9"/>
  <c r="E57" i="8"/>
  <c r="H59" i="5"/>
  <c r="G151" i="5"/>
  <c r="I72" i="5"/>
  <c r="F92" i="5"/>
  <c r="E72" i="28" l="1"/>
  <c r="J72" i="14"/>
  <c r="C151" i="28"/>
  <c r="H151" i="14"/>
  <c r="F58" i="28"/>
  <c r="K58" i="14"/>
  <c r="D59" i="28"/>
  <c r="I59" i="14"/>
  <c r="B92" i="28"/>
  <c r="G92" i="14"/>
  <c r="B151" i="10"/>
  <c r="B151" i="9"/>
  <c r="B151" i="8"/>
  <c r="A92" i="10"/>
  <c r="A92" i="9"/>
  <c r="A92" i="8"/>
  <c r="D72" i="10"/>
  <c r="D72" i="9"/>
  <c r="D72" i="8"/>
  <c r="E58" i="10"/>
  <c r="E58" i="9"/>
  <c r="E58" i="8"/>
  <c r="J59" i="5"/>
  <c r="C59" i="10"/>
  <c r="C59" i="9"/>
  <c r="C59" i="8"/>
  <c r="F93" i="5"/>
  <c r="I73" i="5"/>
  <c r="G152" i="5"/>
  <c r="H60" i="5"/>
  <c r="D60" i="28" l="1"/>
  <c r="I60" i="14"/>
  <c r="C152" i="28"/>
  <c r="H152" i="14"/>
  <c r="E73" i="28"/>
  <c r="J73" i="14"/>
  <c r="B93" i="28"/>
  <c r="G93" i="14"/>
  <c r="F59" i="28"/>
  <c r="K59" i="14"/>
  <c r="A93" i="10"/>
  <c r="A93" i="9"/>
  <c r="A93" i="8"/>
  <c r="J60" i="5"/>
  <c r="C60" i="10"/>
  <c r="C60" i="9"/>
  <c r="C60" i="8"/>
  <c r="B152" i="10"/>
  <c r="B152" i="9"/>
  <c r="B152" i="8"/>
  <c r="D73" i="10"/>
  <c r="D73" i="9"/>
  <c r="D73" i="8"/>
  <c r="E59" i="10"/>
  <c r="E59" i="9"/>
  <c r="E59" i="8"/>
  <c r="H61" i="5"/>
  <c r="G154" i="5"/>
  <c r="I74" i="5"/>
  <c r="G153" i="5"/>
  <c r="F94" i="5"/>
  <c r="C153" i="28" l="1"/>
  <c r="H153" i="14"/>
  <c r="F60" i="28"/>
  <c r="K60" i="14"/>
  <c r="E74" i="28"/>
  <c r="J74" i="14"/>
  <c r="C154" i="28"/>
  <c r="H154" i="14"/>
  <c r="B94" i="28"/>
  <c r="G94" i="14"/>
  <c r="D61" i="28"/>
  <c r="I61" i="14"/>
  <c r="B153" i="10"/>
  <c r="B153" i="9"/>
  <c r="B153" i="8"/>
  <c r="E60" i="10"/>
  <c r="E60" i="9"/>
  <c r="E60" i="8"/>
  <c r="D74" i="10"/>
  <c r="D74" i="9"/>
  <c r="D74" i="8"/>
  <c r="B154" i="10"/>
  <c r="B154" i="9"/>
  <c r="B154" i="8"/>
  <c r="A94" i="10"/>
  <c r="A94" i="9"/>
  <c r="A94" i="8"/>
  <c r="J61" i="5"/>
  <c r="C61" i="10"/>
  <c r="C61" i="9"/>
  <c r="C61" i="8"/>
  <c r="F95" i="5"/>
  <c r="I75" i="5"/>
  <c r="G155" i="5"/>
  <c r="H62" i="5"/>
  <c r="C155" i="28" l="1"/>
  <c r="H155" i="14"/>
  <c r="E75" i="28"/>
  <c r="J75" i="14"/>
  <c r="B95" i="28"/>
  <c r="G95" i="14"/>
  <c r="F61" i="28"/>
  <c r="K61" i="14"/>
  <c r="D62" i="28"/>
  <c r="I62" i="14"/>
  <c r="B155" i="10"/>
  <c r="B155" i="9"/>
  <c r="B155" i="8"/>
  <c r="D75" i="10"/>
  <c r="D75" i="9"/>
  <c r="D75" i="8"/>
  <c r="A95" i="10"/>
  <c r="A95" i="9"/>
  <c r="A95" i="8"/>
  <c r="E61" i="10"/>
  <c r="E61" i="9"/>
  <c r="E61" i="8"/>
  <c r="J62" i="5"/>
  <c r="C62" i="10"/>
  <c r="C62" i="9"/>
  <c r="C62" i="8"/>
  <c r="H63" i="5"/>
  <c r="G156" i="5"/>
  <c r="I76" i="5"/>
  <c r="F96" i="5"/>
  <c r="C156" i="28" l="1"/>
  <c r="H156" i="14"/>
  <c r="D63" i="28"/>
  <c r="I63" i="14"/>
  <c r="F62" i="28"/>
  <c r="K62" i="14"/>
  <c r="B96" i="28"/>
  <c r="G96" i="14"/>
  <c r="E76" i="28"/>
  <c r="J76" i="14"/>
  <c r="A96" i="10"/>
  <c r="A96" i="9"/>
  <c r="A96" i="8"/>
  <c r="D76" i="10"/>
  <c r="D76" i="9"/>
  <c r="D76" i="8"/>
  <c r="B156" i="10"/>
  <c r="B156" i="9"/>
  <c r="B156" i="8"/>
  <c r="J63" i="5"/>
  <c r="C63" i="10"/>
  <c r="C63" i="9"/>
  <c r="C63" i="8"/>
  <c r="E62" i="10"/>
  <c r="E62" i="9"/>
  <c r="E62" i="8"/>
  <c r="I77" i="5"/>
  <c r="F97" i="5"/>
  <c r="G157" i="5"/>
  <c r="H64" i="5"/>
  <c r="D64" i="28" l="1"/>
  <c r="I64" i="14"/>
  <c r="C157" i="28"/>
  <c r="H157" i="14"/>
  <c r="B97" i="28"/>
  <c r="G97" i="14"/>
  <c r="F63" i="28"/>
  <c r="K63" i="14"/>
  <c r="E77" i="28"/>
  <c r="J77" i="14"/>
  <c r="E63" i="10"/>
  <c r="E63" i="9"/>
  <c r="E63" i="8"/>
  <c r="D77" i="10"/>
  <c r="D77" i="9"/>
  <c r="D77" i="8"/>
  <c r="J64" i="5"/>
  <c r="C64" i="10"/>
  <c r="C64" i="9"/>
  <c r="C64" i="8"/>
  <c r="A97" i="10"/>
  <c r="A97" i="9"/>
  <c r="A97" i="8"/>
  <c r="B157" i="10"/>
  <c r="B157" i="9"/>
  <c r="B157" i="8"/>
  <c r="H65" i="5"/>
  <c r="G158" i="5"/>
  <c r="F98" i="5"/>
  <c r="I78" i="5"/>
  <c r="E78" i="28" l="1"/>
  <c r="J78" i="14"/>
  <c r="B98" i="28"/>
  <c r="G98" i="14"/>
  <c r="C158" i="28"/>
  <c r="H158" i="14"/>
  <c r="D65" i="28"/>
  <c r="I65" i="14"/>
  <c r="F64" i="28"/>
  <c r="K64" i="14"/>
  <c r="E64" i="10"/>
  <c r="E64" i="9"/>
  <c r="E64" i="8"/>
  <c r="B158" i="10"/>
  <c r="B158" i="9"/>
  <c r="B158" i="8"/>
  <c r="J65" i="5"/>
  <c r="C65" i="10"/>
  <c r="C65" i="9"/>
  <c r="C65" i="8"/>
  <c r="D78" i="10"/>
  <c r="D78" i="9"/>
  <c r="D78" i="8"/>
  <c r="A98" i="10"/>
  <c r="A98" i="9"/>
  <c r="A98" i="8"/>
  <c r="I79" i="5"/>
  <c r="F99" i="5"/>
  <c r="G159" i="5"/>
  <c r="H66" i="5"/>
  <c r="D66" i="28" l="1"/>
  <c r="I66" i="14"/>
  <c r="C159" i="28"/>
  <c r="H159" i="14"/>
  <c r="F65" i="28"/>
  <c r="K65" i="14"/>
  <c r="B99" i="28"/>
  <c r="G99" i="14"/>
  <c r="E79" i="28"/>
  <c r="J79" i="14"/>
  <c r="D79" i="10"/>
  <c r="D79" i="9"/>
  <c r="D79" i="8"/>
  <c r="J66" i="5"/>
  <c r="C66" i="10"/>
  <c r="C66" i="9"/>
  <c r="C66" i="8"/>
  <c r="E65" i="10"/>
  <c r="E65" i="9"/>
  <c r="E65" i="8"/>
  <c r="B159" i="10"/>
  <c r="B159" i="9"/>
  <c r="B159" i="8"/>
  <c r="A99" i="10"/>
  <c r="A99" i="9"/>
  <c r="A99" i="8"/>
  <c r="H67" i="5"/>
  <c r="G160" i="5"/>
  <c r="F100" i="5"/>
  <c r="I80" i="5"/>
  <c r="F66" i="28" l="1"/>
  <c r="K66" i="14"/>
  <c r="C160" i="28"/>
  <c r="H160" i="14"/>
  <c r="D67" i="28"/>
  <c r="I67" i="14"/>
  <c r="E80" i="28"/>
  <c r="J80" i="14"/>
  <c r="B100" i="28"/>
  <c r="G100" i="14"/>
  <c r="A100" i="10"/>
  <c r="A100" i="9"/>
  <c r="A100" i="8"/>
  <c r="B160" i="10"/>
  <c r="B160" i="9"/>
  <c r="B160" i="8"/>
  <c r="J67" i="5"/>
  <c r="C67" i="10"/>
  <c r="C67" i="9"/>
  <c r="C67" i="8"/>
  <c r="D80" i="10"/>
  <c r="D80" i="9"/>
  <c r="D80" i="8"/>
  <c r="E66" i="10"/>
  <c r="E66" i="9"/>
  <c r="E66" i="8"/>
  <c r="I81" i="5"/>
  <c r="F101" i="5"/>
  <c r="G161" i="5"/>
  <c r="H68" i="5"/>
  <c r="D68" i="28" l="1"/>
  <c r="I68" i="14"/>
  <c r="C161" i="28"/>
  <c r="H161" i="14"/>
  <c r="F67" i="28"/>
  <c r="K67" i="14"/>
  <c r="B101" i="28"/>
  <c r="G101" i="14"/>
  <c r="E81" i="28"/>
  <c r="J81" i="14"/>
  <c r="B161" i="10"/>
  <c r="B161" i="9"/>
  <c r="B161" i="8"/>
  <c r="A101" i="10"/>
  <c r="A101" i="9"/>
  <c r="A101" i="8"/>
  <c r="D81" i="10"/>
  <c r="D81" i="9"/>
  <c r="D81" i="8"/>
  <c r="J68" i="5"/>
  <c r="C68" i="10"/>
  <c r="C68" i="9"/>
  <c r="C68" i="8"/>
  <c r="E67" i="10"/>
  <c r="E67" i="9"/>
  <c r="E67" i="8"/>
  <c r="I82" i="5"/>
  <c r="H69" i="5"/>
  <c r="G162" i="5"/>
  <c r="F102" i="5"/>
  <c r="B102" i="28" l="1"/>
  <c r="G102" i="14"/>
  <c r="C162" i="28"/>
  <c r="H162" i="14"/>
  <c r="D69" i="28"/>
  <c r="I69" i="14"/>
  <c r="F68" i="28"/>
  <c r="K68" i="14"/>
  <c r="E82" i="28"/>
  <c r="J82" i="14"/>
  <c r="E68" i="10"/>
  <c r="E68" i="9"/>
  <c r="E68" i="8"/>
  <c r="D82" i="10"/>
  <c r="D82" i="9"/>
  <c r="D82" i="8"/>
  <c r="A102" i="10"/>
  <c r="A102" i="9"/>
  <c r="A102" i="8"/>
  <c r="B162" i="10"/>
  <c r="B162" i="9"/>
  <c r="B162" i="8"/>
  <c r="J69" i="5"/>
  <c r="C69" i="10"/>
  <c r="C69" i="9"/>
  <c r="C69" i="8"/>
  <c r="F103" i="5"/>
  <c r="G163" i="5"/>
  <c r="H70" i="5"/>
  <c r="I83" i="5"/>
  <c r="E83" i="28" l="1"/>
  <c r="J83" i="14"/>
  <c r="D70" i="28"/>
  <c r="I70" i="14"/>
  <c r="C163" i="28"/>
  <c r="H163" i="14"/>
  <c r="B103" i="28"/>
  <c r="G103" i="14"/>
  <c r="K69" i="14"/>
  <c r="F69" i="28"/>
  <c r="D83" i="10"/>
  <c r="D83" i="9"/>
  <c r="D83" i="8"/>
  <c r="J70" i="5"/>
  <c r="C70" i="10"/>
  <c r="C70" i="9"/>
  <c r="C70" i="8"/>
  <c r="B163" i="10"/>
  <c r="B163" i="9"/>
  <c r="B163" i="8"/>
  <c r="A103" i="10"/>
  <c r="A103" i="9"/>
  <c r="A103" i="8"/>
  <c r="E69" i="10"/>
  <c r="E69" i="9"/>
  <c r="E69" i="8"/>
  <c r="H71" i="5"/>
  <c r="I84" i="5"/>
  <c r="G164" i="5"/>
  <c r="F104" i="5"/>
  <c r="B104" i="28" l="1"/>
  <c r="G104" i="14"/>
  <c r="C164" i="28"/>
  <c r="H164" i="14"/>
  <c r="E84" i="28"/>
  <c r="J84" i="14"/>
  <c r="D71" i="28"/>
  <c r="I71" i="14"/>
  <c r="F70" i="28"/>
  <c r="K70" i="14"/>
  <c r="E70" i="10"/>
  <c r="E70" i="9"/>
  <c r="E70" i="8"/>
  <c r="A104" i="10"/>
  <c r="A104" i="9"/>
  <c r="A104" i="8"/>
  <c r="B164" i="10"/>
  <c r="B164" i="9"/>
  <c r="B164" i="8"/>
  <c r="D84" i="10"/>
  <c r="D84" i="9"/>
  <c r="D84" i="8"/>
  <c r="J71" i="5"/>
  <c r="C71" i="10"/>
  <c r="C71" i="9"/>
  <c r="C71" i="8"/>
  <c r="F105" i="5"/>
  <c r="G165" i="5"/>
  <c r="I85" i="5"/>
  <c r="H72" i="5"/>
  <c r="D72" i="28" l="1"/>
  <c r="I72" i="14"/>
  <c r="E85" i="28"/>
  <c r="J85" i="14"/>
  <c r="C165" i="28"/>
  <c r="H165" i="14"/>
  <c r="B105" i="28"/>
  <c r="G105" i="14"/>
  <c r="F71" i="28"/>
  <c r="K71" i="14"/>
  <c r="J72" i="5"/>
  <c r="C72" i="10"/>
  <c r="C72" i="9"/>
  <c r="C72" i="8"/>
  <c r="D85" i="10"/>
  <c r="D85" i="9"/>
  <c r="D85" i="8"/>
  <c r="B165" i="10"/>
  <c r="B165" i="9"/>
  <c r="B165" i="8"/>
  <c r="A105" i="10"/>
  <c r="A105" i="9"/>
  <c r="A105" i="8"/>
  <c r="E71" i="10"/>
  <c r="E71" i="9"/>
  <c r="E71" i="8"/>
  <c r="H73" i="5"/>
  <c r="I86" i="5"/>
  <c r="G166" i="5"/>
  <c r="F106" i="5"/>
  <c r="E86" i="28" l="1"/>
  <c r="J86" i="14"/>
  <c r="D73" i="28"/>
  <c r="I73" i="14"/>
  <c r="F72" i="28"/>
  <c r="K72" i="14"/>
  <c r="B106" i="28"/>
  <c r="G106" i="14"/>
  <c r="C166" i="28"/>
  <c r="H166" i="14"/>
  <c r="D86" i="10"/>
  <c r="D86" i="9"/>
  <c r="D86" i="8"/>
  <c r="E72" i="10"/>
  <c r="E72" i="9"/>
  <c r="E72" i="8"/>
  <c r="A106" i="10"/>
  <c r="A106" i="9"/>
  <c r="A106" i="8"/>
  <c r="J73" i="5"/>
  <c r="C73" i="10"/>
  <c r="C73" i="9"/>
  <c r="C73" i="8"/>
  <c r="B166" i="10"/>
  <c r="B166" i="9"/>
  <c r="B166" i="8"/>
  <c r="F107" i="5"/>
  <c r="G167" i="5"/>
  <c r="I87" i="5"/>
  <c r="H74" i="5"/>
  <c r="D74" i="28" l="1"/>
  <c r="I74" i="14"/>
  <c r="E87" i="28"/>
  <c r="J87" i="14"/>
  <c r="C167" i="28"/>
  <c r="H167" i="14"/>
  <c r="F73" i="28"/>
  <c r="K73" i="14"/>
  <c r="B107" i="28"/>
  <c r="G107" i="14"/>
  <c r="E73" i="10"/>
  <c r="E73" i="9"/>
  <c r="E73" i="8"/>
  <c r="A107" i="10"/>
  <c r="A107" i="9"/>
  <c r="A107" i="8"/>
  <c r="J74" i="5"/>
  <c r="C74" i="10"/>
  <c r="C74" i="9"/>
  <c r="C74" i="8"/>
  <c r="B167" i="10"/>
  <c r="B167" i="9"/>
  <c r="B167" i="8"/>
  <c r="D87" i="10"/>
  <c r="D87" i="9"/>
  <c r="D87" i="8"/>
  <c r="I88" i="5"/>
  <c r="G168" i="5"/>
  <c r="H75" i="5"/>
  <c r="I89" i="5"/>
  <c r="F108" i="5"/>
  <c r="D75" i="28" l="1"/>
  <c r="I75" i="14"/>
  <c r="C168" i="28"/>
  <c r="H168" i="14"/>
  <c r="B108" i="28"/>
  <c r="G108" i="14"/>
  <c r="E88" i="28"/>
  <c r="J88" i="14"/>
  <c r="E89" i="28"/>
  <c r="J89" i="14"/>
  <c r="F74" i="28"/>
  <c r="K74" i="14"/>
  <c r="E74" i="10"/>
  <c r="E74" i="9"/>
  <c r="E74" i="8"/>
  <c r="B168" i="10"/>
  <c r="B168" i="9"/>
  <c r="B168" i="8"/>
  <c r="A108" i="10"/>
  <c r="A108" i="9"/>
  <c r="A108" i="8"/>
  <c r="D88" i="10"/>
  <c r="D88" i="9"/>
  <c r="D88" i="8"/>
  <c r="D89" i="10"/>
  <c r="D89" i="9"/>
  <c r="D89" i="8"/>
  <c r="J75" i="5"/>
  <c r="C75" i="10"/>
  <c r="C75" i="9"/>
  <c r="C75" i="8"/>
  <c r="F109" i="5"/>
  <c r="I90" i="5"/>
  <c r="H76" i="5"/>
  <c r="G169" i="5"/>
  <c r="D76" i="28" l="1"/>
  <c r="I76" i="14"/>
  <c r="E90" i="28"/>
  <c r="J90" i="14"/>
  <c r="B109" i="28"/>
  <c r="G109" i="14"/>
  <c r="F75" i="28"/>
  <c r="K75" i="14"/>
  <c r="C169" i="28"/>
  <c r="H169" i="14"/>
  <c r="J76" i="5"/>
  <c r="C76" i="10"/>
  <c r="C76" i="9"/>
  <c r="C76" i="8"/>
  <c r="A109" i="10"/>
  <c r="A109" i="9"/>
  <c r="A109" i="8"/>
  <c r="E75" i="10"/>
  <c r="E75" i="9"/>
  <c r="E75" i="8"/>
  <c r="B169" i="10"/>
  <c r="B169" i="9"/>
  <c r="B169" i="8"/>
  <c r="D90" i="10"/>
  <c r="D90" i="9"/>
  <c r="D90" i="8"/>
  <c r="G170" i="5"/>
  <c r="H77" i="5"/>
  <c r="I91" i="5"/>
  <c r="F110" i="5"/>
  <c r="B110" i="28" l="1"/>
  <c r="G110" i="14"/>
  <c r="E91" i="28"/>
  <c r="J91" i="14"/>
  <c r="D77" i="28"/>
  <c r="I77" i="14"/>
  <c r="C170" i="28"/>
  <c r="H170" i="14"/>
  <c r="F76" i="28"/>
  <c r="K76" i="14"/>
  <c r="A110" i="10"/>
  <c r="A110" i="9"/>
  <c r="A110" i="8"/>
  <c r="D91" i="10"/>
  <c r="D91" i="9"/>
  <c r="D91" i="8"/>
  <c r="J77" i="5"/>
  <c r="C77" i="10"/>
  <c r="C77" i="9"/>
  <c r="C77" i="8"/>
  <c r="B170" i="10"/>
  <c r="B170" i="9"/>
  <c r="B170" i="8"/>
  <c r="E76" i="10"/>
  <c r="E76" i="9"/>
  <c r="E76" i="8"/>
  <c r="F111" i="5"/>
  <c r="I92" i="5"/>
  <c r="H78" i="5"/>
  <c r="G171" i="5"/>
  <c r="F77" i="28" l="1"/>
  <c r="K77" i="14"/>
  <c r="E92" i="28"/>
  <c r="J92" i="14"/>
  <c r="B111" i="28"/>
  <c r="G111" i="14"/>
  <c r="C171" i="28"/>
  <c r="H171" i="14"/>
  <c r="D78" i="28"/>
  <c r="I78" i="14"/>
  <c r="E77" i="10"/>
  <c r="E77" i="9"/>
  <c r="E77" i="8"/>
  <c r="D92" i="10"/>
  <c r="D92" i="9"/>
  <c r="D92" i="8"/>
  <c r="A111" i="10"/>
  <c r="A111" i="9"/>
  <c r="A111" i="8"/>
  <c r="B171" i="10"/>
  <c r="B171" i="9"/>
  <c r="B171" i="8"/>
  <c r="J78" i="5"/>
  <c r="C78" i="10"/>
  <c r="C78" i="9"/>
  <c r="C78" i="8"/>
  <c r="G172" i="5"/>
  <c r="H79" i="5"/>
  <c r="I93" i="5"/>
  <c r="F112" i="5"/>
  <c r="B112" i="28" l="1"/>
  <c r="G112" i="14"/>
  <c r="E93" i="28"/>
  <c r="J93" i="14"/>
  <c r="D79" i="28"/>
  <c r="I79" i="14"/>
  <c r="C172" i="28"/>
  <c r="H172" i="14"/>
  <c r="F78" i="28"/>
  <c r="K78" i="14"/>
  <c r="J79" i="5"/>
  <c r="C79" i="10"/>
  <c r="C79" i="9"/>
  <c r="C79" i="8"/>
  <c r="B172" i="10"/>
  <c r="B172" i="9"/>
  <c r="B172" i="8"/>
  <c r="A112" i="10"/>
  <c r="A112" i="9"/>
  <c r="A112" i="8"/>
  <c r="D93" i="10"/>
  <c r="D93" i="9"/>
  <c r="D93" i="8"/>
  <c r="E78" i="10"/>
  <c r="E78" i="9"/>
  <c r="E78" i="8"/>
  <c r="F113" i="5"/>
  <c r="I94" i="5"/>
  <c r="H80" i="5"/>
  <c r="G173" i="5"/>
  <c r="E94" i="28" l="1"/>
  <c r="J94" i="14"/>
  <c r="B113" i="28"/>
  <c r="G113" i="14"/>
  <c r="F79" i="28"/>
  <c r="K79" i="14"/>
  <c r="C173" i="28"/>
  <c r="H173" i="14"/>
  <c r="D80" i="28"/>
  <c r="I80" i="14"/>
  <c r="J80" i="5"/>
  <c r="C80" i="10"/>
  <c r="C80" i="9"/>
  <c r="C80" i="8"/>
  <c r="D94" i="10"/>
  <c r="D94" i="9"/>
  <c r="D94" i="8"/>
  <c r="A113" i="10"/>
  <c r="A113" i="9"/>
  <c r="A113" i="8"/>
  <c r="E79" i="10"/>
  <c r="E79" i="9"/>
  <c r="E79" i="8"/>
  <c r="B173" i="10"/>
  <c r="B173" i="9"/>
  <c r="B173" i="8"/>
  <c r="H81" i="5"/>
  <c r="G174" i="5"/>
  <c r="I95" i="5"/>
  <c r="F114" i="5"/>
  <c r="B114" i="28" l="1"/>
  <c r="G114" i="14"/>
  <c r="E95" i="28"/>
  <c r="J95" i="14"/>
  <c r="C174" i="28"/>
  <c r="H174" i="14"/>
  <c r="D81" i="28"/>
  <c r="I81" i="14"/>
  <c r="F80" i="28"/>
  <c r="K80" i="14"/>
  <c r="B174" i="10"/>
  <c r="B174" i="9"/>
  <c r="B174" i="8"/>
  <c r="J81" i="5"/>
  <c r="C81" i="10"/>
  <c r="C81" i="9"/>
  <c r="C81" i="8"/>
  <c r="E80" i="10"/>
  <c r="E80" i="9"/>
  <c r="E80" i="8"/>
  <c r="A114" i="10"/>
  <c r="A114" i="9"/>
  <c r="A114" i="8"/>
  <c r="D95" i="10"/>
  <c r="D95" i="9"/>
  <c r="D95" i="8"/>
  <c r="F115" i="5"/>
  <c r="I96" i="5"/>
  <c r="G175" i="5"/>
  <c r="H82" i="5"/>
  <c r="D82" i="28" l="1"/>
  <c r="I82" i="14"/>
  <c r="E96" i="28"/>
  <c r="J96" i="14"/>
  <c r="B115" i="28"/>
  <c r="G115" i="14"/>
  <c r="F81" i="28"/>
  <c r="K81" i="14"/>
  <c r="C175" i="28"/>
  <c r="H175" i="14"/>
  <c r="B175" i="10"/>
  <c r="B175" i="9"/>
  <c r="B175" i="8"/>
  <c r="D96" i="10"/>
  <c r="D96" i="9"/>
  <c r="D96" i="8"/>
  <c r="J82" i="5"/>
  <c r="C82" i="10"/>
  <c r="C82" i="9"/>
  <c r="C82" i="8"/>
  <c r="E81" i="10"/>
  <c r="E81" i="9"/>
  <c r="E81" i="8"/>
  <c r="A115" i="10"/>
  <c r="A115" i="9"/>
  <c r="A115" i="8"/>
  <c r="G176" i="5"/>
  <c r="H83" i="5"/>
  <c r="I97" i="5"/>
  <c r="F116" i="5"/>
  <c r="B116" i="28" l="1"/>
  <c r="G116" i="14"/>
  <c r="E97" i="28"/>
  <c r="J97" i="14"/>
  <c r="F82" i="28"/>
  <c r="K82" i="14"/>
  <c r="D83" i="28"/>
  <c r="I83" i="14"/>
  <c r="C176" i="28"/>
  <c r="H176" i="14"/>
  <c r="E82" i="10"/>
  <c r="E82" i="9"/>
  <c r="E82" i="8"/>
  <c r="J83" i="5"/>
  <c r="C83" i="10"/>
  <c r="C83" i="9"/>
  <c r="C83" i="8"/>
  <c r="B176" i="10"/>
  <c r="B176" i="9"/>
  <c r="B176" i="8"/>
  <c r="A116" i="10"/>
  <c r="A116" i="9"/>
  <c r="A116" i="8"/>
  <c r="D97" i="10"/>
  <c r="D97" i="9"/>
  <c r="D97" i="8"/>
  <c r="F117" i="5"/>
  <c r="I98" i="5"/>
  <c r="H84" i="5"/>
  <c r="G177" i="5"/>
  <c r="C177" i="28" l="1"/>
  <c r="H177" i="14"/>
  <c r="F83" i="28"/>
  <c r="K83" i="14"/>
  <c r="D84" i="28"/>
  <c r="I84" i="14"/>
  <c r="E98" i="28"/>
  <c r="J98" i="14"/>
  <c r="B117" i="28"/>
  <c r="G117" i="14"/>
  <c r="D98" i="10"/>
  <c r="D98" i="9"/>
  <c r="D98" i="8"/>
  <c r="A117" i="10"/>
  <c r="A117" i="9"/>
  <c r="A117" i="8"/>
  <c r="B177" i="10"/>
  <c r="B177" i="9"/>
  <c r="B177" i="8"/>
  <c r="E83" i="10"/>
  <c r="E83" i="9"/>
  <c r="E83" i="8"/>
  <c r="J84" i="5"/>
  <c r="C84" i="10"/>
  <c r="C84" i="9"/>
  <c r="C84" i="8"/>
  <c r="F118" i="5"/>
  <c r="I99" i="5"/>
  <c r="G178" i="5"/>
  <c r="H85" i="5"/>
  <c r="D85" i="28" l="1"/>
  <c r="I85" i="14"/>
  <c r="C178" i="28"/>
  <c r="H178" i="14"/>
  <c r="E99" i="28"/>
  <c r="J99" i="14"/>
  <c r="B118" i="28"/>
  <c r="G118" i="14"/>
  <c r="F84" i="28"/>
  <c r="K84" i="14"/>
  <c r="D99" i="10"/>
  <c r="D99" i="9"/>
  <c r="D99" i="8"/>
  <c r="E84" i="10"/>
  <c r="E84" i="9"/>
  <c r="E84" i="8"/>
  <c r="J85" i="5"/>
  <c r="C85" i="10"/>
  <c r="C85" i="9"/>
  <c r="C85" i="8"/>
  <c r="B178" i="10"/>
  <c r="B178" i="9"/>
  <c r="B178" i="8"/>
  <c r="A118" i="10"/>
  <c r="A118" i="9"/>
  <c r="A118" i="8"/>
  <c r="H86" i="5"/>
  <c r="G179" i="5"/>
  <c r="I100" i="5"/>
  <c r="F119" i="5"/>
  <c r="E100" i="28" l="1"/>
  <c r="J100" i="14"/>
  <c r="C179" i="28"/>
  <c r="H179" i="14"/>
  <c r="D86" i="28"/>
  <c r="I86" i="14"/>
  <c r="B119" i="28"/>
  <c r="G119" i="14"/>
  <c r="F85" i="28"/>
  <c r="K85" i="14"/>
  <c r="D100" i="10"/>
  <c r="D100" i="9"/>
  <c r="D100" i="8"/>
  <c r="E85" i="10"/>
  <c r="E85" i="9"/>
  <c r="E85" i="8"/>
  <c r="B179" i="10"/>
  <c r="B179" i="9"/>
  <c r="B179" i="8"/>
  <c r="J86" i="5"/>
  <c r="C86" i="10"/>
  <c r="C86" i="9"/>
  <c r="C86" i="8"/>
  <c r="A119" i="10"/>
  <c r="A119" i="9"/>
  <c r="A119" i="8"/>
  <c r="F120" i="5"/>
  <c r="I101" i="5"/>
  <c r="G180" i="5"/>
  <c r="H88" i="5"/>
  <c r="H87" i="5"/>
  <c r="D88" i="28" l="1"/>
  <c r="I88" i="14"/>
  <c r="C180" i="28"/>
  <c r="H180" i="14"/>
  <c r="E101" i="28"/>
  <c r="J101" i="14"/>
  <c r="F86" i="28"/>
  <c r="K86" i="14"/>
  <c r="D87" i="28"/>
  <c r="I87" i="14"/>
  <c r="B120" i="28"/>
  <c r="G120" i="14"/>
  <c r="J87" i="5"/>
  <c r="C87" i="10"/>
  <c r="C87" i="9"/>
  <c r="C87" i="8"/>
  <c r="A120" i="10"/>
  <c r="A120" i="9"/>
  <c r="A120" i="8"/>
  <c r="J88" i="5"/>
  <c r="C88" i="10"/>
  <c r="C88" i="9"/>
  <c r="C88" i="8"/>
  <c r="E86" i="10"/>
  <c r="E86" i="9"/>
  <c r="E86" i="8"/>
  <c r="B180" i="10"/>
  <c r="B180" i="9"/>
  <c r="B180" i="8"/>
  <c r="D101" i="10"/>
  <c r="D101" i="9"/>
  <c r="D101" i="8"/>
  <c r="I102" i="5"/>
  <c r="F121" i="5"/>
  <c r="G181" i="5"/>
  <c r="H89" i="5"/>
  <c r="D89" i="28" l="1"/>
  <c r="I89" i="14"/>
  <c r="F88" i="28"/>
  <c r="K88" i="14"/>
  <c r="C181" i="28"/>
  <c r="H181" i="14"/>
  <c r="B121" i="28"/>
  <c r="G121" i="14"/>
  <c r="E102" i="28"/>
  <c r="J102" i="14"/>
  <c r="F87" i="28"/>
  <c r="K87" i="14"/>
  <c r="B181" i="10"/>
  <c r="B181" i="9"/>
  <c r="B181" i="8"/>
  <c r="D102" i="10"/>
  <c r="D102" i="9"/>
  <c r="D102" i="8"/>
  <c r="J89" i="5"/>
  <c r="C89" i="10"/>
  <c r="C89" i="9"/>
  <c r="C89" i="8"/>
  <c r="E88" i="10"/>
  <c r="E88" i="9"/>
  <c r="E88" i="8"/>
  <c r="A121" i="10"/>
  <c r="A121" i="9"/>
  <c r="A121" i="8"/>
  <c r="E87" i="10"/>
  <c r="E87" i="9"/>
  <c r="E87" i="8"/>
  <c r="F122" i="5"/>
  <c r="H90" i="5"/>
  <c r="G182" i="5"/>
  <c r="I103" i="5"/>
  <c r="E103" i="28" l="1"/>
  <c r="J103" i="14"/>
  <c r="F89" i="28"/>
  <c r="K89" i="14"/>
  <c r="B122" i="28"/>
  <c r="G122" i="14"/>
  <c r="C182" i="28"/>
  <c r="H182" i="14"/>
  <c r="D90" i="28"/>
  <c r="I90" i="14"/>
  <c r="E89" i="10"/>
  <c r="E89" i="9"/>
  <c r="E89" i="8"/>
  <c r="B182" i="10"/>
  <c r="B182" i="9"/>
  <c r="B182" i="8"/>
  <c r="J90" i="5"/>
  <c r="C90" i="10"/>
  <c r="C90" i="9"/>
  <c r="C90" i="8"/>
  <c r="A122" i="10"/>
  <c r="A122" i="9"/>
  <c r="A122" i="8"/>
  <c r="D103" i="10"/>
  <c r="D103" i="9"/>
  <c r="D103" i="8"/>
  <c r="I104" i="5"/>
  <c r="G183" i="5"/>
  <c r="H91" i="5"/>
  <c r="F123" i="5"/>
  <c r="B123" i="28" l="1"/>
  <c r="G123" i="14"/>
  <c r="D91" i="28"/>
  <c r="I91" i="14"/>
  <c r="F90" i="28"/>
  <c r="K90" i="14"/>
  <c r="C183" i="28"/>
  <c r="H183" i="14"/>
  <c r="E104" i="28"/>
  <c r="J104" i="14"/>
  <c r="E90" i="10"/>
  <c r="E90" i="9"/>
  <c r="E90" i="8"/>
  <c r="B183" i="10"/>
  <c r="B183" i="9"/>
  <c r="B183" i="8"/>
  <c r="D104" i="10"/>
  <c r="D104" i="9"/>
  <c r="D104" i="8"/>
  <c r="A123" i="10"/>
  <c r="A123" i="9"/>
  <c r="A123" i="8"/>
  <c r="J91" i="5"/>
  <c r="C91" i="10"/>
  <c r="C91" i="9"/>
  <c r="C91" i="8"/>
  <c r="I105" i="5"/>
  <c r="G184" i="5"/>
  <c r="H92" i="5"/>
  <c r="F124" i="5"/>
  <c r="D92" i="28" l="1"/>
  <c r="I92" i="14"/>
  <c r="C184" i="28"/>
  <c r="H184" i="14"/>
  <c r="E105" i="28"/>
  <c r="J105" i="14"/>
  <c r="F91" i="28"/>
  <c r="K91" i="14"/>
  <c r="B124" i="28"/>
  <c r="G124" i="14"/>
  <c r="B184" i="10"/>
  <c r="B184" i="9"/>
  <c r="B184" i="8"/>
  <c r="E91" i="10"/>
  <c r="E91" i="9"/>
  <c r="E91" i="8"/>
  <c r="A124" i="10"/>
  <c r="A124" i="9"/>
  <c r="A124" i="8"/>
  <c r="J92" i="5"/>
  <c r="C92" i="10"/>
  <c r="C92" i="9"/>
  <c r="C92" i="8"/>
  <c r="D105" i="10"/>
  <c r="D105" i="9"/>
  <c r="D105" i="8"/>
  <c r="F125" i="5"/>
  <c r="G185" i="5"/>
  <c r="H93" i="5"/>
  <c r="I106" i="5"/>
  <c r="E106" i="28" l="1"/>
  <c r="J106" i="14"/>
  <c r="D93" i="28"/>
  <c r="I93" i="14"/>
  <c r="C185" i="28"/>
  <c r="H185" i="14"/>
  <c r="F92" i="28"/>
  <c r="K92" i="14"/>
  <c r="B125" i="28"/>
  <c r="G125" i="14"/>
  <c r="E92" i="10"/>
  <c r="E92" i="9"/>
  <c r="E92" i="8"/>
  <c r="A125" i="10"/>
  <c r="A125" i="9"/>
  <c r="A125" i="8"/>
  <c r="D106" i="10"/>
  <c r="D106" i="9"/>
  <c r="D106" i="8"/>
  <c r="B185" i="10"/>
  <c r="B185" i="9"/>
  <c r="B185" i="8"/>
  <c r="J93" i="5"/>
  <c r="C93" i="10"/>
  <c r="C93" i="9"/>
  <c r="C93" i="8"/>
  <c r="I107" i="5"/>
  <c r="H94" i="5"/>
  <c r="G186" i="5"/>
  <c r="F126" i="5"/>
  <c r="D94" i="28" l="1"/>
  <c r="I94" i="14"/>
  <c r="E107" i="28"/>
  <c r="J107" i="14"/>
  <c r="F93" i="28"/>
  <c r="K93" i="14"/>
  <c r="B126" i="28"/>
  <c r="G126" i="14"/>
  <c r="C186" i="28"/>
  <c r="H186" i="14"/>
  <c r="J94" i="5"/>
  <c r="C94" i="10"/>
  <c r="C94" i="9"/>
  <c r="C94" i="8"/>
  <c r="D107" i="10"/>
  <c r="D107" i="9"/>
  <c r="D107" i="8"/>
  <c r="A126" i="10"/>
  <c r="A126" i="9"/>
  <c r="A126" i="8"/>
  <c r="B186" i="10"/>
  <c r="B186" i="9"/>
  <c r="B186" i="8"/>
  <c r="E93" i="10"/>
  <c r="E93" i="9"/>
  <c r="E93" i="8"/>
  <c r="F127" i="5"/>
  <c r="G187" i="5"/>
  <c r="H95" i="5"/>
  <c r="I108" i="5"/>
  <c r="C187" i="28" l="1"/>
  <c r="H187" i="14"/>
  <c r="B127" i="28"/>
  <c r="G127" i="14"/>
  <c r="F94" i="28"/>
  <c r="K94" i="14"/>
  <c r="E108" i="28"/>
  <c r="J108" i="14"/>
  <c r="D95" i="28"/>
  <c r="I95" i="14"/>
  <c r="A127" i="10"/>
  <c r="A127" i="9"/>
  <c r="A127" i="8"/>
  <c r="E94" i="10"/>
  <c r="E94" i="9"/>
  <c r="E94" i="8"/>
  <c r="D108" i="10"/>
  <c r="D108" i="9"/>
  <c r="D108" i="8"/>
  <c r="B187" i="10"/>
  <c r="B187" i="9"/>
  <c r="B187" i="8"/>
  <c r="J95" i="5"/>
  <c r="C95" i="10"/>
  <c r="C95" i="9"/>
  <c r="C95" i="8"/>
  <c r="I109" i="5"/>
  <c r="H96" i="5"/>
  <c r="G188" i="5"/>
  <c r="F128" i="5"/>
  <c r="C188" i="28" l="1"/>
  <c r="H188" i="14"/>
  <c r="D96" i="28"/>
  <c r="I96" i="14"/>
  <c r="E109" i="28"/>
  <c r="J109" i="14"/>
  <c r="F95" i="28"/>
  <c r="K95" i="14"/>
  <c r="B128" i="28"/>
  <c r="G128" i="14"/>
  <c r="J96" i="5"/>
  <c r="C96" i="10"/>
  <c r="C96" i="9"/>
  <c r="C96" i="8"/>
  <c r="D109" i="10"/>
  <c r="D109" i="9"/>
  <c r="D109" i="8"/>
  <c r="E95" i="10"/>
  <c r="E95" i="9"/>
  <c r="E95" i="8"/>
  <c r="A128" i="10"/>
  <c r="A128" i="9"/>
  <c r="A128" i="8"/>
  <c r="B188" i="10"/>
  <c r="B188" i="9"/>
  <c r="B188" i="8"/>
  <c r="H97" i="5"/>
  <c r="F129" i="5"/>
  <c r="G189" i="5"/>
  <c r="I110" i="5"/>
  <c r="B129" i="28" l="1"/>
  <c r="G129" i="14"/>
  <c r="D97" i="28"/>
  <c r="I97" i="14"/>
  <c r="F96" i="28"/>
  <c r="K96" i="14"/>
  <c r="E110" i="28"/>
  <c r="J110" i="14"/>
  <c r="C189" i="28"/>
  <c r="H189" i="14"/>
  <c r="A129" i="10"/>
  <c r="A129" i="9"/>
  <c r="A129" i="8"/>
  <c r="J97" i="5"/>
  <c r="C97" i="10"/>
  <c r="C97" i="9"/>
  <c r="C97" i="8"/>
  <c r="E96" i="10"/>
  <c r="E96" i="9"/>
  <c r="E96" i="8"/>
  <c r="D110" i="10"/>
  <c r="D110" i="9"/>
  <c r="D110" i="8"/>
  <c r="B189" i="10"/>
  <c r="B189" i="9"/>
  <c r="B189" i="8"/>
  <c r="G190" i="5"/>
  <c r="I111" i="5"/>
  <c r="F130" i="5"/>
  <c r="H98" i="5"/>
  <c r="D98" i="28" l="1"/>
  <c r="I98" i="14"/>
  <c r="B130" i="28"/>
  <c r="G130" i="14"/>
  <c r="E111" i="28"/>
  <c r="J111" i="14"/>
  <c r="C190" i="28"/>
  <c r="H190" i="14"/>
  <c r="F97" i="28"/>
  <c r="K97" i="14"/>
  <c r="J98" i="5"/>
  <c r="C98" i="10"/>
  <c r="C98" i="9"/>
  <c r="C98" i="8"/>
  <c r="E97" i="10"/>
  <c r="E97" i="9"/>
  <c r="E97" i="8"/>
  <c r="A130" i="10"/>
  <c r="A130" i="9"/>
  <c r="A130" i="8"/>
  <c r="D111" i="10"/>
  <c r="D111" i="9"/>
  <c r="D111" i="8"/>
  <c r="B190" i="10"/>
  <c r="B190" i="9"/>
  <c r="B190" i="8"/>
  <c r="I112" i="5"/>
  <c r="H99" i="5"/>
  <c r="G191" i="5"/>
  <c r="F131" i="5"/>
  <c r="B131" i="28" l="1"/>
  <c r="G131" i="14"/>
  <c r="D99" i="28"/>
  <c r="I99" i="14"/>
  <c r="E112" i="28"/>
  <c r="J112" i="14"/>
  <c r="F98" i="28"/>
  <c r="K98" i="14"/>
  <c r="C191" i="28"/>
  <c r="H191" i="14"/>
  <c r="B191" i="10"/>
  <c r="B191" i="9"/>
  <c r="B191" i="8"/>
  <c r="A131" i="10"/>
  <c r="A131" i="9"/>
  <c r="A131" i="8"/>
  <c r="J99" i="5"/>
  <c r="C99" i="10"/>
  <c r="C99" i="9"/>
  <c r="C99" i="8"/>
  <c r="D112" i="10"/>
  <c r="D112" i="9"/>
  <c r="D112" i="8"/>
  <c r="E98" i="10"/>
  <c r="E98" i="9"/>
  <c r="E98" i="8"/>
  <c r="F132" i="5"/>
  <c r="G192" i="5"/>
  <c r="H100" i="5"/>
  <c r="I113" i="5"/>
  <c r="D100" i="28" l="1"/>
  <c r="I100" i="14"/>
  <c r="C192" i="28"/>
  <c r="H192" i="14"/>
  <c r="B132" i="28"/>
  <c r="G132" i="14"/>
  <c r="E113" i="28"/>
  <c r="J113" i="14"/>
  <c r="F99" i="28"/>
  <c r="K99" i="14"/>
  <c r="J100" i="5"/>
  <c r="C100" i="10"/>
  <c r="C100" i="9"/>
  <c r="C100" i="8"/>
  <c r="E99" i="10"/>
  <c r="E99" i="9"/>
  <c r="E99" i="8"/>
  <c r="B192" i="10"/>
  <c r="B192" i="9"/>
  <c r="B192" i="8"/>
  <c r="A132" i="10"/>
  <c r="A132" i="9"/>
  <c r="A132" i="8"/>
  <c r="D113" i="10"/>
  <c r="D113" i="9"/>
  <c r="D113" i="8"/>
  <c r="I114" i="5"/>
  <c r="H101" i="5"/>
  <c r="G193" i="5"/>
  <c r="F133" i="5"/>
  <c r="D101" i="28" l="1"/>
  <c r="I101" i="14"/>
  <c r="E114" i="28"/>
  <c r="J114" i="14"/>
  <c r="F100" i="28"/>
  <c r="K100" i="14"/>
  <c r="B133" i="28"/>
  <c r="G133" i="14"/>
  <c r="C193" i="28"/>
  <c r="H193" i="14"/>
  <c r="J101" i="5"/>
  <c r="C101" i="10"/>
  <c r="C101" i="9"/>
  <c r="C101" i="8"/>
  <c r="E100" i="10"/>
  <c r="E100" i="9"/>
  <c r="E100" i="8"/>
  <c r="A133" i="10"/>
  <c r="A133" i="9"/>
  <c r="A133" i="8"/>
  <c r="B193" i="10"/>
  <c r="B193" i="9"/>
  <c r="B193" i="8"/>
  <c r="D114" i="10"/>
  <c r="D114" i="9"/>
  <c r="D114" i="8"/>
  <c r="H102" i="5"/>
  <c r="I115" i="5"/>
  <c r="F134" i="5"/>
  <c r="G194" i="5"/>
  <c r="C194" i="28" l="1"/>
  <c r="H194" i="14"/>
  <c r="B134" i="28"/>
  <c r="G134" i="14"/>
  <c r="E115" i="28"/>
  <c r="J115" i="14"/>
  <c r="D102" i="28"/>
  <c r="I102" i="14"/>
  <c r="F101" i="28"/>
  <c r="K101" i="14"/>
  <c r="A134" i="10"/>
  <c r="A134" i="9"/>
  <c r="A134" i="8"/>
  <c r="B194" i="10"/>
  <c r="B194" i="9"/>
  <c r="B194" i="8"/>
  <c r="D115" i="10"/>
  <c r="D115" i="9"/>
  <c r="D115" i="8"/>
  <c r="J102" i="5"/>
  <c r="C102" i="10"/>
  <c r="C102" i="9"/>
  <c r="C102" i="8"/>
  <c r="E101" i="10"/>
  <c r="E101" i="9"/>
  <c r="E101" i="8"/>
  <c r="G195" i="5"/>
  <c r="F135" i="5"/>
  <c r="I116" i="5"/>
  <c r="H103" i="5"/>
  <c r="B135" i="28" l="1"/>
  <c r="G135" i="14"/>
  <c r="F102" i="28"/>
  <c r="K102" i="14"/>
  <c r="C195" i="28"/>
  <c r="H195" i="14"/>
  <c r="D103" i="28"/>
  <c r="I103" i="14"/>
  <c r="E116" i="28"/>
  <c r="J116" i="14"/>
  <c r="A135" i="10"/>
  <c r="A135" i="9"/>
  <c r="A135" i="8"/>
  <c r="J103" i="5"/>
  <c r="C103" i="10"/>
  <c r="C103" i="9"/>
  <c r="C103" i="8"/>
  <c r="D116" i="10"/>
  <c r="D116" i="9"/>
  <c r="D116" i="8"/>
  <c r="E102" i="10"/>
  <c r="E102" i="9"/>
  <c r="E102" i="8"/>
  <c r="B195" i="10"/>
  <c r="B195" i="9"/>
  <c r="B195" i="8"/>
  <c r="H104" i="5"/>
  <c r="I117" i="5"/>
  <c r="F136" i="5"/>
  <c r="G196" i="5"/>
  <c r="E117" i="28" l="1"/>
  <c r="J117" i="14"/>
  <c r="D104" i="28"/>
  <c r="I104" i="14"/>
  <c r="C196" i="28"/>
  <c r="H196" i="14"/>
  <c r="F103" i="28"/>
  <c r="K103" i="14"/>
  <c r="B136" i="28"/>
  <c r="G136" i="14"/>
  <c r="E103" i="10"/>
  <c r="E103" i="9"/>
  <c r="E103" i="8"/>
  <c r="D117" i="10"/>
  <c r="D117" i="9"/>
  <c r="D117" i="8"/>
  <c r="J104" i="5"/>
  <c r="C104" i="10"/>
  <c r="C104" i="9"/>
  <c r="C104" i="8"/>
  <c r="B196" i="10"/>
  <c r="B196" i="9"/>
  <c r="B196" i="8"/>
  <c r="A136" i="10"/>
  <c r="A136" i="9"/>
  <c r="A136" i="8"/>
  <c r="G197" i="5"/>
  <c r="F137" i="5"/>
  <c r="I118" i="5"/>
  <c r="H105" i="5"/>
  <c r="E118" i="28" l="1"/>
  <c r="J118" i="14"/>
  <c r="F104" i="28"/>
  <c r="K104" i="14"/>
  <c r="B137" i="28"/>
  <c r="G137" i="14"/>
  <c r="C197" i="28"/>
  <c r="H197" i="14"/>
  <c r="D105" i="28"/>
  <c r="I105" i="14"/>
  <c r="A137" i="10"/>
  <c r="A137" i="9"/>
  <c r="A137" i="8"/>
  <c r="B197" i="10"/>
  <c r="B197" i="9"/>
  <c r="B197" i="8"/>
  <c r="J105" i="5"/>
  <c r="C105" i="10"/>
  <c r="C105" i="9"/>
  <c r="C105" i="8"/>
  <c r="D118" i="10"/>
  <c r="D118" i="9"/>
  <c r="D118" i="8"/>
  <c r="E104" i="10"/>
  <c r="E104" i="9"/>
  <c r="E104" i="8"/>
  <c r="F138" i="5"/>
  <c r="G198" i="5"/>
  <c r="H106" i="5"/>
  <c r="I119" i="5"/>
  <c r="E119" i="28" l="1"/>
  <c r="J119" i="14"/>
  <c r="D106" i="28"/>
  <c r="I106" i="14"/>
  <c r="F105" i="28"/>
  <c r="K105" i="14"/>
  <c r="C198" i="28"/>
  <c r="H198" i="14"/>
  <c r="B138" i="28"/>
  <c r="G138" i="14"/>
  <c r="D119" i="10"/>
  <c r="D119" i="9"/>
  <c r="D119" i="8"/>
  <c r="J106" i="5"/>
  <c r="C106" i="10"/>
  <c r="C106" i="9"/>
  <c r="C106" i="8"/>
  <c r="E105" i="10"/>
  <c r="E105" i="9"/>
  <c r="E105" i="8"/>
  <c r="B198" i="10"/>
  <c r="B198" i="9"/>
  <c r="B198" i="8"/>
  <c r="A138" i="10"/>
  <c r="A138" i="9"/>
  <c r="A138" i="8"/>
  <c r="H107" i="5"/>
  <c r="I120" i="5"/>
  <c r="G199" i="5"/>
  <c r="F139" i="5"/>
  <c r="B139" i="28" l="1"/>
  <c r="G139" i="14"/>
  <c r="F106" i="28"/>
  <c r="K106" i="14"/>
  <c r="C199" i="28"/>
  <c r="H199" i="14"/>
  <c r="E120" i="28"/>
  <c r="J120" i="14"/>
  <c r="D107" i="28"/>
  <c r="I107" i="14"/>
  <c r="J107" i="5"/>
  <c r="C107" i="10"/>
  <c r="C107" i="9"/>
  <c r="C107" i="8"/>
  <c r="E106" i="10"/>
  <c r="E106" i="9"/>
  <c r="E106" i="8"/>
  <c r="B199" i="10"/>
  <c r="B199" i="9"/>
  <c r="B199" i="8"/>
  <c r="A139" i="10"/>
  <c r="A139" i="9"/>
  <c r="A139" i="8"/>
  <c r="D120" i="10"/>
  <c r="D120" i="9"/>
  <c r="D120" i="8"/>
  <c r="H108" i="5"/>
  <c r="F140" i="5"/>
  <c r="G200" i="5"/>
  <c r="I121" i="5"/>
  <c r="E121" i="28" l="1"/>
  <c r="J121" i="14"/>
  <c r="C200" i="28"/>
  <c r="H200" i="14"/>
  <c r="B140" i="28"/>
  <c r="G140" i="14"/>
  <c r="D108" i="28"/>
  <c r="I108" i="14"/>
  <c r="F107" i="28"/>
  <c r="K107" i="14"/>
  <c r="B200" i="10"/>
  <c r="B200" i="9"/>
  <c r="B200" i="8"/>
  <c r="A140" i="10"/>
  <c r="A140" i="9"/>
  <c r="A140" i="8"/>
  <c r="J108" i="5"/>
  <c r="C108" i="10"/>
  <c r="C108" i="9"/>
  <c r="C108" i="8"/>
  <c r="E107" i="10"/>
  <c r="E107" i="9"/>
  <c r="E107" i="8"/>
  <c r="D121" i="10"/>
  <c r="D121" i="9"/>
  <c r="D121" i="8"/>
  <c r="F141" i="5"/>
  <c r="I122" i="5"/>
  <c r="G201" i="5"/>
  <c r="H109" i="5"/>
  <c r="D109" i="28" l="1"/>
  <c r="I109" i="14"/>
  <c r="F108" i="28"/>
  <c r="K108" i="14"/>
  <c r="E122" i="28"/>
  <c r="J122" i="14"/>
  <c r="B141" i="28"/>
  <c r="G141" i="14"/>
  <c r="C201" i="28"/>
  <c r="H201" i="14"/>
  <c r="A141" i="10"/>
  <c r="A141" i="9"/>
  <c r="A141" i="8"/>
  <c r="J109" i="5"/>
  <c r="C109" i="10"/>
  <c r="C109" i="9"/>
  <c r="C109" i="8"/>
  <c r="B201" i="10"/>
  <c r="B201" i="9"/>
  <c r="B201" i="8"/>
  <c r="E108" i="10"/>
  <c r="E108" i="9"/>
  <c r="E108" i="8"/>
  <c r="D122" i="10"/>
  <c r="D122" i="9"/>
  <c r="D122" i="8"/>
  <c r="G202" i="5"/>
  <c r="H110" i="5"/>
  <c r="I123" i="5"/>
  <c r="F142" i="5"/>
  <c r="B142" i="28" l="1"/>
  <c r="G142" i="14"/>
  <c r="F109" i="28"/>
  <c r="K109" i="14"/>
  <c r="E123" i="28"/>
  <c r="J123" i="14"/>
  <c r="D110" i="28"/>
  <c r="I110" i="14"/>
  <c r="C202" i="28"/>
  <c r="H202" i="14"/>
  <c r="J110" i="5"/>
  <c r="C110" i="10"/>
  <c r="C110" i="9"/>
  <c r="C110" i="8"/>
  <c r="B202" i="10"/>
  <c r="B202" i="9"/>
  <c r="B202" i="8"/>
  <c r="A142" i="10"/>
  <c r="A142" i="9"/>
  <c r="A142" i="8"/>
  <c r="E109" i="10"/>
  <c r="E109" i="9"/>
  <c r="E109" i="8"/>
  <c r="D123" i="10"/>
  <c r="D123" i="9"/>
  <c r="D123" i="8"/>
  <c r="F143" i="5"/>
  <c r="I124" i="5"/>
  <c r="H111" i="5"/>
  <c r="G203" i="5"/>
  <c r="D111" i="28" l="1"/>
  <c r="I111" i="14"/>
  <c r="E124" i="28"/>
  <c r="J124" i="14"/>
  <c r="B143" i="28"/>
  <c r="G143" i="14"/>
  <c r="F110" i="28"/>
  <c r="K110" i="14"/>
  <c r="C203" i="28"/>
  <c r="H203" i="14"/>
  <c r="A143" i="10"/>
  <c r="A143" i="9"/>
  <c r="A143" i="8"/>
  <c r="E110" i="10"/>
  <c r="E110" i="9"/>
  <c r="E110" i="8"/>
  <c r="B203" i="10"/>
  <c r="B203" i="9"/>
  <c r="B203" i="8"/>
  <c r="D124" i="10"/>
  <c r="D124" i="9"/>
  <c r="D124" i="8"/>
  <c r="J111" i="5"/>
  <c r="C111" i="10"/>
  <c r="C111" i="9"/>
  <c r="C111" i="8"/>
  <c r="G204" i="5"/>
  <c r="H112" i="5"/>
  <c r="I125" i="5"/>
  <c r="F144" i="5"/>
  <c r="C204" i="28" l="1"/>
  <c r="H204" i="14"/>
  <c r="F111" i="28"/>
  <c r="K111" i="14"/>
  <c r="D112" i="28"/>
  <c r="I112" i="14"/>
  <c r="B144" i="28"/>
  <c r="G144" i="14"/>
  <c r="E125" i="28"/>
  <c r="J125" i="14"/>
  <c r="E111" i="10"/>
  <c r="E111" i="9"/>
  <c r="E111" i="8"/>
  <c r="A144" i="10"/>
  <c r="A144" i="9"/>
  <c r="A144" i="8"/>
  <c r="J112" i="5"/>
  <c r="C112" i="10"/>
  <c r="C112" i="9"/>
  <c r="C112" i="8"/>
  <c r="B204" i="10"/>
  <c r="B204" i="9"/>
  <c r="B204" i="8"/>
  <c r="D125" i="10"/>
  <c r="D125" i="9"/>
  <c r="D125" i="8"/>
  <c r="H113" i="5"/>
  <c r="G205" i="5"/>
  <c r="F145" i="5"/>
  <c r="I126" i="5"/>
  <c r="F112" i="28" l="1"/>
  <c r="K112" i="14"/>
  <c r="C205" i="28"/>
  <c r="H205" i="14"/>
  <c r="D113" i="28"/>
  <c r="I113" i="14"/>
  <c r="E126" i="28"/>
  <c r="J126" i="14"/>
  <c r="B145" i="28"/>
  <c r="G145" i="14"/>
  <c r="E112" i="10"/>
  <c r="E112" i="9"/>
  <c r="E112" i="8"/>
  <c r="B205" i="10"/>
  <c r="B205" i="9"/>
  <c r="B205" i="8"/>
  <c r="J113" i="5"/>
  <c r="C113" i="10"/>
  <c r="C113" i="9"/>
  <c r="C113" i="8"/>
  <c r="D126" i="10"/>
  <c r="D126" i="9"/>
  <c r="D126" i="8"/>
  <c r="A145" i="10"/>
  <c r="A145" i="9"/>
  <c r="A145" i="8"/>
  <c r="I127" i="5"/>
  <c r="F146" i="5"/>
  <c r="G206" i="5"/>
  <c r="H114" i="5"/>
  <c r="E127" i="28" l="1"/>
  <c r="J127" i="14"/>
  <c r="B146" i="28"/>
  <c r="G146" i="14"/>
  <c r="D114" i="28"/>
  <c r="I114" i="14"/>
  <c r="C206" i="28"/>
  <c r="H206" i="14"/>
  <c r="F113" i="28"/>
  <c r="K113" i="14"/>
  <c r="A146" i="10"/>
  <c r="A146" i="9"/>
  <c r="A146" i="8"/>
  <c r="D127" i="10"/>
  <c r="D127" i="9"/>
  <c r="D127" i="8"/>
  <c r="J114" i="5"/>
  <c r="C114" i="10"/>
  <c r="C114" i="9"/>
  <c r="C114" i="8"/>
  <c r="B206" i="10"/>
  <c r="B206" i="9"/>
  <c r="B206" i="8"/>
  <c r="E113" i="10"/>
  <c r="E113" i="9"/>
  <c r="E113" i="8"/>
  <c r="H115" i="5"/>
  <c r="G207" i="5"/>
  <c r="F147" i="5"/>
  <c r="I128" i="5"/>
  <c r="F114" i="28" l="1"/>
  <c r="K114" i="14"/>
  <c r="C207" i="28"/>
  <c r="H207" i="14"/>
  <c r="D115" i="28"/>
  <c r="I115" i="14"/>
  <c r="E128" i="28"/>
  <c r="J128" i="14"/>
  <c r="B147" i="28"/>
  <c r="G147" i="14"/>
  <c r="E114" i="10"/>
  <c r="E114" i="9"/>
  <c r="E114" i="8"/>
  <c r="B207" i="10"/>
  <c r="B207" i="9"/>
  <c r="B207" i="8"/>
  <c r="J115" i="5"/>
  <c r="C115" i="10"/>
  <c r="C115" i="9"/>
  <c r="C115" i="8"/>
  <c r="D128" i="10"/>
  <c r="D128" i="9"/>
  <c r="D128" i="8"/>
  <c r="A147" i="10"/>
  <c r="A147" i="9"/>
  <c r="A147" i="8"/>
  <c r="I129" i="5"/>
  <c r="F148" i="5"/>
  <c r="G208" i="5"/>
  <c r="H116" i="5"/>
  <c r="C208" i="28" l="1"/>
  <c r="H208" i="14"/>
  <c r="B148" i="28"/>
  <c r="G148" i="14"/>
  <c r="E129" i="28"/>
  <c r="J129" i="14"/>
  <c r="D116" i="28"/>
  <c r="I116" i="14"/>
  <c r="F115" i="28"/>
  <c r="K115" i="14"/>
  <c r="E115" i="10"/>
  <c r="E115" i="9"/>
  <c r="E115" i="8"/>
  <c r="D129" i="10"/>
  <c r="D129" i="9"/>
  <c r="D129" i="8"/>
  <c r="J116" i="5"/>
  <c r="C116" i="10"/>
  <c r="C116" i="9"/>
  <c r="C116" i="8"/>
  <c r="B208" i="10"/>
  <c r="B208" i="9"/>
  <c r="B208" i="8"/>
  <c r="A148" i="10"/>
  <c r="A148" i="9"/>
  <c r="A148" i="8"/>
  <c r="F149" i="5"/>
  <c r="I130" i="5"/>
  <c r="H117" i="5"/>
  <c r="G209" i="5"/>
  <c r="D117" i="28" l="1"/>
  <c r="I117" i="14"/>
  <c r="E130" i="28"/>
  <c r="J130" i="14"/>
  <c r="B149" i="28"/>
  <c r="G149" i="14"/>
  <c r="C209" i="28"/>
  <c r="H209" i="14"/>
  <c r="F116" i="28"/>
  <c r="K116" i="14"/>
  <c r="E116" i="10"/>
  <c r="E116" i="9"/>
  <c r="E116" i="8"/>
  <c r="B209" i="10"/>
  <c r="B209" i="9"/>
  <c r="B209" i="8"/>
  <c r="J117" i="5"/>
  <c r="C117" i="10"/>
  <c r="C117" i="9"/>
  <c r="C117" i="8"/>
  <c r="D130" i="10"/>
  <c r="D130" i="9"/>
  <c r="D130" i="8"/>
  <c r="A149" i="10"/>
  <c r="A149" i="9"/>
  <c r="A149" i="8"/>
  <c r="G210" i="5"/>
  <c r="I131" i="5"/>
  <c r="H118" i="5"/>
  <c r="F150" i="5"/>
  <c r="B150" i="28" l="1"/>
  <c r="G150" i="14"/>
  <c r="D118" i="28"/>
  <c r="I118" i="14"/>
  <c r="F117" i="28"/>
  <c r="K117" i="14"/>
  <c r="E131" i="28"/>
  <c r="J131" i="14"/>
  <c r="C210" i="28"/>
  <c r="H210" i="14"/>
  <c r="E117" i="10"/>
  <c r="E117" i="9"/>
  <c r="E117" i="8"/>
  <c r="D131" i="10"/>
  <c r="D131" i="9"/>
  <c r="D131" i="8"/>
  <c r="B210" i="10"/>
  <c r="B210" i="9"/>
  <c r="B210" i="8"/>
  <c r="A150" i="10"/>
  <c r="A150" i="9"/>
  <c r="A150" i="8"/>
  <c r="J118" i="5"/>
  <c r="C118" i="10"/>
  <c r="C118" i="9"/>
  <c r="C118" i="8"/>
  <c r="I132" i="5"/>
  <c r="G211" i="5"/>
  <c r="F151" i="5"/>
  <c r="H119" i="5"/>
  <c r="B151" i="28" l="1"/>
  <c r="G151" i="14"/>
  <c r="C211" i="28"/>
  <c r="H211" i="14"/>
  <c r="E132" i="28"/>
  <c r="J132" i="14"/>
  <c r="F118" i="28"/>
  <c r="K118" i="14"/>
  <c r="D119" i="28"/>
  <c r="I119" i="14"/>
  <c r="B211" i="10"/>
  <c r="B211" i="9"/>
  <c r="B211" i="8"/>
  <c r="D132" i="10"/>
  <c r="D132" i="9"/>
  <c r="D132" i="8"/>
  <c r="E118" i="10"/>
  <c r="E118" i="9"/>
  <c r="E118" i="8"/>
  <c r="J119" i="5"/>
  <c r="C119" i="10"/>
  <c r="C119" i="9"/>
  <c r="C119" i="8"/>
  <c r="A151" i="10"/>
  <c r="A151" i="9"/>
  <c r="A151" i="8"/>
  <c r="G212" i="5"/>
  <c r="I133" i="5"/>
  <c r="H120" i="5"/>
  <c r="F152" i="5"/>
  <c r="B152" i="28" l="1"/>
  <c r="G152" i="14"/>
  <c r="D120" i="28"/>
  <c r="I120" i="14"/>
  <c r="E133" i="28"/>
  <c r="J133" i="14"/>
  <c r="F119" i="28"/>
  <c r="K119" i="14"/>
  <c r="C212" i="28"/>
  <c r="H212" i="14"/>
  <c r="E119" i="10"/>
  <c r="E119" i="9"/>
  <c r="E119" i="8"/>
  <c r="B212" i="10"/>
  <c r="B212" i="9"/>
  <c r="B212" i="8"/>
  <c r="A152" i="10"/>
  <c r="A152" i="9"/>
  <c r="A152" i="8"/>
  <c r="J120" i="5"/>
  <c r="C120" i="10"/>
  <c r="C120" i="9"/>
  <c r="C120" i="8"/>
  <c r="D133" i="10"/>
  <c r="D133" i="9"/>
  <c r="D133" i="8"/>
  <c r="F153" i="5"/>
  <c r="H121" i="5"/>
  <c r="I134" i="5"/>
  <c r="G213" i="5"/>
  <c r="C213" i="28" l="1"/>
  <c r="H213" i="14"/>
  <c r="E134" i="28"/>
  <c r="J134" i="14"/>
  <c r="D121" i="28"/>
  <c r="I121" i="14"/>
  <c r="F120" i="28"/>
  <c r="K120" i="14"/>
  <c r="B153" i="28"/>
  <c r="G153" i="14"/>
  <c r="J121" i="5"/>
  <c r="C121" i="10"/>
  <c r="C121" i="9"/>
  <c r="C121" i="8"/>
  <c r="B213" i="10"/>
  <c r="B213" i="9"/>
  <c r="B213" i="8"/>
  <c r="E120" i="10"/>
  <c r="E120" i="9"/>
  <c r="E120" i="8"/>
  <c r="A153" i="10"/>
  <c r="A153" i="9"/>
  <c r="A153" i="8"/>
  <c r="D134" i="10"/>
  <c r="D134" i="9"/>
  <c r="D134" i="8"/>
  <c r="G214" i="5"/>
  <c r="I135" i="5"/>
  <c r="H122" i="5"/>
  <c r="F154" i="5"/>
  <c r="B154" i="28" l="1"/>
  <c r="G154" i="14"/>
  <c r="D122" i="28"/>
  <c r="I122" i="14"/>
  <c r="E135" i="28"/>
  <c r="J135" i="14"/>
  <c r="C214" i="28"/>
  <c r="H214" i="14"/>
  <c r="F121" i="28"/>
  <c r="K121" i="14"/>
  <c r="D135" i="10"/>
  <c r="D135" i="9"/>
  <c r="D135" i="8"/>
  <c r="B214" i="10"/>
  <c r="B214" i="9"/>
  <c r="B214" i="8"/>
  <c r="E121" i="10"/>
  <c r="E121" i="9"/>
  <c r="E121" i="8"/>
  <c r="A154" i="10"/>
  <c r="A154" i="9"/>
  <c r="A154" i="8"/>
  <c r="J122" i="5"/>
  <c r="C122" i="10"/>
  <c r="C122" i="9"/>
  <c r="C122" i="8"/>
  <c r="I136" i="5"/>
  <c r="F155" i="5"/>
  <c r="H123" i="5"/>
  <c r="G215" i="5"/>
  <c r="C215" i="28" l="1"/>
  <c r="H215" i="14"/>
  <c r="B155" i="28"/>
  <c r="G155" i="14"/>
  <c r="E136" i="28"/>
  <c r="J136" i="14"/>
  <c r="F122" i="28"/>
  <c r="K122" i="14"/>
  <c r="D123" i="28"/>
  <c r="I123" i="14"/>
  <c r="E122" i="10"/>
  <c r="E122" i="9"/>
  <c r="E122" i="8"/>
  <c r="B215" i="10"/>
  <c r="B215" i="9"/>
  <c r="B215" i="8"/>
  <c r="J123" i="5"/>
  <c r="C123" i="10"/>
  <c r="C123" i="9"/>
  <c r="C123" i="8"/>
  <c r="D136" i="10"/>
  <c r="D136" i="9"/>
  <c r="D136" i="8"/>
  <c r="A155" i="10"/>
  <c r="A155" i="9"/>
  <c r="A155" i="8"/>
  <c r="G216" i="5"/>
  <c r="H124" i="5"/>
  <c r="F156" i="5"/>
  <c r="I137" i="5"/>
  <c r="E137" i="28" l="1"/>
  <c r="J137" i="14"/>
  <c r="B156" i="28"/>
  <c r="G156" i="14"/>
  <c r="F123" i="28"/>
  <c r="K123" i="14"/>
  <c r="D124" i="28"/>
  <c r="I124" i="14"/>
  <c r="C216" i="28"/>
  <c r="H216" i="14"/>
  <c r="D137" i="10"/>
  <c r="D137" i="9"/>
  <c r="D137" i="8"/>
  <c r="A156" i="10"/>
  <c r="A156" i="9"/>
  <c r="A156" i="8"/>
  <c r="E123" i="10"/>
  <c r="E123" i="9"/>
  <c r="E123" i="8"/>
  <c r="J124" i="5"/>
  <c r="C124" i="10"/>
  <c r="C124" i="9"/>
  <c r="C124" i="8"/>
  <c r="B216" i="10"/>
  <c r="B216" i="9"/>
  <c r="B216" i="8"/>
  <c r="I138" i="5"/>
  <c r="H125" i="5"/>
  <c r="F157" i="5"/>
  <c r="G217" i="5"/>
  <c r="C217" i="28" l="1"/>
  <c r="H217" i="14"/>
  <c r="B157" i="28"/>
  <c r="G157" i="14"/>
  <c r="D125" i="28"/>
  <c r="I125" i="14"/>
  <c r="F124" i="28"/>
  <c r="K124" i="14"/>
  <c r="E138" i="28"/>
  <c r="J138" i="14"/>
  <c r="J125" i="5"/>
  <c r="C125" i="10"/>
  <c r="C125" i="9"/>
  <c r="C125" i="8"/>
  <c r="B217" i="10"/>
  <c r="B217" i="9"/>
  <c r="B217" i="8"/>
  <c r="A157" i="10"/>
  <c r="A157" i="9"/>
  <c r="A157" i="8"/>
  <c r="E124" i="10"/>
  <c r="E124" i="9"/>
  <c r="E124" i="8"/>
  <c r="D138" i="10"/>
  <c r="D138" i="9"/>
  <c r="D138" i="8"/>
  <c r="G218" i="5"/>
  <c r="F158" i="5"/>
  <c r="H126" i="5"/>
  <c r="I139" i="5"/>
  <c r="E139" i="28" l="1"/>
  <c r="J139" i="14"/>
  <c r="D126" i="28"/>
  <c r="I126" i="14"/>
  <c r="B158" i="28"/>
  <c r="G158" i="14"/>
  <c r="C218" i="28"/>
  <c r="H218" i="14"/>
  <c r="F125" i="28"/>
  <c r="K125" i="14"/>
  <c r="A158" i="10"/>
  <c r="A158" i="9"/>
  <c r="A158" i="8"/>
  <c r="B218" i="10"/>
  <c r="B218" i="9"/>
  <c r="B218" i="8"/>
  <c r="E125" i="10"/>
  <c r="E125" i="9"/>
  <c r="E125" i="8"/>
  <c r="D139" i="10"/>
  <c r="D139" i="9"/>
  <c r="D139" i="8"/>
  <c r="J126" i="5"/>
  <c r="C126" i="10"/>
  <c r="C126" i="9"/>
  <c r="C126" i="8"/>
  <c r="H127" i="5"/>
  <c r="I140" i="5"/>
  <c r="F159" i="5"/>
  <c r="G219" i="5"/>
  <c r="C219" i="28" l="1"/>
  <c r="H219" i="14"/>
  <c r="B159" i="28"/>
  <c r="G159" i="14"/>
  <c r="E140" i="28"/>
  <c r="J140" i="14"/>
  <c r="D127" i="28"/>
  <c r="I127" i="14"/>
  <c r="F126" i="28"/>
  <c r="K126" i="14"/>
  <c r="E126" i="10"/>
  <c r="E126" i="9"/>
  <c r="E126" i="8"/>
  <c r="B219" i="10"/>
  <c r="B219" i="9"/>
  <c r="B219" i="8"/>
  <c r="A159" i="10"/>
  <c r="A159" i="9"/>
  <c r="A159" i="8"/>
  <c r="D140" i="10"/>
  <c r="D140" i="9"/>
  <c r="D140" i="8"/>
  <c r="J127" i="5"/>
  <c r="C127" i="10"/>
  <c r="C127" i="9"/>
  <c r="C127" i="8"/>
  <c r="G220" i="5"/>
  <c r="F160" i="5"/>
  <c r="I141" i="5"/>
  <c r="H128" i="5"/>
  <c r="D128" i="28" l="1"/>
  <c r="I128" i="14"/>
  <c r="E141" i="28"/>
  <c r="J141" i="14"/>
  <c r="B160" i="28"/>
  <c r="G160" i="14"/>
  <c r="C220" i="28"/>
  <c r="H220" i="14"/>
  <c r="F127" i="28"/>
  <c r="K127" i="14"/>
  <c r="A160" i="10"/>
  <c r="A160" i="9"/>
  <c r="A160" i="8"/>
  <c r="B220" i="10"/>
  <c r="B220" i="9"/>
  <c r="B220" i="8"/>
  <c r="E127" i="10"/>
  <c r="E127" i="9"/>
  <c r="E127" i="8"/>
  <c r="J128" i="5"/>
  <c r="C128" i="10"/>
  <c r="C128" i="9"/>
  <c r="C128" i="8"/>
  <c r="D141" i="10"/>
  <c r="D141" i="9"/>
  <c r="D141" i="8"/>
  <c r="F161" i="5"/>
  <c r="G221" i="5"/>
  <c r="H129" i="5"/>
  <c r="I142" i="5"/>
  <c r="D129" i="28" l="1"/>
  <c r="I129" i="14"/>
  <c r="C221" i="28"/>
  <c r="H221" i="14"/>
  <c r="F128" i="28"/>
  <c r="K128" i="14"/>
  <c r="B161" i="28"/>
  <c r="G161" i="14"/>
  <c r="E142" i="28"/>
  <c r="J142" i="14"/>
  <c r="B221" i="10"/>
  <c r="B221" i="9"/>
  <c r="B221" i="8"/>
  <c r="E128" i="10"/>
  <c r="E128" i="9"/>
  <c r="E128" i="8"/>
  <c r="A161" i="10"/>
  <c r="A161" i="9"/>
  <c r="A161" i="8"/>
  <c r="D142" i="10"/>
  <c r="D142" i="9"/>
  <c r="D142" i="8"/>
  <c r="J129" i="5"/>
  <c r="C129" i="10"/>
  <c r="C129" i="9"/>
  <c r="C129" i="8"/>
  <c r="F162" i="5"/>
  <c r="I143" i="5"/>
  <c r="H130" i="5"/>
  <c r="G222" i="5"/>
  <c r="E143" i="28" l="1"/>
  <c r="J143" i="14"/>
  <c r="B162" i="28"/>
  <c r="G162" i="14"/>
  <c r="F129" i="28"/>
  <c r="K129" i="14"/>
  <c r="C222" i="28"/>
  <c r="H222" i="14"/>
  <c r="D130" i="28"/>
  <c r="I130" i="14"/>
  <c r="D143" i="10"/>
  <c r="D143" i="9"/>
  <c r="D143" i="8"/>
  <c r="E129" i="10"/>
  <c r="E129" i="9"/>
  <c r="E129" i="8"/>
  <c r="B222" i="10"/>
  <c r="B222" i="9"/>
  <c r="B222" i="8"/>
  <c r="J130" i="5"/>
  <c r="C130" i="10"/>
  <c r="C130" i="9"/>
  <c r="C130" i="8"/>
  <c r="A162" i="10"/>
  <c r="A162" i="9"/>
  <c r="A162" i="8"/>
  <c r="I144" i="5"/>
  <c r="F163" i="5"/>
  <c r="G223" i="5"/>
  <c r="H131" i="5"/>
  <c r="C223" i="28" l="1"/>
  <c r="H223" i="14"/>
  <c r="B163" i="28"/>
  <c r="G163" i="14"/>
  <c r="F130" i="28"/>
  <c r="K130" i="14"/>
  <c r="E144" i="28"/>
  <c r="J144" i="14"/>
  <c r="D131" i="28"/>
  <c r="I131" i="14"/>
  <c r="A163" i="10"/>
  <c r="A163" i="9"/>
  <c r="A163" i="8"/>
  <c r="E130" i="10"/>
  <c r="E130" i="9"/>
  <c r="E130" i="8"/>
  <c r="D144" i="10"/>
  <c r="D144" i="9"/>
  <c r="D144" i="8"/>
  <c r="J131" i="5"/>
  <c r="C131" i="10"/>
  <c r="C131" i="9"/>
  <c r="C131" i="8"/>
  <c r="B223" i="10"/>
  <c r="B223" i="9"/>
  <c r="B223" i="8"/>
  <c r="F164" i="5"/>
  <c r="I145" i="5"/>
  <c r="H132" i="5"/>
  <c r="G224" i="5"/>
  <c r="C224" i="28" l="1"/>
  <c r="H224" i="14"/>
  <c r="E145" i="28"/>
  <c r="J145" i="14"/>
  <c r="F131" i="28"/>
  <c r="K131" i="14"/>
  <c r="B164" i="28"/>
  <c r="G164" i="14"/>
  <c r="D132" i="28"/>
  <c r="I132" i="14"/>
  <c r="D145" i="10"/>
  <c r="D145" i="9"/>
  <c r="D145" i="8"/>
  <c r="E131" i="10"/>
  <c r="E131" i="9"/>
  <c r="E131" i="8"/>
  <c r="A164" i="10"/>
  <c r="A164" i="9"/>
  <c r="A164" i="8"/>
  <c r="B224" i="10"/>
  <c r="B224" i="9"/>
  <c r="B224" i="8"/>
  <c r="J132" i="5"/>
  <c r="C132" i="10"/>
  <c r="C132" i="9"/>
  <c r="C132" i="8"/>
  <c r="I146" i="5"/>
  <c r="F165" i="5"/>
  <c r="G225" i="5"/>
  <c r="H133" i="5"/>
  <c r="C225" i="28" l="1"/>
  <c r="H225" i="14"/>
  <c r="B165" i="28"/>
  <c r="G165" i="14"/>
  <c r="E146" i="28"/>
  <c r="J146" i="14"/>
  <c r="F132" i="28"/>
  <c r="K132" i="14"/>
  <c r="D133" i="28"/>
  <c r="I133" i="14"/>
  <c r="E132" i="10"/>
  <c r="E132" i="9"/>
  <c r="E132" i="8"/>
  <c r="J133" i="5"/>
  <c r="C133" i="10"/>
  <c r="C133" i="9"/>
  <c r="C133" i="8"/>
  <c r="B225" i="10"/>
  <c r="B225" i="9"/>
  <c r="B225" i="8"/>
  <c r="A165" i="10"/>
  <c r="A165" i="9"/>
  <c r="A165" i="8"/>
  <c r="D146" i="10"/>
  <c r="D146" i="9"/>
  <c r="D146" i="8"/>
  <c r="F166" i="5"/>
  <c r="I147" i="5"/>
  <c r="H134" i="5"/>
  <c r="G226" i="5"/>
  <c r="C226" i="28" l="1"/>
  <c r="H226" i="14"/>
  <c r="F133" i="28"/>
  <c r="K133" i="14"/>
  <c r="D134" i="28"/>
  <c r="I134" i="14"/>
  <c r="E147" i="28"/>
  <c r="J147" i="14"/>
  <c r="B166" i="28"/>
  <c r="G166" i="14"/>
  <c r="B226" i="10"/>
  <c r="B226" i="9"/>
  <c r="B226" i="8"/>
  <c r="E133" i="10"/>
  <c r="E133" i="9"/>
  <c r="E133" i="8"/>
  <c r="J134" i="5"/>
  <c r="C134" i="10"/>
  <c r="C134" i="9"/>
  <c r="C134" i="8"/>
  <c r="D147" i="10"/>
  <c r="D147" i="9"/>
  <c r="D147" i="8"/>
  <c r="A166" i="10"/>
  <c r="A166" i="9"/>
  <c r="A166" i="8"/>
  <c r="I148" i="5"/>
  <c r="F167" i="5"/>
  <c r="G227" i="5"/>
  <c r="H135" i="5"/>
  <c r="D135" i="28" l="1"/>
  <c r="I135" i="14"/>
  <c r="C227" i="28"/>
  <c r="H227" i="14"/>
  <c r="F134" i="28"/>
  <c r="K134" i="14"/>
  <c r="B167" i="28"/>
  <c r="G167" i="14"/>
  <c r="E148" i="28"/>
  <c r="J148" i="14"/>
  <c r="B227" i="10"/>
  <c r="B227" i="9"/>
  <c r="B227" i="8"/>
  <c r="A167" i="10"/>
  <c r="A167" i="9"/>
  <c r="A167" i="8"/>
  <c r="D148" i="10"/>
  <c r="D148" i="9"/>
  <c r="D148" i="8"/>
  <c r="J135" i="5"/>
  <c r="C135" i="10"/>
  <c r="C135" i="9"/>
  <c r="C135" i="8"/>
  <c r="E134" i="10"/>
  <c r="E134" i="9"/>
  <c r="E134" i="8"/>
  <c r="I149" i="5"/>
  <c r="H136" i="5"/>
  <c r="G228" i="5"/>
  <c r="F168" i="5"/>
  <c r="B168" i="28" l="1"/>
  <c r="G168" i="14"/>
  <c r="C228" i="28"/>
  <c r="H228" i="14"/>
  <c r="D136" i="28"/>
  <c r="I136" i="14"/>
  <c r="F135" i="28"/>
  <c r="K135" i="14"/>
  <c r="E149" i="28"/>
  <c r="J149" i="14"/>
  <c r="J136" i="5"/>
  <c r="C136" i="10"/>
  <c r="C136" i="9"/>
  <c r="C136" i="8"/>
  <c r="E135" i="10"/>
  <c r="E135" i="9"/>
  <c r="E135" i="8"/>
  <c r="D149" i="10"/>
  <c r="D149" i="9"/>
  <c r="D149" i="8"/>
  <c r="A168" i="10"/>
  <c r="A168" i="9"/>
  <c r="A168" i="8"/>
  <c r="B228" i="10"/>
  <c r="B228" i="9"/>
  <c r="B228" i="8"/>
  <c r="F169" i="5"/>
  <c r="G229" i="5"/>
  <c r="H137" i="5"/>
  <c r="I150" i="5"/>
  <c r="D137" i="28" l="1"/>
  <c r="I137" i="14"/>
  <c r="C229" i="28"/>
  <c r="H229" i="14"/>
  <c r="B169" i="28"/>
  <c r="G169" i="14"/>
  <c r="F136" i="28"/>
  <c r="K136" i="14"/>
  <c r="E150" i="28"/>
  <c r="J150" i="14"/>
  <c r="A169" i="10"/>
  <c r="A169" i="9"/>
  <c r="A169" i="8"/>
  <c r="E136" i="10"/>
  <c r="E136" i="9"/>
  <c r="E136" i="8"/>
  <c r="D150" i="10"/>
  <c r="D150" i="9"/>
  <c r="D150" i="8"/>
  <c r="B229" i="10"/>
  <c r="B229" i="9"/>
  <c r="B229" i="8"/>
  <c r="J137" i="5"/>
  <c r="C137" i="10"/>
  <c r="C137" i="9"/>
  <c r="C137" i="8"/>
  <c r="I151" i="5"/>
  <c r="H138" i="5"/>
  <c r="G230" i="5"/>
  <c r="F170" i="5"/>
  <c r="B170" i="28" l="1"/>
  <c r="G170" i="14"/>
  <c r="C230" i="28"/>
  <c r="H230" i="14"/>
  <c r="D138" i="28"/>
  <c r="I138" i="14"/>
  <c r="E151" i="28"/>
  <c r="J151" i="14"/>
  <c r="F137" i="28"/>
  <c r="K137" i="14"/>
  <c r="B230" i="10"/>
  <c r="B230" i="9"/>
  <c r="B230" i="8"/>
  <c r="J138" i="5"/>
  <c r="C138" i="10"/>
  <c r="C138" i="9"/>
  <c r="C138" i="8"/>
  <c r="D151" i="10"/>
  <c r="D151" i="9"/>
  <c r="D151" i="8"/>
  <c r="E137" i="10"/>
  <c r="E137" i="9"/>
  <c r="E137" i="8"/>
  <c r="A170" i="10"/>
  <c r="A170" i="9"/>
  <c r="A170" i="8"/>
  <c r="F171" i="5"/>
  <c r="H139" i="5"/>
  <c r="G231" i="5"/>
  <c r="I152" i="5"/>
  <c r="F138" i="28" l="1"/>
  <c r="K138" i="14"/>
  <c r="C231" i="28"/>
  <c r="H231" i="14"/>
  <c r="D139" i="28"/>
  <c r="I139" i="14"/>
  <c r="B171" i="28"/>
  <c r="G171" i="14"/>
  <c r="E152" i="28"/>
  <c r="J152" i="14"/>
  <c r="E138" i="10"/>
  <c r="E138" i="9"/>
  <c r="E138" i="8"/>
  <c r="J139" i="5"/>
  <c r="C139" i="10"/>
  <c r="C139" i="9"/>
  <c r="C139" i="8"/>
  <c r="A171" i="10"/>
  <c r="A171" i="9"/>
  <c r="A171" i="8"/>
  <c r="D152" i="10"/>
  <c r="D152" i="9"/>
  <c r="D152" i="8"/>
  <c r="B231" i="10"/>
  <c r="B231" i="9"/>
  <c r="B231" i="8"/>
  <c r="I153" i="5"/>
  <c r="G232" i="5"/>
  <c r="H140" i="5"/>
  <c r="F172" i="5"/>
  <c r="B172" i="28" l="1"/>
  <c r="G172" i="14"/>
  <c r="F139" i="28"/>
  <c r="K139" i="14"/>
  <c r="D140" i="28"/>
  <c r="I140" i="14"/>
  <c r="C232" i="28"/>
  <c r="H232" i="14"/>
  <c r="E153" i="28"/>
  <c r="J153" i="14"/>
  <c r="J140" i="5"/>
  <c r="C140" i="10"/>
  <c r="C140" i="9"/>
  <c r="C140" i="8"/>
  <c r="B232" i="10"/>
  <c r="B232" i="9"/>
  <c r="B232" i="8"/>
  <c r="D153" i="10"/>
  <c r="D153" i="9"/>
  <c r="D153" i="8"/>
  <c r="A172" i="10"/>
  <c r="A172" i="9"/>
  <c r="A172" i="8"/>
  <c r="E139" i="10"/>
  <c r="E139" i="9"/>
  <c r="E139" i="8"/>
  <c r="G233" i="5"/>
  <c r="H141" i="5"/>
  <c r="F173" i="5"/>
  <c r="I154" i="5"/>
  <c r="D141" i="28" l="1"/>
  <c r="I141" i="14"/>
  <c r="C233" i="28"/>
  <c r="H233" i="14"/>
  <c r="F140" i="28"/>
  <c r="K140" i="14"/>
  <c r="B173" i="28"/>
  <c r="G173" i="14"/>
  <c r="E154" i="28"/>
  <c r="J154" i="14"/>
  <c r="J141" i="5"/>
  <c r="C141" i="10"/>
  <c r="C141" i="9"/>
  <c r="C141" i="8"/>
  <c r="D154" i="10"/>
  <c r="D154" i="9"/>
  <c r="D154" i="8"/>
  <c r="A173" i="10"/>
  <c r="A173" i="9"/>
  <c r="A173" i="8"/>
  <c r="B233" i="10"/>
  <c r="B233" i="9"/>
  <c r="B233" i="8"/>
  <c r="E140" i="10"/>
  <c r="E140" i="9"/>
  <c r="E140" i="8"/>
  <c r="I155" i="5"/>
  <c r="F174" i="5"/>
  <c r="H142" i="5"/>
  <c r="G234" i="5"/>
  <c r="C234" i="28" l="1"/>
  <c r="H234" i="14"/>
  <c r="D142" i="28"/>
  <c r="I142" i="14"/>
  <c r="B174" i="28"/>
  <c r="G174" i="14"/>
  <c r="E155" i="28"/>
  <c r="J155" i="14"/>
  <c r="F141" i="28"/>
  <c r="K141" i="14"/>
  <c r="A174" i="10"/>
  <c r="A174" i="9"/>
  <c r="A174" i="8"/>
  <c r="D155" i="10"/>
  <c r="D155" i="9"/>
  <c r="D155" i="8"/>
  <c r="B234" i="10"/>
  <c r="B234" i="9"/>
  <c r="B234" i="8"/>
  <c r="J142" i="5"/>
  <c r="C142" i="10"/>
  <c r="C142" i="9"/>
  <c r="C142" i="8"/>
  <c r="E141" i="10"/>
  <c r="E141" i="9"/>
  <c r="E141" i="8"/>
  <c r="G235" i="5"/>
  <c r="H143" i="5"/>
  <c r="F175" i="5"/>
  <c r="I156" i="5"/>
  <c r="E156" i="28" l="1"/>
  <c r="J156" i="14"/>
  <c r="B175" i="28"/>
  <c r="G175" i="14"/>
  <c r="D143" i="28"/>
  <c r="I143" i="14"/>
  <c r="F142" i="28"/>
  <c r="K142" i="14"/>
  <c r="C235" i="28"/>
  <c r="H235" i="14"/>
  <c r="A175" i="10"/>
  <c r="A175" i="9"/>
  <c r="A175" i="8"/>
  <c r="J143" i="5"/>
  <c r="C143" i="10"/>
  <c r="C143" i="9"/>
  <c r="C143" i="8"/>
  <c r="E142" i="10"/>
  <c r="E142" i="9"/>
  <c r="E142" i="8"/>
  <c r="B235" i="10"/>
  <c r="B235" i="9"/>
  <c r="B235" i="8"/>
  <c r="D156" i="10"/>
  <c r="D156" i="9"/>
  <c r="D156" i="8"/>
  <c r="I157" i="5"/>
  <c r="F176" i="5"/>
  <c r="H144" i="5"/>
  <c r="G236" i="5"/>
  <c r="F143" i="28" l="1"/>
  <c r="K143" i="14"/>
  <c r="D144" i="28"/>
  <c r="I144" i="14"/>
  <c r="B176" i="28"/>
  <c r="G176" i="14"/>
  <c r="E157" i="28"/>
  <c r="J157" i="14"/>
  <c r="C236" i="28"/>
  <c r="H236" i="14"/>
  <c r="B236" i="10"/>
  <c r="B236" i="9"/>
  <c r="B236" i="8"/>
  <c r="E143" i="10"/>
  <c r="E143" i="9"/>
  <c r="E143" i="8"/>
  <c r="A176" i="10"/>
  <c r="A176" i="9"/>
  <c r="A176" i="8"/>
  <c r="D157" i="10"/>
  <c r="D157" i="9"/>
  <c r="D157" i="8"/>
  <c r="J144" i="5"/>
  <c r="C144" i="10"/>
  <c r="C144" i="9"/>
  <c r="C144" i="8"/>
  <c r="G237" i="5"/>
  <c r="H145" i="5"/>
  <c r="F177" i="5"/>
  <c r="I158" i="5"/>
  <c r="E158" i="28" l="1"/>
  <c r="J158" i="14"/>
  <c r="B177" i="28"/>
  <c r="G177" i="14"/>
  <c r="D145" i="28"/>
  <c r="I145" i="14"/>
  <c r="C237" i="28"/>
  <c r="H237" i="14"/>
  <c r="F144" i="28"/>
  <c r="K144" i="14"/>
  <c r="D158" i="10"/>
  <c r="D158" i="9"/>
  <c r="D158" i="8"/>
  <c r="A177" i="10"/>
  <c r="A177" i="9"/>
  <c r="A177" i="8"/>
  <c r="E144" i="10"/>
  <c r="E144" i="9"/>
  <c r="E144" i="8"/>
  <c r="J145" i="5"/>
  <c r="C145" i="10"/>
  <c r="C145" i="9"/>
  <c r="C145" i="8"/>
  <c r="B237" i="10"/>
  <c r="B237" i="9"/>
  <c r="B237" i="8"/>
  <c r="I159" i="5"/>
  <c r="F178" i="5"/>
  <c r="H146" i="5"/>
  <c r="G238" i="5"/>
  <c r="D146" i="28" l="1"/>
  <c r="I146" i="14"/>
  <c r="B178" i="28"/>
  <c r="G178" i="14"/>
  <c r="F145" i="28"/>
  <c r="K145" i="14"/>
  <c r="E159" i="28"/>
  <c r="J159" i="14"/>
  <c r="C238" i="28"/>
  <c r="H238" i="14"/>
  <c r="J146" i="5"/>
  <c r="C146" i="10"/>
  <c r="C146" i="9"/>
  <c r="C146" i="8"/>
  <c r="E145" i="10"/>
  <c r="E145" i="9"/>
  <c r="E145" i="8"/>
  <c r="D159" i="10"/>
  <c r="D159" i="9"/>
  <c r="D159" i="8"/>
  <c r="B238" i="10"/>
  <c r="B238" i="9"/>
  <c r="B238" i="8"/>
  <c r="A178" i="10"/>
  <c r="A178" i="9"/>
  <c r="A178" i="8"/>
  <c r="G239" i="5"/>
  <c r="H147" i="5"/>
  <c r="F179" i="5"/>
  <c r="I160" i="5"/>
  <c r="E160" i="28" l="1"/>
  <c r="J160" i="14"/>
  <c r="B179" i="28"/>
  <c r="G179" i="14"/>
  <c r="D147" i="28"/>
  <c r="I147" i="14"/>
  <c r="C239" i="28"/>
  <c r="H239" i="14"/>
  <c r="F146" i="28"/>
  <c r="K146" i="14"/>
  <c r="A179" i="10"/>
  <c r="A179" i="9"/>
  <c r="A179" i="8"/>
  <c r="J147" i="5"/>
  <c r="C147" i="10"/>
  <c r="C147" i="9"/>
  <c r="C147" i="8"/>
  <c r="B239" i="10"/>
  <c r="B239" i="9"/>
  <c r="B239" i="8"/>
  <c r="E146" i="10"/>
  <c r="E146" i="9"/>
  <c r="E146" i="8"/>
  <c r="D160" i="10"/>
  <c r="D160" i="9"/>
  <c r="D160" i="8"/>
  <c r="I161" i="5"/>
  <c r="F180" i="5"/>
  <c r="H148" i="5"/>
  <c r="G240" i="5"/>
  <c r="C240" i="28" l="1"/>
  <c r="H240" i="14"/>
  <c r="F147" i="28"/>
  <c r="K147" i="14"/>
  <c r="D148" i="28"/>
  <c r="I148" i="14"/>
  <c r="B180" i="28"/>
  <c r="G180" i="14"/>
  <c r="E161" i="28"/>
  <c r="J161" i="14"/>
  <c r="A180" i="10"/>
  <c r="A180" i="9"/>
  <c r="A180" i="8"/>
  <c r="D161" i="10"/>
  <c r="D161" i="9"/>
  <c r="D161" i="8"/>
  <c r="B240" i="10"/>
  <c r="B240" i="9"/>
  <c r="B240" i="8"/>
  <c r="E147" i="10"/>
  <c r="E147" i="9"/>
  <c r="E147" i="8"/>
  <c r="J148" i="5"/>
  <c r="C148" i="10"/>
  <c r="C148" i="9"/>
  <c r="C148" i="8"/>
  <c r="G241" i="5"/>
  <c r="H149" i="5"/>
  <c r="F181" i="5"/>
  <c r="I162" i="5"/>
  <c r="D149" i="28" l="1"/>
  <c r="I149" i="14"/>
  <c r="C241" i="28"/>
  <c r="H241" i="14"/>
  <c r="F148" i="28"/>
  <c r="K148" i="14"/>
  <c r="E162" i="28"/>
  <c r="J162" i="14"/>
  <c r="B181" i="28"/>
  <c r="G181" i="14"/>
  <c r="D162" i="10"/>
  <c r="D162" i="9"/>
  <c r="D162" i="8"/>
  <c r="A181" i="10"/>
  <c r="A181" i="9"/>
  <c r="A181" i="8"/>
  <c r="J149" i="5"/>
  <c r="C149" i="10"/>
  <c r="C149" i="9"/>
  <c r="C149" i="8"/>
  <c r="B241" i="10"/>
  <c r="B241" i="9"/>
  <c r="B241" i="8"/>
  <c r="E148" i="10"/>
  <c r="E148" i="9"/>
  <c r="E148" i="8"/>
  <c r="I163" i="5"/>
  <c r="H150" i="5"/>
  <c r="G242" i="5"/>
  <c r="F182" i="5"/>
  <c r="B182" i="28" l="1"/>
  <c r="G182" i="14"/>
  <c r="C242" i="28"/>
  <c r="H242" i="14"/>
  <c r="F149" i="28"/>
  <c r="K149" i="14"/>
  <c r="D150" i="28"/>
  <c r="I150" i="14"/>
  <c r="E163" i="28"/>
  <c r="J163" i="14"/>
  <c r="B242" i="10"/>
  <c r="B242" i="9"/>
  <c r="B242" i="8"/>
  <c r="E149" i="10"/>
  <c r="E149" i="9"/>
  <c r="E149" i="8"/>
  <c r="J150" i="5"/>
  <c r="C150" i="10"/>
  <c r="C150" i="9"/>
  <c r="C150" i="8"/>
  <c r="D163" i="10"/>
  <c r="D163" i="9"/>
  <c r="D163" i="8"/>
  <c r="A182" i="10"/>
  <c r="A182" i="9"/>
  <c r="A182" i="8"/>
  <c r="F183" i="5"/>
  <c r="G243" i="5"/>
  <c r="H151" i="5"/>
  <c r="I164" i="5"/>
  <c r="E164" i="28" l="1"/>
  <c r="J164" i="14"/>
  <c r="D151" i="28"/>
  <c r="I151" i="14"/>
  <c r="C243" i="28"/>
  <c r="H243" i="14"/>
  <c r="B183" i="28"/>
  <c r="G183" i="14"/>
  <c r="F150" i="28"/>
  <c r="K150" i="14"/>
  <c r="D164" i="10"/>
  <c r="D164" i="9"/>
  <c r="D164" i="8"/>
  <c r="J151" i="5"/>
  <c r="C151" i="10"/>
  <c r="C151" i="9"/>
  <c r="C151" i="8"/>
  <c r="E150" i="10"/>
  <c r="E150" i="9"/>
  <c r="E150" i="8"/>
  <c r="B243" i="10"/>
  <c r="B243" i="9"/>
  <c r="B243" i="8"/>
  <c r="A183" i="10"/>
  <c r="A183" i="9"/>
  <c r="A183" i="8"/>
  <c r="I165" i="5"/>
  <c r="H152" i="5"/>
  <c r="G244" i="5"/>
  <c r="F184" i="5"/>
  <c r="B184" i="28" l="1"/>
  <c r="G184" i="14"/>
  <c r="D152" i="28"/>
  <c r="I152" i="14"/>
  <c r="E165" i="28"/>
  <c r="J165" i="14"/>
  <c r="F151" i="28"/>
  <c r="K151" i="14"/>
  <c r="C244" i="28"/>
  <c r="H244" i="14"/>
  <c r="A184" i="10"/>
  <c r="A184" i="9"/>
  <c r="A184" i="8"/>
  <c r="E151" i="10"/>
  <c r="E151" i="9"/>
  <c r="E151" i="8"/>
  <c r="B244" i="10"/>
  <c r="B244" i="9"/>
  <c r="B244" i="8"/>
  <c r="J152" i="5"/>
  <c r="C152" i="10"/>
  <c r="C152" i="9"/>
  <c r="C152" i="8"/>
  <c r="D165" i="10"/>
  <c r="D165" i="9"/>
  <c r="D165" i="8"/>
  <c r="F185" i="5"/>
  <c r="G245" i="5"/>
  <c r="H153" i="5"/>
  <c r="I166" i="5"/>
  <c r="C245" i="28" l="1"/>
  <c r="H245" i="14"/>
  <c r="F152" i="28"/>
  <c r="K152" i="14"/>
  <c r="B185" i="28"/>
  <c r="G185" i="14"/>
  <c r="E166" i="28"/>
  <c r="J166" i="14"/>
  <c r="D153" i="28"/>
  <c r="I153" i="14"/>
  <c r="E152" i="10"/>
  <c r="E152" i="9"/>
  <c r="E152" i="8"/>
  <c r="A185" i="10"/>
  <c r="A185" i="9"/>
  <c r="A185" i="8"/>
  <c r="D166" i="10"/>
  <c r="D166" i="9"/>
  <c r="D166" i="8"/>
  <c r="J153" i="5"/>
  <c r="C153" i="10"/>
  <c r="C153" i="9"/>
  <c r="C153" i="8"/>
  <c r="B245" i="10"/>
  <c r="B245" i="9"/>
  <c r="B245" i="8"/>
  <c r="I167" i="5"/>
  <c r="H154" i="5"/>
  <c r="G246" i="5"/>
  <c r="F186" i="5"/>
  <c r="B186" i="28" l="1"/>
  <c r="G186" i="14"/>
  <c r="C246" i="28"/>
  <c r="H246" i="14"/>
  <c r="D154" i="28"/>
  <c r="I154" i="14"/>
  <c r="F153" i="28"/>
  <c r="K153" i="14"/>
  <c r="E167" i="28"/>
  <c r="J167" i="14"/>
  <c r="E153" i="10"/>
  <c r="E153" i="9"/>
  <c r="E153" i="8"/>
  <c r="D167" i="10"/>
  <c r="D167" i="9"/>
  <c r="D167" i="8"/>
  <c r="A186" i="10"/>
  <c r="A186" i="9"/>
  <c r="A186" i="8"/>
  <c r="B246" i="10"/>
  <c r="B246" i="9"/>
  <c r="B246" i="8"/>
  <c r="J154" i="5"/>
  <c r="C154" i="10"/>
  <c r="C154" i="9"/>
  <c r="C154" i="8"/>
  <c r="F187" i="5"/>
  <c r="G247" i="5"/>
  <c r="H155" i="5"/>
  <c r="I168" i="5"/>
  <c r="F154" i="28" l="1"/>
  <c r="K154" i="14"/>
  <c r="C247" i="28"/>
  <c r="H247" i="14"/>
  <c r="B187" i="28"/>
  <c r="G187" i="14"/>
  <c r="E168" i="28"/>
  <c r="J168" i="14"/>
  <c r="D155" i="28"/>
  <c r="I155" i="14"/>
  <c r="D168" i="10"/>
  <c r="D168" i="9"/>
  <c r="D168" i="8"/>
  <c r="J155" i="5"/>
  <c r="C155" i="10"/>
  <c r="C155" i="9"/>
  <c r="C155" i="8"/>
  <c r="B247" i="10"/>
  <c r="B247" i="9"/>
  <c r="B247" i="8"/>
  <c r="A187" i="10"/>
  <c r="A187" i="9"/>
  <c r="A187" i="8"/>
  <c r="E154" i="10"/>
  <c r="E154" i="9"/>
  <c r="E154" i="8"/>
  <c r="I169" i="5"/>
  <c r="H156" i="5"/>
  <c r="G248" i="5"/>
  <c r="F188" i="5"/>
  <c r="B188" i="28" l="1"/>
  <c r="G188" i="14"/>
  <c r="C248" i="28"/>
  <c r="H248" i="14"/>
  <c r="D156" i="28"/>
  <c r="I156" i="14"/>
  <c r="E169" i="28"/>
  <c r="J169" i="14"/>
  <c r="F155" i="28"/>
  <c r="K155" i="14"/>
  <c r="B248" i="10"/>
  <c r="B248" i="9"/>
  <c r="B248" i="8"/>
  <c r="D169" i="10"/>
  <c r="D169" i="9"/>
  <c r="D169" i="8"/>
  <c r="A188" i="10"/>
  <c r="A188" i="9"/>
  <c r="A188" i="8"/>
  <c r="E155" i="10"/>
  <c r="E155" i="9"/>
  <c r="E155" i="8"/>
  <c r="J156" i="5"/>
  <c r="C156" i="10"/>
  <c r="C156" i="9"/>
  <c r="C156" i="8"/>
  <c r="F189" i="5"/>
  <c r="G249" i="5"/>
  <c r="H157" i="5"/>
  <c r="I170" i="5"/>
  <c r="D157" i="28" l="1"/>
  <c r="I157" i="14"/>
  <c r="C249" i="28"/>
  <c r="H249" i="14"/>
  <c r="B189" i="28"/>
  <c r="G189" i="14"/>
  <c r="F156" i="28"/>
  <c r="K156" i="14"/>
  <c r="E170" i="28"/>
  <c r="J170" i="14"/>
  <c r="E156" i="10"/>
  <c r="E156" i="9"/>
  <c r="E156" i="8"/>
  <c r="D170" i="10"/>
  <c r="D170" i="9"/>
  <c r="D170" i="8"/>
  <c r="B249" i="10"/>
  <c r="B249" i="9"/>
  <c r="B249" i="8"/>
  <c r="A189" i="10"/>
  <c r="A189" i="9"/>
  <c r="A189" i="8"/>
  <c r="J157" i="5"/>
  <c r="C157" i="10"/>
  <c r="C157" i="9"/>
  <c r="C157" i="8"/>
  <c r="I171" i="5"/>
  <c r="H158" i="5"/>
  <c r="G250" i="5"/>
  <c r="F190" i="5"/>
  <c r="B190" i="28" l="1"/>
  <c r="G190" i="14"/>
  <c r="C250" i="28"/>
  <c r="H250" i="14"/>
  <c r="D158" i="28"/>
  <c r="I158" i="14"/>
  <c r="E171" i="28"/>
  <c r="J171" i="14"/>
  <c r="F157" i="28"/>
  <c r="K157" i="14"/>
  <c r="E157" i="10"/>
  <c r="E157" i="9"/>
  <c r="E157" i="8"/>
  <c r="A190" i="10"/>
  <c r="A190" i="9"/>
  <c r="A190" i="8"/>
  <c r="B250" i="10"/>
  <c r="B250" i="9"/>
  <c r="B250" i="8"/>
  <c r="J158" i="5"/>
  <c r="C158" i="10"/>
  <c r="C158" i="9"/>
  <c r="C158" i="8"/>
  <c r="D171" i="10"/>
  <c r="D171" i="9"/>
  <c r="D171" i="8"/>
  <c r="F191" i="5"/>
  <c r="G251" i="5"/>
  <c r="H159" i="5"/>
  <c r="I172" i="5"/>
  <c r="E172" i="28" l="1"/>
  <c r="J172" i="14"/>
  <c r="D159" i="28"/>
  <c r="I159" i="14"/>
  <c r="C251" i="28"/>
  <c r="H251" i="14"/>
  <c r="F158" i="28"/>
  <c r="K158" i="14"/>
  <c r="B191" i="28"/>
  <c r="G191" i="14"/>
  <c r="A191" i="10"/>
  <c r="A191" i="9"/>
  <c r="A191" i="8"/>
  <c r="D172" i="10"/>
  <c r="D172" i="9"/>
  <c r="D172" i="8"/>
  <c r="J159" i="5"/>
  <c r="C159" i="10"/>
  <c r="C159" i="9"/>
  <c r="C159" i="8"/>
  <c r="B251" i="10"/>
  <c r="B251" i="9"/>
  <c r="B251" i="8"/>
  <c r="E158" i="10"/>
  <c r="E158" i="9"/>
  <c r="E158" i="8"/>
  <c r="I173" i="5"/>
  <c r="H160" i="5"/>
  <c r="G252" i="5"/>
  <c r="F192" i="5"/>
  <c r="F159" i="28" l="1"/>
  <c r="K159" i="14"/>
  <c r="D160" i="28"/>
  <c r="I160" i="14"/>
  <c r="E173" i="28"/>
  <c r="J173" i="14"/>
  <c r="B192" i="28"/>
  <c r="G192" i="14"/>
  <c r="C252" i="28"/>
  <c r="H252" i="14"/>
  <c r="J160" i="5"/>
  <c r="C160" i="10"/>
  <c r="C160" i="9"/>
  <c r="C160" i="8"/>
  <c r="D173" i="10"/>
  <c r="D173" i="9"/>
  <c r="D173" i="8"/>
  <c r="A192" i="10"/>
  <c r="A192" i="9"/>
  <c r="A192" i="8"/>
  <c r="B252" i="10"/>
  <c r="B252" i="9"/>
  <c r="B252" i="8"/>
  <c r="E159" i="10"/>
  <c r="E159" i="9"/>
  <c r="E159" i="8"/>
  <c r="G253" i="5"/>
  <c r="F193" i="5"/>
  <c r="H161" i="5"/>
  <c r="I174" i="5"/>
  <c r="D161" i="28" l="1"/>
  <c r="I161" i="14"/>
  <c r="B193" i="28"/>
  <c r="G193" i="14"/>
  <c r="C253" i="28"/>
  <c r="H253" i="14"/>
  <c r="F160" i="28"/>
  <c r="K160" i="14"/>
  <c r="E174" i="28"/>
  <c r="J174" i="14"/>
  <c r="B253" i="10"/>
  <c r="B253" i="9"/>
  <c r="B253" i="8"/>
  <c r="E160" i="10"/>
  <c r="E160" i="9"/>
  <c r="E160" i="8"/>
  <c r="D174" i="10"/>
  <c r="D174" i="9"/>
  <c r="D174" i="8"/>
  <c r="J161" i="5"/>
  <c r="C161" i="10"/>
  <c r="C161" i="9"/>
  <c r="C161" i="8"/>
  <c r="A193" i="10"/>
  <c r="A193" i="9"/>
  <c r="A193" i="8"/>
  <c r="I175" i="5"/>
  <c r="H162" i="5"/>
  <c r="F194" i="5"/>
  <c r="G254" i="5"/>
  <c r="C254" i="28" l="1"/>
  <c r="H254" i="14"/>
  <c r="D162" i="28"/>
  <c r="I162" i="14"/>
  <c r="F161" i="28"/>
  <c r="K161" i="14"/>
  <c r="E175" i="28"/>
  <c r="J175" i="14"/>
  <c r="B194" i="28"/>
  <c r="G194" i="14"/>
  <c r="J162" i="5"/>
  <c r="C162" i="10"/>
  <c r="C162" i="9"/>
  <c r="C162" i="8"/>
  <c r="B254" i="10"/>
  <c r="B254" i="9"/>
  <c r="I6" i="9" s="1"/>
  <c r="I12" i="9" s="1"/>
  <c r="B254" i="8"/>
  <c r="I6" i="8" s="1"/>
  <c r="I12" i="8" s="1"/>
  <c r="A194" i="10"/>
  <c r="A194" i="9"/>
  <c r="A194" i="8"/>
  <c r="E161" i="10"/>
  <c r="E161" i="9"/>
  <c r="E161" i="8"/>
  <c r="D175" i="10"/>
  <c r="D175" i="9"/>
  <c r="D175" i="8"/>
  <c r="F195" i="5"/>
  <c r="H163" i="5"/>
  <c r="I176" i="5"/>
  <c r="B195" i="28" l="1"/>
  <c r="G195" i="14"/>
  <c r="F162" i="28"/>
  <c r="K162" i="14"/>
  <c r="E176" i="28"/>
  <c r="J176" i="14"/>
  <c r="D163" i="28"/>
  <c r="I163" i="14"/>
  <c r="A195" i="10"/>
  <c r="A195" i="9"/>
  <c r="A195" i="8"/>
  <c r="E162" i="10"/>
  <c r="E162" i="9"/>
  <c r="E162" i="8"/>
  <c r="D176" i="10"/>
  <c r="D176" i="9"/>
  <c r="D176" i="8"/>
  <c r="J163" i="5"/>
  <c r="C163" i="10"/>
  <c r="C163" i="9"/>
  <c r="C163" i="8"/>
  <c r="I177" i="5"/>
  <c r="H164" i="5"/>
  <c r="F197" i="5"/>
  <c r="F196" i="5"/>
  <c r="F163" i="28" l="1"/>
  <c r="K163" i="14"/>
  <c r="B196" i="28"/>
  <c r="G196" i="14"/>
  <c r="B197" i="28"/>
  <c r="G197" i="14"/>
  <c r="D164" i="28"/>
  <c r="I164" i="14"/>
  <c r="E177" i="28"/>
  <c r="J177" i="14"/>
  <c r="A196" i="10"/>
  <c r="A196" i="9"/>
  <c r="A196" i="8"/>
  <c r="A197" i="10"/>
  <c r="A197" i="9"/>
  <c r="A197" i="8"/>
  <c r="E163" i="10"/>
  <c r="E163" i="9"/>
  <c r="E163" i="8"/>
  <c r="J164" i="5"/>
  <c r="C164" i="10"/>
  <c r="C164" i="9"/>
  <c r="C164" i="8"/>
  <c r="D177" i="10"/>
  <c r="D177" i="9"/>
  <c r="D177" i="8"/>
  <c r="F198" i="5"/>
  <c r="H165" i="5"/>
  <c r="I178" i="5"/>
  <c r="E178" i="28" l="1"/>
  <c r="J178" i="14"/>
  <c r="D165" i="28"/>
  <c r="I165" i="14"/>
  <c r="F164" i="28"/>
  <c r="K164" i="14"/>
  <c r="B198" i="28"/>
  <c r="G198" i="14"/>
  <c r="A198" i="10"/>
  <c r="A198" i="9"/>
  <c r="A198" i="8"/>
  <c r="D178" i="10"/>
  <c r="D178" i="9"/>
  <c r="D178" i="8"/>
  <c r="J165" i="5"/>
  <c r="C165" i="10"/>
  <c r="C165" i="9"/>
  <c r="C165" i="8"/>
  <c r="E164" i="10"/>
  <c r="E164" i="9"/>
  <c r="E164" i="8"/>
  <c r="I179" i="5"/>
  <c r="H166" i="5"/>
  <c r="F199" i="5"/>
  <c r="E179" i="28" l="1"/>
  <c r="J179" i="14"/>
  <c r="B199" i="28"/>
  <c r="G199" i="14"/>
  <c r="D166" i="28"/>
  <c r="I166" i="14"/>
  <c r="F165" i="28"/>
  <c r="K165" i="14"/>
  <c r="A199" i="10"/>
  <c r="A199" i="9"/>
  <c r="A199" i="8"/>
  <c r="E165" i="10"/>
  <c r="E165" i="9"/>
  <c r="E165" i="8"/>
  <c r="J166" i="5"/>
  <c r="C166" i="10"/>
  <c r="C166" i="9"/>
  <c r="C166" i="8"/>
  <c r="D179" i="10"/>
  <c r="D179" i="9"/>
  <c r="D179" i="8"/>
  <c r="F200" i="5"/>
  <c r="H167" i="5"/>
  <c r="I180" i="5"/>
  <c r="E180" i="28" l="1"/>
  <c r="J180" i="14"/>
  <c r="D167" i="28"/>
  <c r="I167" i="14"/>
  <c r="F166" i="28"/>
  <c r="K166" i="14"/>
  <c r="B200" i="28"/>
  <c r="G200" i="14"/>
  <c r="J167" i="5"/>
  <c r="C167" i="10"/>
  <c r="C167" i="9"/>
  <c r="C167" i="8"/>
  <c r="A200" i="10"/>
  <c r="A200" i="9"/>
  <c r="A200" i="8"/>
  <c r="D180" i="10"/>
  <c r="D180" i="9"/>
  <c r="D180" i="8"/>
  <c r="E166" i="10"/>
  <c r="E166" i="9"/>
  <c r="E166" i="8"/>
  <c r="I181" i="5"/>
  <c r="H168" i="5"/>
  <c r="F201" i="5"/>
  <c r="E181" i="28" l="1"/>
  <c r="J181" i="14"/>
  <c r="F167" i="28"/>
  <c r="K167" i="14"/>
  <c r="B201" i="28"/>
  <c r="G201" i="14"/>
  <c r="D168" i="28"/>
  <c r="I168" i="14"/>
  <c r="E167" i="10"/>
  <c r="E167" i="9"/>
  <c r="E167" i="8"/>
  <c r="A201" i="10"/>
  <c r="A201" i="9"/>
  <c r="A201" i="8"/>
  <c r="D181" i="10"/>
  <c r="D181" i="9"/>
  <c r="D181" i="8"/>
  <c r="J168" i="5"/>
  <c r="C168" i="10"/>
  <c r="C168" i="9"/>
  <c r="C168" i="8"/>
  <c r="F202" i="5"/>
  <c r="H169" i="5"/>
  <c r="I182" i="5"/>
  <c r="B202" i="28" l="1"/>
  <c r="G202" i="14"/>
  <c r="E182" i="28"/>
  <c r="J182" i="14"/>
  <c r="D169" i="28"/>
  <c r="I169" i="14"/>
  <c r="F168" i="28"/>
  <c r="K168" i="14"/>
  <c r="E168" i="10"/>
  <c r="E168" i="9"/>
  <c r="E168" i="8"/>
  <c r="D182" i="10"/>
  <c r="D182" i="9"/>
  <c r="D182" i="8"/>
  <c r="J169" i="5"/>
  <c r="C169" i="10"/>
  <c r="C169" i="9"/>
  <c r="C169" i="8"/>
  <c r="A202" i="10"/>
  <c r="A202" i="9"/>
  <c r="A202" i="8"/>
  <c r="H170" i="5"/>
  <c r="I183" i="5"/>
  <c r="F203" i="5"/>
  <c r="B203" i="28" l="1"/>
  <c r="G203" i="14"/>
  <c r="E183" i="28"/>
  <c r="J183" i="14"/>
  <c r="F169" i="28"/>
  <c r="K169" i="14"/>
  <c r="D170" i="28"/>
  <c r="I170" i="14"/>
  <c r="D183" i="10"/>
  <c r="D183" i="9"/>
  <c r="D183" i="8"/>
  <c r="E169" i="10"/>
  <c r="E169" i="9"/>
  <c r="E169" i="8"/>
  <c r="J170" i="5"/>
  <c r="C170" i="10"/>
  <c r="C170" i="9"/>
  <c r="C170" i="8"/>
  <c r="A203" i="10"/>
  <c r="A203" i="9"/>
  <c r="A203" i="8"/>
  <c r="F204" i="5"/>
  <c r="I184" i="5"/>
  <c r="H171" i="5"/>
  <c r="B204" i="28" l="1"/>
  <c r="G204" i="14"/>
  <c r="D171" i="28"/>
  <c r="I171" i="14"/>
  <c r="E184" i="28"/>
  <c r="J184" i="14"/>
  <c r="F170" i="28"/>
  <c r="K170" i="14"/>
  <c r="E170" i="10"/>
  <c r="E170" i="9"/>
  <c r="E170" i="8"/>
  <c r="A204" i="10"/>
  <c r="A204" i="9"/>
  <c r="A204" i="8"/>
  <c r="J171" i="5"/>
  <c r="C171" i="10"/>
  <c r="C171" i="9"/>
  <c r="C171" i="8"/>
  <c r="D184" i="10"/>
  <c r="D184" i="9"/>
  <c r="D184" i="8"/>
  <c r="H172" i="5"/>
  <c r="I185" i="5"/>
  <c r="F205" i="5"/>
  <c r="D172" i="28" l="1"/>
  <c r="I172" i="14"/>
  <c r="B205" i="28"/>
  <c r="G205" i="14"/>
  <c r="E185" i="28"/>
  <c r="J185" i="14"/>
  <c r="F171" i="28"/>
  <c r="K171" i="14"/>
  <c r="D185" i="10"/>
  <c r="D185" i="9"/>
  <c r="D185" i="8"/>
  <c r="E171" i="10"/>
  <c r="E171" i="9"/>
  <c r="E171" i="8"/>
  <c r="J172" i="5"/>
  <c r="C172" i="10"/>
  <c r="C172" i="9"/>
  <c r="C172" i="8"/>
  <c r="A205" i="10"/>
  <c r="A205" i="9"/>
  <c r="A205" i="8"/>
  <c r="F206" i="5"/>
  <c r="I186" i="5"/>
  <c r="H173" i="5"/>
  <c r="D173" i="28" l="1"/>
  <c r="I173" i="14"/>
  <c r="E186" i="28"/>
  <c r="J186" i="14"/>
  <c r="F172" i="28"/>
  <c r="K172" i="14"/>
  <c r="B206" i="28"/>
  <c r="G206" i="14"/>
  <c r="J173" i="5"/>
  <c r="C173" i="10"/>
  <c r="C173" i="9"/>
  <c r="C173" i="8"/>
  <c r="D186" i="10"/>
  <c r="D186" i="9"/>
  <c r="D186" i="8"/>
  <c r="E172" i="10"/>
  <c r="E172" i="9"/>
  <c r="E172" i="8"/>
  <c r="A206" i="10"/>
  <c r="A206" i="9"/>
  <c r="A206" i="8"/>
  <c r="H174" i="5"/>
  <c r="I187" i="5"/>
  <c r="F207" i="5"/>
  <c r="D174" i="28" l="1"/>
  <c r="I174" i="14"/>
  <c r="F173" i="28"/>
  <c r="K173" i="14"/>
  <c r="B207" i="28"/>
  <c r="G207" i="14"/>
  <c r="E187" i="28"/>
  <c r="J187" i="14"/>
  <c r="A207" i="10"/>
  <c r="A207" i="9"/>
  <c r="A207" i="8"/>
  <c r="D187" i="10"/>
  <c r="D187" i="9"/>
  <c r="D187" i="8"/>
  <c r="J174" i="5"/>
  <c r="C174" i="10"/>
  <c r="C174" i="9"/>
  <c r="C174" i="8"/>
  <c r="E173" i="10"/>
  <c r="E173" i="9"/>
  <c r="E173" i="8"/>
  <c r="F208" i="5"/>
  <c r="I188" i="5"/>
  <c r="H175" i="5"/>
  <c r="E188" i="28" l="1"/>
  <c r="J188" i="14"/>
  <c r="D175" i="28"/>
  <c r="I175" i="14"/>
  <c r="F174" i="28"/>
  <c r="K174" i="14"/>
  <c r="B208" i="28"/>
  <c r="G208" i="14"/>
  <c r="D188" i="10"/>
  <c r="D188" i="9"/>
  <c r="D188" i="8"/>
  <c r="J175" i="5"/>
  <c r="C175" i="10"/>
  <c r="C175" i="9"/>
  <c r="C175" i="8"/>
  <c r="E174" i="10"/>
  <c r="E174" i="9"/>
  <c r="E174" i="8"/>
  <c r="A208" i="10"/>
  <c r="A208" i="9"/>
  <c r="A208" i="8"/>
  <c r="H176" i="5"/>
  <c r="I189" i="5"/>
  <c r="F209" i="5"/>
  <c r="B209" i="28" l="1"/>
  <c r="G209" i="14"/>
  <c r="F175" i="28"/>
  <c r="K175" i="14"/>
  <c r="E189" i="28"/>
  <c r="J189" i="14"/>
  <c r="D176" i="28"/>
  <c r="I176" i="14"/>
  <c r="J176" i="5"/>
  <c r="C176" i="10"/>
  <c r="C176" i="9"/>
  <c r="C176" i="8"/>
  <c r="A209" i="10"/>
  <c r="A209" i="9"/>
  <c r="A209" i="8"/>
  <c r="E175" i="10"/>
  <c r="E175" i="9"/>
  <c r="E175" i="8"/>
  <c r="D189" i="10"/>
  <c r="D189" i="9"/>
  <c r="D189" i="8"/>
  <c r="F210" i="5"/>
  <c r="I190" i="5"/>
  <c r="H177" i="5"/>
  <c r="F176" i="28" l="1"/>
  <c r="K176" i="14"/>
  <c r="D177" i="28"/>
  <c r="I177" i="14"/>
  <c r="E190" i="28"/>
  <c r="J190" i="14"/>
  <c r="B210" i="28"/>
  <c r="G210" i="14"/>
  <c r="J177" i="5"/>
  <c r="C177" i="10"/>
  <c r="C177" i="9"/>
  <c r="C177" i="8"/>
  <c r="D190" i="10"/>
  <c r="D190" i="9"/>
  <c r="D190" i="8"/>
  <c r="A210" i="10"/>
  <c r="A210" i="9"/>
  <c r="A210" i="8"/>
  <c r="E176" i="10"/>
  <c r="E176" i="9"/>
  <c r="E176" i="8"/>
  <c r="H178" i="5"/>
  <c r="I191" i="5"/>
  <c r="F211" i="5"/>
  <c r="D178" i="28" l="1"/>
  <c r="I178" i="14"/>
  <c r="F177" i="28"/>
  <c r="K177" i="14"/>
  <c r="B211" i="28"/>
  <c r="G211" i="14"/>
  <c r="E191" i="28"/>
  <c r="J191" i="14"/>
  <c r="A211" i="10"/>
  <c r="A211" i="9"/>
  <c r="A211" i="8"/>
  <c r="D191" i="10"/>
  <c r="D191" i="9"/>
  <c r="D191" i="8"/>
  <c r="J178" i="5"/>
  <c r="C178" i="10"/>
  <c r="C178" i="9"/>
  <c r="C178" i="8"/>
  <c r="E177" i="10"/>
  <c r="E177" i="9"/>
  <c r="E177" i="8"/>
  <c r="N26" i="5"/>
  <c r="N31" i="5" s="1"/>
  <c r="N25" i="5"/>
  <c r="N30" i="5" s="1"/>
  <c r="N45" i="5"/>
  <c r="N27" i="5"/>
  <c r="N32" i="5" s="1"/>
  <c r="F212" i="5"/>
  <c r="I192" i="5"/>
  <c r="H179" i="5"/>
  <c r="D179" i="28" l="1"/>
  <c r="I179" i="14"/>
  <c r="E192" i="28"/>
  <c r="J192" i="14"/>
  <c r="N33" i="5"/>
  <c r="F178" i="28"/>
  <c r="K178" i="14"/>
  <c r="B212" i="28"/>
  <c r="G212" i="14"/>
  <c r="J179" i="5"/>
  <c r="C179" i="10"/>
  <c r="C179" i="9"/>
  <c r="C179" i="8"/>
  <c r="E178" i="10"/>
  <c r="E178" i="9"/>
  <c r="E178" i="8"/>
  <c r="D192" i="10"/>
  <c r="D192" i="9"/>
  <c r="D192" i="8"/>
  <c r="A212" i="10"/>
  <c r="A212" i="9"/>
  <c r="A212" i="8"/>
  <c r="H180" i="5"/>
  <c r="I193" i="5"/>
  <c r="F213" i="5"/>
  <c r="F179" i="28" l="1"/>
  <c r="K179" i="14"/>
  <c r="B213" i="28"/>
  <c r="G213" i="14"/>
  <c r="E193" i="28"/>
  <c r="J193" i="14"/>
  <c r="D180" i="28"/>
  <c r="I180" i="14"/>
  <c r="D193" i="10"/>
  <c r="D193" i="9"/>
  <c r="D193" i="8"/>
  <c r="J180" i="5"/>
  <c r="C180" i="10"/>
  <c r="C180" i="9"/>
  <c r="C180" i="8"/>
  <c r="E179" i="10"/>
  <c r="E179" i="9"/>
  <c r="E179" i="8"/>
  <c r="A213" i="10"/>
  <c r="A213" i="9"/>
  <c r="A213" i="8"/>
  <c r="F214" i="5"/>
  <c r="I194" i="5"/>
  <c r="H181" i="5"/>
  <c r="B214" i="28" l="1"/>
  <c r="G214" i="14"/>
  <c r="G180" i="28"/>
  <c r="H180" i="28"/>
  <c r="N180" i="28" s="1"/>
  <c r="D181" i="28"/>
  <c r="I181" i="14"/>
  <c r="F180" i="28"/>
  <c r="K180" i="14"/>
  <c r="E194" i="28"/>
  <c r="J194" i="14"/>
  <c r="J181" i="5"/>
  <c r="C181" i="10"/>
  <c r="C181" i="9"/>
  <c r="C181" i="8"/>
  <c r="E180" i="10"/>
  <c r="E180" i="9"/>
  <c r="E180" i="8"/>
  <c r="D194" i="10"/>
  <c r="D194" i="9"/>
  <c r="D194" i="8"/>
  <c r="A214" i="10"/>
  <c r="A214" i="9"/>
  <c r="A214" i="8"/>
  <c r="H182" i="5"/>
  <c r="F215" i="5"/>
  <c r="I195" i="5"/>
  <c r="M180" i="28" l="1"/>
  <c r="D182" i="28"/>
  <c r="I182" i="14"/>
  <c r="F181" i="28"/>
  <c r="K181" i="14"/>
  <c r="E195" i="28"/>
  <c r="J195" i="14"/>
  <c r="O180" i="28"/>
  <c r="G181" i="28"/>
  <c r="H181" i="28"/>
  <c r="B215" i="28"/>
  <c r="G215" i="14"/>
  <c r="E181" i="10"/>
  <c r="E181" i="9"/>
  <c r="E181" i="8"/>
  <c r="D195" i="10"/>
  <c r="D195" i="9"/>
  <c r="D195" i="8"/>
  <c r="A215" i="10"/>
  <c r="A215" i="9"/>
  <c r="A215" i="8"/>
  <c r="J182" i="5"/>
  <c r="C182" i="10"/>
  <c r="C182" i="9"/>
  <c r="C182" i="8"/>
  <c r="I196" i="5"/>
  <c r="F216" i="5"/>
  <c r="H183" i="5"/>
  <c r="E196" i="28" l="1"/>
  <c r="J196" i="14"/>
  <c r="N181" i="28"/>
  <c r="O181" i="28"/>
  <c r="G182" i="28"/>
  <c r="H182" i="28"/>
  <c r="M181" i="28"/>
  <c r="V8" i="28"/>
  <c r="F182" i="28"/>
  <c r="K182" i="14"/>
  <c r="D183" i="28"/>
  <c r="I183" i="14"/>
  <c r="G216" i="14"/>
  <c r="B216" i="28"/>
  <c r="A216" i="10"/>
  <c r="A216" i="9"/>
  <c r="A216" i="8"/>
  <c r="E182" i="10"/>
  <c r="E182" i="9"/>
  <c r="E182" i="8"/>
  <c r="J183" i="5"/>
  <c r="C183" i="10"/>
  <c r="C183" i="9"/>
  <c r="C183" i="8"/>
  <c r="D196" i="10"/>
  <c r="D196" i="9"/>
  <c r="D196" i="8"/>
  <c r="H184" i="5"/>
  <c r="F217" i="5"/>
  <c r="I197" i="5"/>
  <c r="E197" i="28" l="1"/>
  <c r="J197" i="14"/>
  <c r="N182" i="28"/>
  <c r="O182" i="28"/>
  <c r="G183" i="28"/>
  <c r="H183" i="28"/>
  <c r="B217" i="28"/>
  <c r="G217" i="14"/>
  <c r="F183" i="28"/>
  <c r="K183" i="14"/>
  <c r="M182" i="28"/>
  <c r="D184" i="28"/>
  <c r="I184" i="14"/>
  <c r="E183" i="10"/>
  <c r="E183" i="9"/>
  <c r="E183" i="8"/>
  <c r="D197" i="10"/>
  <c r="D197" i="9"/>
  <c r="D197" i="8"/>
  <c r="A217" i="10"/>
  <c r="A217" i="9"/>
  <c r="A217" i="8"/>
  <c r="J184" i="5"/>
  <c r="C184" i="10"/>
  <c r="C184" i="9"/>
  <c r="C184" i="8"/>
  <c r="I198" i="5"/>
  <c r="F218" i="5"/>
  <c r="H185" i="5"/>
  <c r="E198" i="28" l="1"/>
  <c r="J198" i="14"/>
  <c r="D185" i="28"/>
  <c r="I185" i="14"/>
  <c r="F184" i="28"/>
  <c r="K184" i="14"/>
  <c r="N183" i="28"/>
  <c r="B218" i="28"/>
  <c r="G218" i="14"/>
  <c r="O183" i="28"/>
  <c r="H184" i="28"/>
  <c r="N184" i="28" s="1"/>
  <c r="G184" i="28"/>
  <c r="M184" i="28" s="1"/>
  <c r="M183" i="28"/>
  <c r="E184" i="10"/>
  <c r="E184" i="9"/>
  <c r="E184" i="8"/>
  <c r="J185" i="5"/>
  <c r="C185" i="10"/>
  <c r="C185" i="9"/>
  <c r="C185" i="8"/>
  <c r="D198" i="10"/>
  <c r="D198" i="9"/>
  <c r="D198" i="8"/>
  <c r="A218" i="10"/>
  <c r="A218" i="9"/>
  <c r="A218" i="8"/>
  <c r="H186" i="5"/>
  <c r="F219" i="5"/>
  <c r="I199" i="5"/>
  <c r="E199" i="28" l="1"/>
  <c r="J199" i="14"/>
  <c r="F185" i="28"/>
  <c r="K185" i="14"/>
  <c r="B219" i="28"/>
  <c r="G219" i="14"/>
  <c r="D186" i="28"/>
  <c r="I186" i="14"/>
  <c r="O184" i="28"/>
  <c r="H185" i="28"/>
  <c r="G185" i="28"/>
  <c r="E185" i="10"/>
  <c r="E185" i="9"/>
  <c r="E185" i="8"/>
  <c r="D199" i="10"/>
  <c r="D199" i="9"/>
  <c r="D199" i="8"/>
  <c r="A219" i="10"/>
  <c r="A219" i="9"/>
  <c r="A219" i="8"/>
  <c r="J186" i="5"/>
  <c r="C186" i="10"/>
  <c r="C186" i="9"/>
  <c r="C186" i="8"/>
  <c r="I200" i="5"/>
  <c r="F220" i="5"/>
  <c r="H187" i="5"/>
  <c r="E200" i="28" l="1"/>
  <c r="J200" i="14"/>
  <c r="D187" i="28"/>
  <c r="I187" i="14"/>
  <c r="M185" i="28"/>
  <c r="B220" i="28"/>
  <c r="G220" i="14"/>
  <c r="N185" i="28"/>
  <c r="O185" i="28"/>
  <c r="H186" i="28"/>
  <c r="G186" i="28"/>
  <c r="F186" i="28"/>
  <c r="K186" i="14"/>
  <c r="A220" i="10"/>
  <c r="A220" i="9"/>
  <c r="A220" i="8"/>
  <c r="J187" i="5"/>
  <c r="C187" i="10"/>
  <c r="C187" i="9"/>
  <c r="C187" i="8"/>
  <c r="D200" i="10"/>
  <c r="D200" i="9"/>
  <c r="D200" i="8"/>
  <c r="E186" i="10"/>
  <c r="E186" i="9"/>
  <c r="E186" i="8"/>
  <c r="H188" i="5"/>
  <c r="F221" i="5"/>
  <c r="I201" i="5"/>
  <c r="E201" i="28" l="1"/>
  <c r="J201" i="14"/>
  <c r="F187" i="28"/>
  <c r="K187" i="14"/>
  <c r="B221" i="28"/>
  <c r="G221" i="14"/>
  <c r="O186" i="28"/>
  <c r="H187" i="28"/>
  <c r="G187" i="28"/>
  <c r="N186" i="28"/>
  <c r="D188" i="28"/>
  <c r="I188" i="14"/>
  <c r="M186" i="28"/>
  <c r="A221" i="10"/>
  <c r="A221" i="9"/>
  <c r="A221" i="8"/>
  <c r="D201" i="10"/>
  <c r="D201" i="9"/>
  <c r="D201" i="8"/>
  <c r="E187" i="10"/>
  <c r="E187" i="9"/>
  <c r="E187" i="8"/>
  <c r="J188" i="5"/>
  <c r="C188" i="10"/>
  <c r="C188" i="9"/>
  <c r="C188" i="8"/>
  <c r="I202" i="5"/>
  <c r="F222" i="5"/>
  <c r="H189" i="5"/>
  <c r="N187" i="28" l="1"/>
  <c r="D189" i="28"/>
  <c r="I189" i="14"/>
  <c r="O187" i="28"/>
  <c r="H188" i="28"/>
  <c r="N188" i="28" s="1"/>
  <c r="G188" i="28"/>
  <c r="M188" i="28" s="1"/>
  <c r="E202" i="28"/>
  <c r="J202" i="14"/>
  <c r="F188" i="28"/>
  <c r="K188" i="14"/>
  <c r="B222" i="28"/>
  <c r="G222" i="14"/>
  <c r="M187" i="28"/>
  <c r="E188" i="10"/>
  <c r="E188" i="9"/>
  <c r="E188" i="8"/>
  <c r="J189" i="5"/>
  <c r="C189" i="10"/>
  <c r="C189" i="9"/>
  <c r="C189" i="8"/>
  <c r="A222" i="10"/>
  <c r="A222" i="9"/>
  <c r="A222" i="8"/>
  <c r="D202" i="10"/>
  <c r="D202" i="9"/>
  <c r="D202" i="8"/>
  <c r="H190" i="5"/>
  <c r="F223" i="5"/>
  <c r="I203" i="5"/>
  <c r="F189" i="28" l="1"/>
  <c r="K189" i="14"/>
  <c r="E203" i="28"/>
  <c r="J203" i="14"/>
  <c r="B223" i="28"/>
  <c r="G223" i="14"/>
  <c r="O188" i="28"/>
  <c r="G189" i="28"/>
  <c r="M189" i="28" s="1"/>
  <c r="H189" i="28"/>
  <c r="N189" i="28" s="1"/>
  <c r="D190" i="28"/>
  <c r="I190" i="14"/>
  <c r="E189" i="10"/>
  <c r="E189" i="9"/>
  <c r="E189" i="8"/>
  <c r="D203" i="10"/>
  <c r="D203" i="9"/>
  <c r="D203" i="8"/>
  <c r="A223" i="10"/>
  <c r="A223" i="9"/>
  <c r="A223" i="8"/>
  <c r="J190" i="5"/>
  <c r="C190" i="10"/>
  <c r="C190" i="9"/>
  <c r="C190" i="8"/>
  <c r="F224" i="5"/>
  <c r="I204" i="5"/>
  <c r="H191" i="5"/>
  <c r="B224" i="28" l="1"/>
  <c r="G224" i="14"/>
  <c r="F190" i="28"/>
  <c r="K190" i="14"/>
  <c r="D191" i="28"/>
  <c r="I191" i="14"/>
  <c r="E204" i="28"/>
  <c r="J204" i="14"/>
  <c r="O189" i="28"/>
  <c r="G190" i="28"/>
  <c r="H190" i="28"/>
  <c r="N190" i="28" s="1"/>
  <c r="E190" i="10"/>
  <c r="E190" i="9"/>
  <c r="E190" i="8"/>
  <c r="J191" i="5"/>
  <c r="C191" i="10"/>
  <c r="C191" i="9"/>
  <c r="C191" i="8"/>
  <c r="A224" i="10"/>
  <c r="A224" i="9"/>
  <c r="A224" i="8"/>
  <c r="D204" i="10"/>
  <c r="D204" i="9"/>
  <c r="D204" i="8"/>
  <c r="H192" i="5"/>
  <c r="I205" i="5"/>
  <c r="F225" i="5"/>
  <c r="B225" i="28" l="1"/>
  <c r="G225" i="14"/>
  <c r="F191" i="28"/>
  <c r="K191" i="14"/>
  <c r="M190" i="28"/>
  <c r="O190" i="28"/>
  <c r="G191" i="28"/>
  <c r="M191" i="28" s="1"/>
  <c r="H191" i="28"/>
  <c r="N191" i="28" s="1"/>
  <c r="E205" i="28"/>
  <c r="J205" i="14"/>
  <c r="D192" i="28"/>
  <c r="I192" i="14"/>
  <c r="A225" i="10"/>
  <c r="A225" i="9"/>
  <c r="A225" i="8"/>
  <c r="E191" i="10"/>
  <c r="E191" i="9"/>
  <c r="E191" i="8"/>
  <c r="D205" i="10"/>
  <c r="D205" i="9"/>
  <c r="D205" i="8"/>
  <c r="J192" i="5"/>
  <c r="C192" i="10"/>
  <c r="C192" i="9"/>
  <c r="C192" i="8"/>
  <c r="F226" i="5"/>
  <c r="I206" i="5"/>
  <c r="H193" i="5"/>
  <c r="D193" i="28" l="1"/>
  <c r="I193" i="14"/>
  <c r="E206" i="28"/>
  <c r="J206" i="14"/>
  <c r="O191" i="28"/>
  <c r="G192" i="28"/>
  <c r="H192" i="28"/>
  <c r="N192" i="28" s="1"/>
  <c r="B226" i="28"/>
  <c r="G226" i="14"/>
  <c r="F192" i="28"/>
  <c r="K192" i="14"/>
  <c r="A226" i="10"/>
  <c r="A226" i="9"/>
  <c r="A226" i="8"/>
  <c r="E192" i="10"/>
  <c r="E192" i="9"/>
  <c r="E192" i="8"/>
  <c r="J193" i="5"/>
  <c r="C193" i="10"/>
  <c r="C193" i="9"/>
  <c r="C193" i="8"/>
  <c r="D206" i="10"/>
  <c r="D206" i="9"/>
  <c r="D206" i="8"/>
  <c r="H194" i="5"/>
  <c r="I207" i="5"/>
  <c r="F227" i="5"/>
  <c r="F193" i="28" l="1"/>
  <c r="K193" i="14"/>
  <c r="O192" i="28"/>
  <c r="G193" i="28"/>
  <c r="M193" i="28" s="1"/>
  <c r="H193" i="28"/>
  <c r="N193" i="28" s="1"/>
  <c r="M192" i="28"/>
  <c r="B227" i="28"/>
  <c r="G227" i="14"/>
  <c r="E207" i="28"/>
  <c r="J207" i="14"/>
  <c r="D194" i="28"/>
  <c r="I194" i="14"/>
  <c r="A227" i="10"/>
  <c r="A227" i="9"/>
  <c r="A227" i="8"/>
  <c r="E193" i="10"/>
  <c r="E193" i="9"/>
  <c r="E193" i="8"/>
  <c r="J194" i="5"/>
  <c r="C194" i="10"/>
  <c r="C194" i="9"/>
  <c r="C194" i="8"/>
  <c r="D207" i="10"/>
  <c r="D207" i="9"/>
  <c r="D207" i="8"/>
  <c r="F228" i="5"/>
  <c r="I208" i="5"/>
  <c r="H195" i="5"/>
  <c r="D195" i="28" l="1"/>
  <c r="I195" i="14"/>
  <c r="E208" i="28"/>
  <c r="J208" i="14"/>
  <c r="F194" i="28"/>
  <c r="K194" i="14"/>
  <c r="B228" i="28"/>
  <c r="G228" i="14"/>
  <c r="O193" i="28"/>
  <c r="H194" i="28"/>
  <c r="N194" i="28" s="1"/>
  <c r="G194" i="28"/>
  <c r="M194" i="28" s="1"/>
  <c r="E194" i="10"/>
  <c r="E194" i="9"/>
  <c r="E194" i="8"/>
  <c r="A228" i="10"/>
  <c r="A228" i="9"/>
  <c r="A228" i="8"/>
  <c r="J195" i="5"/>
  <c r="C195" i="10"/>
  <c r="C195" i="9"/>
  <c r="C195" i="8"/>
  <c r="D208" i="10"/>
  <c r="D208" i="9"/>
  <c r="D208" i="8"/>
  <c r="H196" i="5"/>
  <c r="I209" i="5"/>
  <c r="F229" i="5"/>
  <c r="B229" i="28" l="1"/>
  <c r="G229" i="14"/>
  <c r="E209" i="28"/>
  <c r="J209" i="14"/>
  <c r="F195" i="28"/>
  <c r="K195" i="14"/>
  <c r="D196" i="28"/>
  <c r="I196" i="14"/>
  <c r="O194" i="28"/>
  <c r="H195" i="28"/>
  <c r="N195" i="28" s="1"/>
  <c r="G195" i="28"/>
  <c r="M195" i="28" s="1"/>
  <c r="E195" i="10"/>
  <c r="E195" i="9"/>
  <c r="E195" i="8"/>
  <c r="J196" i="5"/>
  <c r="C196" i="10"/>
  <c r="C196" i="9"/>
  <c r="C196" i="8"/>
  <c r="A229" i="10"/>
  <c r="A229" i="9"/>
  <c r="A229" i="8"/>
  <c r="D209" i="10"/>
  <c r="D209" i="9"/>
  <c r="D209" i="8"/>
  <c r="F230" i="5"/>
  <c r="I210" i="5"/>
  <c r="H197" i="5"/>
  <c r="D197" i="28" l="1"/>
  <c r="I197" i="14"/>
  <c r="F196" i="28"/>
  <c r="K196" i="14"/>
  <c r="E210" i="28"/>
  <c r="J210" i="14"/>
  <c r="B230" i="28"/>
  <c r="G230" i="14"/>
  <c r="O195" i="28"/>
  <c r="H196" i="28"/>
  <c r="N196" i="28" s="1"/>
  <c r="G196" i="28"/>
  <c r="M196" i="28" s="1"/>
  <c r="D210" i="10"/>
  <c r="D210" i="9"/>
  <c r="D210" i="8"/>
  <c r="J197" i="5"/>
  <c r="C197" i="10"/>
  <c r="C197" i="9"/>
  <c r="C197" i="8"/>
  <c r="E196" i="10"/>
  <c r="E196" i="9"/>
  <c r="E196" i="8"/>
  <c r="A230" i="10"/>
  <c r="A230" i="9"/>
  <c r="A230" i="8"/>
  <c r="H198" i="5"/>
  <c r="I211" i="5"/>
  <c r="F231" i="5"/>
  <c r="B231" i="28" l="1"/>
  <c r="G231" i="14"/>
  <c r="F197" i="28"/>
  <c r="K197" i="14"/>
  <c r="O196" i="28"/>
  <c r="H197" i="28"/>
  <c r="G197" i="28"/>
  <c r="E211" i="28"/>
  <c r="J211" i="14"/>
  <c r="D198" i="28"/>
  <c r="I198" i="14"/>
  <c r="D211" i="10"/>
  <c r="D211" i="9"/>
  <c r="D211" i="8"/>
  <c r="J198" i="5"/>
  <c r="C198" i="10"/>
  <c r="C198" i="9"/>
  <c r="C198" i="8"/>
  <c r="A231" i="10"/>
  <c r="A231" i="9"/>
  <c r="A231" i="8"/>
  <c r="E197" i="10"/>
  <c r="E197" i="9"/>
  <c r="E197" i="8"/>
  <c r="I212" i="5"/>
  <c r="F232" i="5"/>
  <c r="H199" i="5"/>
  <c r="N197" i="28" l="1"/>
  <c r="D199" i="28"/>
  <c r="I199" i="14"/>
  <c r="F198" i="28"/>
  <c r="K198" i="14"/>
  <c r="M197" i="28"/>
  <c r="O197" i="28"/>
  <c r="H198" i="28"/>
  <c r="N198" i="28" s="1"/>
  <c r="G198" i="28"/>
  <c r="M198" i="28" s="1"/>
  <c r="B232" i="28"/>
  <c r="G232" i="14"/>
  <c r="E212" i="28"/>
  <c r="J212" i="14"/>
  <c r="D212" i="10"/>
  <c r="D212" i="9"/>
  <c r="D212" i="8"/>
  <c r="J199" i="5"/>
  <c r="C199" i="10"/>
  <c r="C199" i="9"/>
  <c r="C199" i="8"/>
  <c r="E198" i="10"/>
  <c r="E198" i="9"/>
  <c r="E198" i="8"/>
  <c r="A232" i="10"/>
  <c r="A232" i="9"/>
  <c r="A232" i="8"/>
  <c r="H200" i="5"/>
  <c r="F233" i="5"/>
  <c r="I213" i="5"/>
  <c r="B233" i="28" l="1"/>
  <c r="G233" i="14"/>
  <c r="O198" i="28"/>
  <c r="G199" i="28"/>
  <c r="M199" i="28" s="1"/>
  <c r="H199" i="28"/>
  <c r="N199" i="28" s="1"/>
  <c r="D200" i="28"/>
  <c r="I200" i="14"/>
  <c r="E213" i="28"/>
  <c r="J213" i="14"/>
  <c r="F199" i="28"/>
  <c r="K199" i="14"/>
  <c r="J200" i="5"/>
  <c r="C200" i="10"/>
  <c r="C200" i="9"/>
  <c r="C200" i="8"/>
  <c r="D213" i="10"/>
  <c r="D213" i="9"/>
  <c r="D213" i="8"/>
  <c r="E199" i="10"/>
  <c r="E199" i="9"/>
  <c r="E199" i="8"/>
  <c r="A233" i="10"/>
  <c r="A233" i="9"/>
  <c r="A233" i="8"/>
  <c r="I214" i="5"/>
  <c r="F234" i="5"/>
  <c r="H201" i="5"/>
  <c r="F200" i="28" l="1"/>
  <c r="K200" i="14"/>
  <c r="D201" i="28"/>
  <c r="I201" i="14"/>
  <c r="B234" i="28"/>
  <c r="G234" i="14"/>
  <c r="O199" i="28"/>
  <c r="G200" i="28"/>
  <c r="M200" i="28" s="1"/>
  <c r="H200" i="28"/>
  <c r="N200" i="28" s="1"/>
  <c r="E214" i="28"/>
  <c r="J214" i="14"/>
  <c r="D214" i="10"/>
  <c r="D214" i="9"/>
  <c r="D214" i="8"/>
  <c r="E200" i="10"/>
  <c r="E200" i="9"/>
  <c r="E200" i="8"/>
  <c r="J201" i="5"/>
  <c r="C201" i="10"/>
  <c r="C201" i="9"/>
  <c r="C201" i="8"/>
  <c r="A234" i="10"/>
  <c r="A234" i="9"/>
  <c r="A234" i="8"/>
  <c r="H202" i="5"/>
  <c r="F235" i="5"/>
  <c r="I215" i="5"/>
  <c r="E215" i="28" l="1"/>
  <c r="J215" i="14"/>
  <c r="B235" i="28"/>
  <c r="G235" i="14"/>
  <c r="F201" i="28"/>
  <c r="K201" i="14"/>
  <c r="D202" i="28"/>
  <c r="I202" i="14"/>
  <c r="O200" i="28"/>
  <c r="H201" i="28"/>
  <c r="N201" i="28" s="1"/>
  <c r="G201" i="28"/>
  <c r="M201" i="28" s="1"/>
  <c r="E201" i="10"/>
  <c r="E201" i="9"/>
  <c r="E201" i="8"/>
  <c r="J202" i="5"/>
  <c r="C202" i="10"/>
  <c r="C202" i="9"/>
  <c r="C202" i="8"/>
  <c r="D215" i="10"/>
  <c r="D215" i="9"/>
  <c r="D215" i="8"/>
  <c r="A235" i="10"/>
  <c r="A235" i="9"/>
  <c r="A235" i="8"/>
  <c r="I216" i="5"/>
  <c r="F236" i="5"/>
  <c r="H203" i="5"/>
  <c r="B236" i="28" l="1"/>
  <c r="G236" i="14"/>
  <c r="D203" i="28"/>
  <c r="I203" i="14"/>
  <c r="F202" i="28"/>
  <c r="K202" i="14"/>
  <c r="E216" i="28"/>
  <c r="J216" i="14"/>
  <c r="O201" i="28"/>
  <c r="H202" i="28"/>
  <c r="G202" i="28"/>
  <c r="M202" i="28" s="1"/>
  <c r="J203" i="5"/>
  <c r="C203" i="10"/>
  <c r="C203" i="9"/>
  <c r="C203" i="8"/>
  <c r="E202" i="10"/>
  <c r="E202" i="9"/>
  <c r="E202" i="8"/>
  <c r="D216" i="10"/>
  <c r="D216" i="9"/>
  <c r="D216" i="8"/>
  <c r="A236" i="10"/>
  <c r="A236" i="9"/>
  <c r="A236" i="8"/>
  <c r="H204" i="5"/>
  <c r="F237" i="5"/>
  <c r="I217" i="5"/>
  <c r="D204" i="28" l="1"/>
  <c r="I204" i="14"/>
  <c r="F203" i="28"/>
  <c r="K203" i="14"/>
  <c r="E217" i="28"/>
  <c r="J217" i="14"/>
  <c r="B237" i="28"/>
  <c r="G237" i="14"/>
  <c r="N202" i="28"/>
  <c r="O202" i="28"/>
  <c r="H203" i="28"/>
  <c r="N203" i="28" s="1"/>
  <c r="G203" i="28"/>
  <c r="M203" i="28" s="1"/>
  <c r="J204" i="5"/>
  <c r="C204" i="10"/>
  <c r="C204" i="9"/>
  <c r="C204" i="8"/>
  <c r="E203" i="10"/>
  <c r="E203" i="9"/>
  <c r="E203" i="8"/>
  <c r="D217" i="10"/>
  <c r="D217" i="9"/>
  <c r="D217" i="8"/>
  <c r="A237" i="10"/>
  <c r="A237" i="9"/>
  <c r="A237" i="8"/>
  <c r="I218" i="5"/>
  <c r="F238" i="5"/>
  <c r="H205" i="5"/>
  <c r="D205" i="28" l="1"/>
  <c r="I205" i="14"/>
  <c r="B238" i="28"/>
  <c r="G238" i="14"/>
  <c r="O203" i="28"/>
  <c r="H204" i="28"/>
  <c r="G204" i="28"/>
  <c r="M204" i="28" s="1"/>
  <c r="E218" i="28"/>
  <c r="J218" i="14"/>
  <c r="F204" i="28"/>
  <c r="K204" i="14"/>
  <c r="J205" i="5"/>
  <c r="C205" i="10"/>
  <c r="C205" i="9"/>
  <c r="C205" i="8"/>
  <c r="A238" i="10"/>
  <c r="A238" i="9"/>
  <c r="A238" i="8"/>
  <c r="D218" i="10"/>
  <c r="D218" i="9"/>
  <c r="D218" i="8"/>
  <c r="E204" i="10"/>
  <c r="E204" i="9"/>
  <c r="E204" i="8"/>
  <c r="H206" i="5"/>
  <c r="F239" i="5"/>
  <c r="I219" i="5"/>
  <c r="E219" i="28" l="1"/>
  <c r="J219" i="14"/>
  <c r="N204" i="28"/>
  <c r="F205" i="28"/>
  <c r="K205" i="14"/>
  <c r="B239" i="28"/>
  <c r="G239" i="14"/>
  <c r="O204" i="28"/>
  <c r="G205" i="28"/>
  <c r="M205" i="28" s="1"/>
  <c r="H205" i="28"/>
  <c r="D206" i="28"/>
  <c r="I206" i="14"/>
  <c r="A239" i="10"/>
  <c r="A239" i="9"/>
  <c r="A239" i="8"/>
  <c r="J206" i="5"/>
  <c r="C206" i="10"/>
  <c r="C206" i="9"/>
  <c r="C206" i="8"/>
  <c r="D219" i="10"/>
  <c r="D219" i="9"/>
  <c r="D219" i="8"/>
  <c r="E205" i="10"/>
  <c r="E205" i="9"/>
  <c r="E205" i="8"/>
  <c r="I220" i="5"/>
  <c r="F240" i="5"/>
  <c r="H207" i="5"/>
  <c r="O205" i="28" l="1"/>
  <c r="H206" i="28"/>
  <c r="G206" i="28"/>
  <c r="B240" i="28"/>
  <c r="G240" i="14"/>
  <c r="E220" i="28"/>
  <c r="J220" i="14"/>
  <c r="N205" i="28"/>
  <c r="D207" i="28"/>
  <c r="I207" i="14"/>
  <c r="F206" i="28"/>
  <c r="K206" i="14"/>
  <c r="A240" i="10"/>
  <c r="A240" i="9"/>
  <c r="A240" i="8"/>
  <c r="D220" i="10"/>
  <c r="D220" i="9"/>
  <c r="D220" i="8"/>
  <c r="J207" i="5"/>
  <c r="C207" i="10"/>
  <c r="C207" i="9"/>
  <c r="C207" i="8"/>
  <c r="E206" i="10"/>
  <c r="E206" i="9"/>
  <c r="E206" i="8"/>
  <c r="H208" i="5"/>
  <c r="F241" i="5"/>
  <c r="I221" i="5"/>
  <c r="B241" i="28" l="1"/>
  <c r="G241" i="14"/>
  <c r="F207" i="28"/>
  <c r="K207" i="14"/>
  <c r="O206" i="28"/>
  <c r="G207" i="28"/>
  <c r="H207" i="28"/>
  <c r="N207" i="28" s="1"/>
  <c r="M206" i="28"/>
  <c r="D208" i="28"/>
  <c r="I208" i="14"/>
  <c r="N206" i="28"/>
  <c r="E221" i="28"/>
  <c r="J221" i="14"/>
  <c r="J208" i="5"/>
  <c r="C208" i="10"/>
  <c r="C208" i="9"/>
  <c r="C208" i="8"/>
  <c r="D221" i="10"/>
  <c r="D221" i="9"/>
  <c r="D221" i="8"/>
  <c r="E207" i="10"/>
  <c r="E207" i="9"/>
  <c r="E207" i="8"/>
  <c r="A241" i="10"/>
  <c r="A241" i="9"/>
  <c r="A241" i="8"/>
  <c r="I222" i="5"/>
  <c r="F242" i="5"/>
  <c r="H209" i="5"/>
  <c r="F208" i="28" l="1"/>
  <c r="K208" i="14"/>
  <c r="D209" i="28"/>
  <c r="I209" i="14"/>
  <c r="B242" i="28"/>
  <c r="G242" i="14"/>
  <c r="E222" i="28"/>
  <c r="J222" i="14"/>
  <c r="M207" i="28"/>
  <c r="O207" i="28"/>
  <c r="H208" i="28"/>
  <c r="G208" i="28"/>
  <c r="A242" i="10"/>
  <c r="A242" i="9"/>
  <c r="A242" i="8"/>
  <c r="D222" i="10"/>
  <c r="D222" i="9"/>
  <c r="D222" i="8"/>
  <c r="E208" i="10"/>
  <c r="E208" i="9"/>
  <c r="E208" i="8"/>
  <c r="J209" i="5"/>
  <c r="C209" i="10"/>
  <c r="C209" i="9"/>
  <c r="C209" i="8"/>
  <c r="H210" i="5"/>
  <c r="F243" i="5"/>
  <c r="I223" i="5"/>
  <c r="B243" i="28" l="1"/>
  <c r="G243" i="14"/>
  <c r="F209" i="28"/>
  <c r="K209" i="14"/>
  <c r="N208" i="28"/>
  <c r="O208" i="28"/>
  <c r="G209" i="28"/>
  <c r="M209" i="28" s="1"/>
  <c r="H209" i="28"/>
  <c r="N209" i="28" s="1"/>
  <c r="E223" i="28"/>
  <c r="J223" i="14"/>
  <c r="M208" i="28"/>
  <c r="D210" i="28"/>
  <c r="I210" i="14"/>
  <c r="A243" i="10"/>
  <c r="A243" i="9"/>
  <c r="A243" i="8"/>
  <c r="E209" i="10"/>
  <c r="E209" i="9"/>
  <c r="E209" i="8"/>
  <c r="D223" i="10"/>
  <c r="D223" i="9"/>
  <c r="D223" i="8"/>
  <c r="J210" i="5"/>
  <c r="C210" i="10"/>
  <c r="C210" i="9"/>
  <c r="C210" i="8"/>
  <c r="I224" i="5"/>
  <c r="F244" i="5"/>
  <c r="H211" i="5"/>
  <c r="B244" i="28" l="1"/>
  <c r="G244" i="14"/>
  <c r="E224" i="28"/>
  <c r="J224" i="14"/>
  <c r="O209" i="28"/>
  <c r="G210" i="28"/>
  <c r="H210" i="28"/>
  <c r="F210" i="28"/>
  <c r="K210" i="14"/>
  <c r="D211" i="28"/>
  <c r="I211" i="14"/>
  <c r="A244" i="10"/>
  <c r="A244" i="9"/>
  <c r="A244" i="8"/>
  <c r="D224" i="10"/>
  <c r="D224" i="9"/>
  <c r="D224" i="8"/>
  <c r="E210" i="10"/>
  <c r="E210" i="9"/>
  <c r="E210" i="8"/>
  <c r="J211" i="5"/>
  <c r="C211" i="10"/>
  <c r="C211" i="9"/>
  <c r="C211" i="8"/>
  <c r="H212" i="5"/>
  <c r="F245" i="5"/>
  <c r="I225" i="5"/>
  <c r="O210" i="28" l="1"/>
  <c r="G211" i="28"/>
  <c r="H211" i="28"/>
  <c r="N211" i="28" s="1"/>
  <c r="E225" i="28"/>
  <c r="J225" i="14"/>
  <c r="N210" i="28"/>
  <c r="B245" i="28"/>
  <c r="G245" i="14"/>
  <c r="M210" i="28"/>
  <c r="D212" i="28"/>
  <c r="I212" i="14"/>
  <c r="F211" i="28"/>
  <c r="K211" i="14"/>
  <c r="A245" i="10"/>
  <c r="A245" i="9"/>
  <c r="A245" i="8"/>
  <c r="J212" i="5"/>
  <c r="C212" i="10"/>
  <c r="C212" i="9"/>
  <c r="C212" i="8"/>
  <c r="D225" i="10"/>
  <c r="D225" i="9"/>
  <c r="D225" i="8"/>
  <c r="E211" i="10"/>
  <c r="E211" i="9"/>
  <c r="E211" i="8"/>
  <c r="I226" i="5"/>
  <c r="F246" i="5"/>
  <c r="H213" i="5"/>
  <c r="M211" i="28" l="1"/>
  <c r="B246" i="28"/>
  <c r="G246" i="14"/>
  <c r="O211" i="28"/>
  <c r="G212" i="28"/>
  <c r="H212" i="28"/>
  <c r="N212" i="28" s="1"/>
  <c r="E226" i="28"/>
  <c r="J226" i="14"/>
  <c r="D213" i="28"/>
  <c r="I213" i="14"/>
  <c r="F212" i="28"/>
  <c r="K212" i="14"/>
  <c r="A246" i="10"/>
  <c r="A246" i="9"/>
  <c r="A246" i="8"/>
  <c r="D226" i="10"/>
  <c r="D226" i="9"/>
  <c r="D226" i="8"/>
  <c r="J213" i="5"/>
  <c r="C213" i="10"/>
  <c r="C213" i="9"/>
  <c r="C213" i="8"/>
  <c r="E212" i="10"/>
  <c r="E212" i="9"/>
  <c r="E212" i="8"/>
  <c r="H214" i="5"/>
  <c r="F247" i="5"/>
  <c r="I227" i="5"/>
  <c r="E227" i="28" l="1"/>
  <c r="J227" i="14"/>
  <c r="B247" i="28"/>
  <c r="G247" i="14"/>
  <c r="F213" i="28"/>
  <c r="K213" i="14"/>
  <c r="M212" i="28"/>
  <c r="O212" i="28"/>
  <c r="G213" i="28"/>
  <c r="M213" i="28" s="1"/>
  <c r="H213" i="28"/>
  <c r="D214" i="28"/>
  <c r="I214" i="14"/>
  <c r="A247" i="10"/>
  <c r="A247" i="9"/>
  <c r="A247" i="8"/>
  <c r="J214" i="5"/>
  <c r="C214" i="10"/>
  <c r="C214" i="9"/>
  <c r="C214" i="8"/>
  <c r="D227" i="10"/>
  <c r="D227" i="9"/>
  <c r="D227" i="8"/>
  <c r="E213" i="10"/>
  <c r="E213" i="9"/>
  <c r="E213" i="8"/>
  <c r="I228" i="5"/>
  <c r="F248" i="5"/>
  <c r="H215" i="5"/>
  <c r="D215" i="28" l="1"/>
  <c r="I215" i="14"/>
  <c r="F214" i="28"/>
  <c r="K214" i="14"/>
  <c r="B248" i="28"/>
  <c r="G248" i="14"/>
  <c r="E228" i="28"/>
  <c r="J228" i="14"/>
  <c r="N213" i="28"/>
  <c r="O213" i="28"/>
  <c r="H214" i="28"/>
  <c r="N214" i="28" s="1"/>
  <c r="G214" i="28"/>
  <c r="M214" i="28" s="1"/>
  <c r="D228" i="10"/>
  <c r="D228" i="9"/>
  <c r="D228" i="8"/>
  <c r="J215" i="5"/>
  <c r="C215" i="10"/>
  <c r="C215" i="9"/>
  <c r="C215" i="8"/>
  <c r="E214" i="10"/>
  <c r="E214" i="9"/>
  <c r="E214" i="8"/>
  <c r="A248" i="10"/>
  <c r="A248" i="9"/>
  <c r="A248" i="8"/>
  <c r="H216" i="5"/>
  <c r="F249" i="5"/>
  <c r="I229" i="5"/>
  <c r="O214" i="28" l="1"/>
  <c r="H215" i="28"/>
  <c r="G215" i="28"/>
  <c r="D216" i="28"/>
  <c r="I216" i="14"/>
  <c r="E229" i="28"/>
  <c r="J229" i="14"/>
  <c r="F215" i="28"/>
  <c r="K215" i="14"/>
  <c r="B249" i="28"/>
  <c r="G249" i="14"/>
  <c r="J216" i="5"/>
  <c r="C216" i="10"/>
  <c r="C216" i="9"/>
  <c r="C216" i="8"/>
  <c r="D229" i="10"/>
  <c r="D229" i="9"/>
  <c r="D229" i="8"/>
  <c r="E215" i="10"/>
  <c r="E215" i="9"/>
  <c r="E215" i="8"/>
  <c r="A249" i="10"/>
  <c r="A249" i="9"/>
  <c r="A249" i="8"/>
  <c r="I230" i="5"/>
  <c r="F250" i="5"/>
  <c r="H217" i="5"/>
  <c r="F216" i="28" l="1"/>
  <c r="K216" i="14"/>
  <c r="N215" i="28"/>
  <c r="O215" i="28"/>
  <c r="G216" i="28"/>
  <c r="M216" i="28" s="1"/>
  <c r="H216" i="28"/>
  <c r="N216" i="28" s="1"/>
  <c r="D217" i="28"/>
  <c r="I217" i="14"/>
  <c r="M215" i="28"/>
  <c r="B250" i="28"/>
  <c r="G250" i="14"/>
  <c r="E230" i="28"/>
  <c r="J230" i="14"/>
  <c r="A250" i="10"/>
  <c r="A250" i="9"/>
  <c r="A250" i="8"/>
  <c r="D230" i="10"/>
  <c r="D230" i="9"/>
  <c r="D230" i="8"/>
  <c r="J217" i="5"/>
  <c r="C217" i="10"/>
  <c r="C217" i="9"/>
  <c r="C217" i="8"/>
  <c r="E216" i="10"/>
  <c r="E216" i="9"/>
  <c r="E216" i="8"/>
  <c r="H218" i="5"/>
  <c r="F251" i="5"/>
  <c r="I231" i="5"/>
  <c r="D218" i="28" l="1"/>
  <c r="I218" i="14"/>
  <c r="B251" i="28"/>
  <c r="G251" i="14"/>
  <c r="F217" i="28"/>
  <c r="K217" i="14"/>
  <c r="E231" i="28"/>
  <c r="J231" i="14"/>
  <c r="O216" i="28"/>
  <c r="H217" i="28"/>
  <c r="N217" i="28" s="1"/>
  <c r="G217" i="28"/>
  <c r="M217" i="28" s="1"/>
  <c r="E217" i="10"/>
  <c r="E217" i="9"/>
  <c r="E217" i="8"/>
  <c r="D231" i="10"/>
  <c r="D231" i="9"/>
  <c r="D231" i="8"/>
  <c r="A251" i="10"/>
  <c r="A251" i="9"/>
  <c r="A251" i="8"/>
  <c r="J218" i="5"/>
  <c r="C218" i="10"/>
  <c r="C218" i="9"/>
  <c r="C218" i="8"/>
  <c r="I232" i="5"/>
  <c r="F252" i="5"/>
  <c r="H219" i="5"/>
  <c r="E232" i="28" l="1"/>
  <c r="J232" i="14"/>
  <c r="F218" i="28"/>
  <c r="K218" i="14"/>
  <c r="D219" i="28"/>
  <c r="I219" i="14"/>
  <c r="B252" i="28"/>
  <c r="G252" i="14"/>
  <c r="O217" i="28"/>
  <c r="G218" i="28"/>
  <c r="H218" i="28"/>
  <c r="N218" i="28" s="1"/>
  <c r="A252" i="10"/>
  <c r="A252" i="9"/>
  <c r="A252" i="8"/>
  <c r="D232" i="10"/>
  <c r="D232" i="9"/>
  <c r="D232" i="8"/>
  <c r="E218" i="10"/>
  <c r="E218" i="9"/>
  <c r="E218" i="8"/>
  <c r="J219" i="5"/>
  <c r="C219" i="10"/>
  <c r="C219" i="9"/>
  <c r="C219" i="8"/>
  <c r="H220" i="5"/>
  <c r="F253" i="5"/>
  <c r="I233" i="5"/>
  <c r="D220" i="28" l="1"/>
  <c r="I220" i="14"/>
  <c r="E233" i="28"/>
  <c r="J233" i="14"/>
  <c r="O218" i="28"/>
  <c r="H219" i="28"/>
  <c r="G219" i="28"/>
  <c r="B253" i="28"/>
  <c r="G253" i="14"/>
  <c r="M218" i="28"/>
  <c r="F219" i="28"/>
  <c r="K219" i="14"/>
  <c r="E219" i="10"/>
  <c r="E219" i="9"/>
  <c r="E219" i="8"/>
  <c r="D233" i="10"/>
  <c r="D233" i="9"/>
  <c r="D233" i="8"/>
  <c r="J220" i="5"/>
  <c r="C220" i="10"/>
  <c r="C220" i="9"/>
  <c r="C220" i="8"/>
  <c r="A253" i="10"/>
  <c r="A253" i="9"/>
  <c r="A253" i="8"/>
  <c r="I234" i="5"/>
  <c r="F254" i="5"/>
  <c r="H221" i="5"/>
  <c r="D221" i="28" l="1"/>
  <c r="I221" i="14"/>
  <c r="B254" i="28"/>
  <c r="G254" i="14"/>
  <c r="F220" i="28"/>
  <c r="K220" i="14"/>
  <c r="O219" i="28"/>
  <c r="H220" i="28"/>
  <c r="N220" i="28" s="1"/>
  <c r="G220" i="28"/>
  <c r="M220" i="28" s="1"/>
  <c r="M219" i="28"/>
  <c r="E234" i="28"/>
  <c r="J234" i="14"/>
  <c r="N219" i="28"/>
  <c r="A254" i="10"/>
  <c r="A254" i="9"/>
  <c r="H6" i="9" s="1"/>
  <c r="H12" i="9" s="1"/>
  <c r="A254" i="8"/>
  <c r="H6" i="8" s="1"/>
  <c r="H12" i="8" s="1"/>
  <c r="E220" i="10"/>
  <c r="E220" i="9"/>
  <c r="E220" i="8"/>
  <c r="D234" i="10"/>
  <c r="D234" i="9"/>
  <c r="D234" i="8"/>
  <c r="J221" i="5"/>
  <c r="C221" i="10"/>
  <c r="C221" i="9"/>
  <c r="C221" i="8"/>
  <c r="H222" i="5"/>
  <c r="I235" i="5"/>
  <c r="D222" i="28" l="1"/>
  <c r="I222" i="14"/>
  <c r="E235" i="28"/>
  <c r="J235" i="14"/>
  <c r="F221" i="28"/>
  <c r="K221" i="14"/>
  <c r="O220" i="28"/>
  <c r="H221" i="28"/>
  <c r="N221" i="28" s="1"/>
  <c r="G221" i="28"/>
  <c r="M221" i="28" s="1"/>
  <c r="E221" i="10"/>
  <c r="E221" i="9"/>
  <c r="E221" i="8"/>
  <c r="D235" i="10"/>
  <c r="D235" i="9"/>
  <c r="D235" i="8"/>
  <c r="J222" i="5"/>
  <c r="C222" i="10"/>
  <c r="C222" i="9"/>
  <c r="C222" i="8"/>
  <c r="I236" i="5"/>
  <c r="H223" i="5"/>
  <c r="E236" i="28" l="1"/>
  <c r="J236" i="14"/>
  <c r="F222" i="28"/>
  <c r="K222" i="14"/>
  <c r="D223" i="28"/>
  <c r="I223" i="14"/>
  <c r="O221" i="28"/>
  <c r="H222" i="28"/>
  <c r="N222" i="28" s="1"/>
  <c r="G222" i="28"/>
  <c r="M222" i="28" s="1"/>
  <c r="E222" i="10"/>
  <c r="E222" i="9"/>
  <c r="E222" i="8"/>
  <c r="D236" i="10"/>
  <c r="D236" i="9"/>
  <c r="D236" i="8"/>
  <c r="J223" i="5"/>
  <c r="C223" i="10"/>
  <c r="C223" i="9"/>
  <c r="C223" i="8"/>
  <c r="I237" i="5"/>
  <c r="H224" i="5"/>
  <c r="E237" i="28" l="1"/>
  <c r="J237" i="14"/>
  <c r="O222" i="28"/>
  <c r="G223" i="28"/>
  <c r="M223" i="28" s="1"/>
  <c r="H223" i="28"/>
  <c r="N223" i="28" s="1"/>
  <c r="F223" i="28"/>
  <c r="K223" i="14"/>
  <c r="D224" i="28"/>
  <c r="I224" i="14"/>
  <c r="E223" i="10"/>
  <c r="E223" i="9"/>
  <c r="E223" i="8"/>
  <c r="J224" i="5"/>
  <c r="C224" i="10"/>
  <c r="C224" i="9"/>
  <c r="C224" i="8"/>
  <c r="D237" i="10"/>
  <c r="D237" i="9"/>
  <c r="D237" i="8"/>
  <c r="H225" i="5"/>
  <c r="I238" i="5"/>
  <c r="D225" i="28" l="1"/>
  <c r="I225" i="14"/>
  <c r="O223" i="28"/>
  <c r="H224" i="28"/>
  <c r="G224" i="28"/>
  <c r="E238" i="28"/>
  <c r="J238" i="14"/>
  <c r="K224" i="14"/>
  <c r="F224" i="28"/>
  <c r="J225" i="5"/>
  <c r="C225" i="10"/>
  <c r="C225" i="9"/>
  <c r="C225" i="8"/>
  <c r="D238" i="10"/>
  <c r="D238" i="9"/>
  <c r="D238" i="8"/>
  <c r="E224" i="10"/>
  <c r="E224" i="9"/>
  <c r="E224" i="8"/>
  <c r="I239" i="5"/>
  <c r="H226" i="5"/>
  <c r="D226" i="28" l="1"/>
  <c r="I226" i="14"/>
  <c r="E239" i="28"/>
  <c r="J239" i="14"/>
  <c r="N224" i="28"/>
  <c r="F225" i="28"/>
  <c r="K225" i="14"/>
  <c r="O224" i="28"/>
  <c r="H225" i="28"/>
  <c r="G225" i="28"/>
  <c r="M225" i="28" s="1"/>
  <c r="M224" i="28"/>
  <c r="J226" i="5"/>
  <c r="C226" i="10"/>
  <c r="C226" i="9"/>
  <c r="C226" i="8"/>
  <c r="D239" i="10"/>
  <c r="D239" i="9"/>
  <c r="D239" i="8"/>
  <c r="E225" i="10"/>
  <c r="E225" i="9"/>
  <c r="E225" i="8"/>
  <c r="H227" i="5"/>
  <c r="I240" i="5"/>
  <c r="F226" i="28" l="1"/>
  <c r="K226" i="14"/>
  <c r="E240" i="28"/>
  <c r="J240" i="14"/>
  <c r="D227" i="28"/>
  <c r="I227" i="14"/>
  <c r="O225" i="28"/>
  <c r="H226" i="28"/>
  <c r="N226" i="28" s="1"/>
  <c r="G226" i="28"/>
  <c r="M226" i="28" s="1"/>
  <c r="N225" i="28"/>
  <c r="J227" i="5"/>
  <c r="C227" i="10"/>
  <c r="C227" i="9"/>
  <c r="C227" i="8"/>
  <c r="E226" i="10"/>
  <c r="E226" i="9"/>
  <c r="E226" i="8"/>
  <c r="D240" i="10"/>
  <c r="D240" i="9"/>
  <c r="D240" i="8"/>
  <c r="I241" i="5"/>
  <c r="H228" i="5"/>
  <c r="F227" i="28" l="1"/>
  <c r="K227" i="14"/>
  <c r="D228" i="28"/>
  <c r="I228" i="14"/>
  <c r="E241" i="28"/>
  <c r="J241" i="14"/>
  <c r="O226" i="28"/>
  <c r="G227" i="28"/>
  <c r="H227" i="28"/>
  <c r="N227" i="28" s="1"/>
  <c r="E227" i="10"/>
  <c r="E227" i="9"/>
  <c r="E227" i="8"/>
  <c r="J228" i="5"/>
  <c r="C228" i="10"/>
  <c r="C228" i="9"/>
  <c r="C228" i="8"/>
  <c r="D241" i="10"/>
  <c r="D241" i="9"/>
  <c r="D241" i="8"/>
  <c r="H229" i="5"/>
  <c r="I242" i="5"/>
  <c r="O227" i="28" l="1"/>
  <c r="H228" i="28"/>
  <c r="G228" i="28"/>
  <c r="D229" i="28"/>
  <c r="I229" i="14"/>
  <c r="M227" i="28"/>
  <c r="E242" i="28"/>
  <c r="J242" i="14"/>
  <c r="F228" i="28"/>
  <c r="K228" i="14"/>
  <c r="D242" i="10"/>
  <c r="D242" i="9"/>
  <c r="D242" i="8"/>
  <c r="E228" i="10"/>
  <c r="E228" i="9"/>
  <c r="E228" i="8"/>
  <c r="J229" i="5"/>
  <c r="C229" i="10"/>
  <c r="C229" i="9"/>
  <c r="C229" i="8"/>
  <c r="I243" i="5"/>
  <c r="H230" i="5"/>
  <c r="E243" i="28" l="1"/>
  <c r="J243" i="14"/>
  <c r="M228" i="28"/>
  <c r="D230" i="28"/>
  <c r="I230" i="14"/>
  <c r="F229" i="28"/>
  <c r="K229" i="14"/>
  <c r="N228" i="28"/>
  <c r="O228" i="28"/>
  <c r="G229" i="28"/>
  <c r="M229" i="28" s="1"/>
  <c r="H229" i="28"/>
  <c r="N229" i="28" s="1"/>
  <c r="E229" i="10"/>
  <c r="E229" i="9"/>
  <c r="E229" i="8"/>
  <c r="J230" i="5"/>
  <c r="C230" i="10"/>
  <c r="C230" i="9"/>
  <c r="C230" i="8"/>
  <c r="D243" i="10"/>
  <c r="D243" i="9"/>
  <c r="D243" i="8"/>
  <c r="H231" i="5"/>
  <c r="I244" i="5"/>
  <c r="E244" i="28" l="1"/>
  <c r="J244" i="14"/>
  <c r="F230" i="28"/>
  <c r="K230" i="14"/>
  <c r="D231" i="28"/>
  <c r="I231" i="14"/>
  <c r="O229" i="28"/>
  <c r="G230" i="28"/>
  <c r="M230" i="28" s="1"/>
  <c r="H230" i="28"/>
  <c r="N230" i="28" s="1"/>
  <c r="D244" i="10"/>
  <c r="D244" i="9"/>
  <c r="D244" i="8"/>
  <c r="E230" i="10"/>
  <c r="E230" i="9"/>
  <c r="E230" i="8"/>
  <c r="J231" i="5"/>
  <c r="C231" i="10"/>
  <c r="C231" i="9"/>
  <c r="C231" i="8"/>
  <c r="I245" i="5"/>
  <c r="H232" i="5"/>
  <c r="E245" i="28" l="1"/>
  <c r="J245" i="14"/>
  <c r="F231" i="28"/>
  <c r="K231" i="14"/>
  <c r="O230" i="28"/>
  <c r="G231" i="28"/>
  <c r="H231" i="28"/>
  <c r="N231" i="28" s="1"/>
  <c r="D232" i="28"/>
  <c r="I232" i="14"/>
  <c r="E231" i="10"/>
  <c r="E231" i="9"/>
  <c r="E231" i="8"/>
  <c r="J232" i="5"/>
  <c r="C232" i="10"/>
  <c r="C232" i="9"/>
  <c r="C232" i="8"/>
  <c r="D245" i="10"/>
  <c r="D245" i="9"/>
  <c r="D245" i="8"/>
  <c r="H233" i="5"/>
  <c r="I246" i="5"/>
  <c r="D233" i="28" l="1"/>
  <c r="I233" i="14"/>
  <c r="O231" i="28"/>
  <c r="H232" i="28"/>
  <c r="G232" i="28"/>
  <c r="M231" i="28"/>
  <c r="E246" i="28"/>
  <c r="J246" i="14"/>
  <c r="F232" i="28"/>
  <c r="K232" i="14"/>
  <c r="D246" i="10"/>
  <c r="D246" i="9"/>
  <c r="D246" i="8"/>
  <c r="E232" i="10"/>
  <c r="E232" i="9"/>
  <c r="E232" i="8"/>
  <c r="J233" i="5"/>
  <c r="C233" i="10"/>
  <c r="C233" i="9"/>
  <c r="C233" i="8"/>
  <c r="I247" i="5"/>
  <c r="H234" i="5"/>
  <c r="N232" i="28" l="1"/>
  <c r="D234" i="28"/>
  <c r="I234" i="14"/>
  <c r="E247" i="28"/>
  <c r="J247" i="14"/>
  <c r="F233" i="28"/>
  <c r="K233" i="14"/>
  <c r="O232" i="28"/>
  <c r="H233" i="28"/>
  <c r="G233" i="28"/>
  <c r="M233" i="28" s="1"/>
  <c r="M232" i="28"/>
  <c r="E233" i="10"/>
  <c r="E233" i="9"/>
  <c r="E233" i="8"/>
  <c r="J234" i="5"/>
  <c r="C234" i="10"/>
  <c r="C234" i="9"/>
  <c r="C234" i="8"/>
  <c r="D247" i="10"/>
  <c r="D247" i="9"/>
  <c r="D247" i="8"/>
  <c r="H235" i="5"/>
  <c r="I248" i="5"/>
  <c r="F234" i="28" l="1"/>
  <c r="K234" i="14"/>
  <c r="D235" i="28"/>
  <c r="I235" i="14"/>
  <c r="E248" i="28"/>
  <c r="J248" i="14"/>
  <c r="O233" i="28"/>
  <c r="G234" i="28"/>
  <c r="H234" i="28"/>
  <c r="N234" i="28" s="1"/>
  <c r="N233" i="28"/>
  <c r="E234" i="10"/>
  <c r="E234" i="9"/>
  <c r="E234" i="8"/>
  <c r="D248" i="10"/>
  <c r="D248" i="9"/>
  <c r="D248" i="8"/>
  <c r="J235" i="5"/>
  <c r="C235" i="10"/>
  <c r="C235" i="9"/>
  <c r="C235" i="8"/>
  <c r="I249" i="5"/>
  <c r="H236" i="5"/>
  <c r="E249" i="28" l="1"/>
  <c r="J249" i="14"/>
  <c r="F235" i="28"/>
  <c r="K235" i="14"/>
  <c r="M234" i="28"/>
  <c r="D236" i="28"/>
  <c r="I236" i="14"/>
  <c r="O234" i="28"/>
  <c r="H235" i="28"/>
  <c r="G235" i="28"/>
  <c r="J236" i="5"/>
  <c r="C236" i="10"/>
  <c r="C236" i="9"/>
  <c r="C236" i="8"/>
  <c r="D249" i="10"/>
  <c r="D249" i="9"/>
  <c r="D249" i="8"/>
  <c r="E235" i="10"/>
  <c r="E235" i="9"/>
  <c r="E235" i="8"/>
  <c r="H237" i="5"/>
  <c r="I250" i="5"/>
  <c r="E250" i="28" l="1"/>
  <c r="J250" i="14"/>
  <c r="N235" i="28"/>
  <c r="F236" i="28"/>
  <c r="K236" i="14"/>
  <c r="O235" i="28"/>
  <c r="G236" i="28"/>
  <c r="H236" i="28"/>
  <c r="N236" i="28" s="1"/>
  <c r="M235" i="28"/>
  <c r="D237" i="28"/>
  <c r="I237" i="14"/>
  <c r="E236" i="10"/>
  <c r="E236" i="9"/>
  <c r="E236" i="8"/>
  <c r="D250" i="10"/>
  <c r="D250" i="9"/>
  <c r="D250" i="8"/>
  <c r="J237" i="5"/>
  <c r="C237" i="10"/>
  <c r="C237" i="9"/>
  <c r="C237" i="8"/>
  <c r="M45" i="5"/>
  <c r="N44" i="5" s="1"/>
  <c r="M27" i="5"/>
  <c r="M32" i="5" s="1"/>
  <c r="M25" i="5"/>
  <c r="M30" i="5" s="1"/>
  <c r="M44" i="5"/>
  <c r="M26" i="5"/>
  <c r="M31" i="5" s="1"/>
  <c r="I251" i="5"/>
  <c r="H238" i="5"/>
  <c r="D238" i="28" l="1"/>
  <c r="I238" i="14"/>
  <c r="F237" i="28"/>
  <c r="K237" i="14"/>
  <c r="O236" i="28"/>
  <c r="G237" i="28"/>
  <c r="H237" i="28"/>
  <c r="N237" i="28" s="1"/>
  <c r="E251" i="28"/>
  <c r="J251" i="14"/>
  <c r="M236" i="28"/>
  <c r="D251" i="10"/>
  <c r="D251" i="9"/>
  <c r="D251" i="8"/>
  <c r="E237" i="10"/>
  <c r="E237" i="9"/>
  <c r="E237" i="8"/>
  <c r="J238" i="5"/>
  <c r="C238" i="10"/>
  <c r="C238" i="9"/>
  <c r="C238" i="8"/>
  <c r="M33" i="5"/>
  <c r="H239" i="5"/>
  <c r="I252" i="5"/>
  <c r="E252" i="28" l="1"/>
  <c r="J252" i="14"/>
  <c r="O237" i="28"/>
  <c r="G238" i="28"/>
  <c r="H238" i="28"/>
  <c r="N238" i="28" s="1"/>
  <c r="D239" i="28"/>
  <c r="I239" i="14"/>
  <c r="M237" i="28"/>
  <c r="F238" i="28"/>
  <c r="K238" i="14"/>
  <c r="E238" i="10"/>
  <c r="E238" i="9"/>
  <c r="E238" i="8"/>
  <c r="D252" i="10"/>
  <c r="D252" i="9"/>
  <c r="D252" i="8"/>
  <c r="J239" i="5"/>
  <c r="C239" i="10"/>
  <c r="C239" i="9"/>
  <c r="C239" i="8"/>
  <c r="I253" i="5"/>
  <c r="H240" i="5"/>
  <c r="E253" i="28" l="1"/>
  <c r="J253" i="14"/>
  <c r="F239" i="28"/>
  <c r="K239" i="14"/>
  <c r="O238" i="28"/>
  <c r="G239" i="28"/>
  <c r="H239" i="28"/>
  <c r="N239" i="28" s="1"/>
  <c r="M238" i="28"/>
  <c r="D240" i="28"/>
  <c r="I240" i="14"/>
  <c r="E239" i="10"/>
  <c r="E239" i="9"/>
  <c r="E239" i="8"/>
  <c r="J240" i="5"/>
  <c r="C240" i="10"/>
  <c r="C240" i="9"/>
  <c r="C240" i="8"/>
  <c r="D253" i="10"/>
  <c r="D253" i="9"/>
  <c r="D253" i="8"/>
  <c r="I254" i="5"/>
  <c r="H241" i="5"/>
  <c r="O239" i="28" l="1"/>
  <c r="H240" i="28"/>
  <c r="N240" i="28" s="1"/>
  <c r="G240" i="28"/>
  <c r="M240" i="28" s="1"/>
  <c r="D241" i="28"/>
  <c r="I241" i="14"/>
  <c r="F240" i="28"/>
  <c r="K240" i="14"/>
  <c r="E254" i="28"/>
  <c r="J254" i="14"/>
  <c r="M239" i="28"/>
  <c r="E240" i="10"/>
  <c r="E240" i="9"/>
  <c r="E240" i="8"/>
  <c r="J241" i="5"/>
  <c r="C241" i="10"/>
  <c r="C241" i="9"/>
  <c r="C241" i="8"/>
  <c r="D254" i="10"/>
  <c r="D254" i="9"/>
  <c r="K6" i="9" s="1"/>
  <c r="K12" i="9" s="1"/>
  <c r="D254" i="8"/>
  <c r="K6" i="8" s="1"/>
  <c r="K12" i="8" s="1"/>
  <c r="H242" i="5"/>
  <c r="F241" i="28" l="1"/>
  <c r="K241" i="14"/>
  <c r="O240" i="28"/>
  <c r="H241" i="28"/>
  <c r="N241" i="28" s="1"/>
  <c r="G241" i="28"/>
  <c r="M241" i="28" s="1"/>
  <c r="D242" i="28"/>
  <c r="I242" i="14"/>
  <c r="E241" i="10"/>
  <c r="E241" i="9"/>
  <c r="E241" i="8"/>
  <c r="J242" i="5"/>
  <c r="C242" i="10"/>
  <c r="C242" i="9"/>
  <c r="C242" i="8"/>
  <c r="H243" i="5"/>
  <c r="D243" i="28" l="1"/>
  <c r="I243" i="14"/>
  <c r="F242" i="28"/>
  <c r="K242" i="14"/>
  <c r="O241" i="28"/>
  <c r="G242" i="28"/>
  <c r="H242" i="28"/>
  <c r="N242" i="28" s="1"/>
  <c r="J243" i="5"/>
  <c r="C243" i="10"/>
  <c r="C243" i="9"/>
  <c r="C243" i="8"/>
  <c r="E242" i="10"/>
  <c r="E242" i="9"/>
  <c r="E242" i="8"/>
  <c r="H244" i="5"/>
  <c r="F243" i="28" l="1"/>
  <c r="K243" i="14"/>
  <c r="D244" i="28"/>
  <c r="I244" i="14"/>
  <c r="O242" i="28"/>
  <c r="G243" i="28"/>
  <c r="H243" i="28"/>
  <c r="N243" i="28" s="1"/>
  <c r="M242" i="28"/>
  <c r="E243" i="10"/>
  <c r="E243" i="9"/>
  <c r="E243" i="8"/>
  <c r="J244" i="5"/>
  <c r="C244" i="10"/>
  <c r="C244" i="9"/>
  <c r="C244" i="8"/>
  <c r="H245" i="5"/>
  <c r="F244" i="28" l="1"/>
  <c r="K244" i="14"/>
  <c r="M243" i="28"/>
  <c r="D245" i="28"/>
  <c r="I245" i="14"/>
  <c r="O243" i="28"/>
  <c r="H244" i="28"/>
  <c r="N244" i="28" s="1"/>
  <c r="G244" i="28"/>
  <c r="M244" i="28" s="1"/>
  <c r="J245" i="5"/>
  <c r="C245" i="10"/>
  <c r="C245" i="9"/>
  <c r="C245" i="8"/>
  <c r="E244" i="10"/>
  <c r="E244" i="9"/>
  <c r="E244" i="8"/>
  <c r="H246" i="5"/>
  <c r="D246" i="28" l="1"/>
  <c r="I246" i="14"/>
  <c r="F245" i="28"/>
  <c r="K245" i="14"/>
  <c r="O244" i="28"/>
  <c r="H245" i="28"/>
  <c r="N245" i="28" s="1"/>
  <c r="G245" i="28"/>
  <c r="M245" i="28" s="1"/>
  <c r="E245" i="10"/>
  <c r="E245" i="9"/>
  <c r="E245" i="8"/>
  <c r="J246" i="5"/>
  <c r="C246" i="10"/>
  <c r="C246" i="9"/>
  <c r="C246" i="8"/>
  <c r="H247" i="5"/>
  <c r="D247" i="28" l="1"/>
  <c r="I247" i="14"/>
  <c r="F246" i="28"/>
  <c r="K246" i="14"/>
  <c r="O245" i="28"/>
  <c r="H246" i="28"/>
  <c r="G246" i="28"/>
  <c r="M246" i="28" s="1"/>
  <c r="J247" i="5"/>
  <c r="C247" i="10"/>
  <c r="C247" i="9"/>
  <c r="C247" i="8"/>
  <c r="E246" i="10"/>
  <c r="E246" i="9"/>
  <c r="E246" i="8"/>
  <c r="H248" i="5"/>
  <c r="F247" i="28" l="1"/>
  <c r="K247" i="14"/>
  <c r="D248" i="28"/>
  <c r="I248" i="14"/>
  <c r="O246" i="28"/>
  <c r="G247" i="28"/>
  <c r="H247" i="28"/>
  <c r="N247" i="28" s="1"/>
  <c r="N246" i="28"/>
  <c r="J248" i="5"/>
  <c r="C248" i="10"/>
  <c r="C248" i="9"/>
  <c r="C248" i="8"/>
  <c r="E247" i="10"/>
  <c r="E247" i="9"/>
  <c r="E247" i="8"/>
  <c r="H249" i="5"/>
  <c r="M247" i="28" l="1"/>
  <c r="D249" i="28"/>
  <c r="I249" i="14"/>
  <c r="F248" i="28"/>
  <c r="K248" i="14"/>
  <c r="O247" i="28"/>
  <c r="G248" i="28"/>
  <c r="M248" i="28" s="1"/>
  <c r="H248" i="28"/>
  <c r="N248" i="28" s="1"/>
  <c r="E248" i="10"/>
  <c r="E248" i="9"/>
  <c r="E248" i="8"/>
  <c r="J249" i="5"/>
  <c r="C249" i="10"/>
  <c r="C249" i="9"/>
  <c r="C249" i="8"/>
  <c r="H250" i="5"/>
  <c r="O248" i="28" l="1"/>
  <c r="H249" i="28"/>
  <c r="N249" i="28" s="1"/>
  <c r="G249" i="28"/>
  <c r="M249" i="28" s="1"/>
  <c r="I250" i="14"/>
  <c r="D250" i="28"/>
  <c r="F249" i="28"/>
  <c r="K249" i="14"/>
  <c r="J250" i="5"/>
  <c r="C250" i="10"/>
  <c r="C250" i="9"/>
  <c r="C250" i="8"/>
  <c r="E249" i="10"/>
  <c r="E249" i="9"/>
  <c r="E249" i="8"/>
  <c r="H251" i="5"/>
  <c r="F250" i="28" l="1"/>
  <c r="K250" i="14"/>
  <c r="D251" i="28"/>
  <c r="I251" i="14"/>
  <c r="O249" i="28"/>
  <c r="H250" i="28"/>
  <c r="N250" i="28" s="1"/>
  <c r="G250" i="28"/>
  <c r="M250" i="28" s="1"/>
  <c r="J251" i="5"/>
  <c r="C251" i="10"/>
  <c r="C251" i="9"/>
  <c r="C251" i="8"/>
  <c r="E250" i="10"/>
  <c r="E250" i="9"/>
  <c r="E250" i="8"/>
  <c r="H252" i="5"/>
  <c r="F251" i="28" l="1"/>
  <c r="K251" i="14"/>
  <c r="D252" i="28"/>
  <c r="I252" i="14"/>
  <c r="O250" i="28"/>
  <c r="G251" i="28"/>
  <c r="H251" i="28"/>
  <c r="E251" i="10"/>
  <c r="E251" i="9"/>
  <c r="E251" i="8"/>
  <c r="J252" i="5"/>
  <c r="C252" i="10"/>
  <c r="C252" i="9"/>
  <c r="C252" i="8"/>
  <c r="H253" i="5"/>
  <c r="D253" i="28" l="1"/>
  <c r="I253" i="14"/>
  <c r="F252" i="28"/>
  <c r="K252" i="14"/>
  <c r="N251" i="28"/>
  <c r="M251" i="28"/>
  <c r="O251" i="28"/>
  <c r="H252" i="28"/>
  <c r="N252" i="28" s="1"/>
  <c r="G252" i="28"/>
  <c r="M252" i="28" s="1"/>
  <c r="E252" i="10"/>
  <c r="E252" i="9"/>
  <c r="E252" i="8"/>
  <c r="J253" i="5"/>
  <c r="C253" i="10"/>
  <c r="C253" i="9"/>
  <c r="C253" i="8"/>
  <c r="H254" i="5"/>
  <c r="D254" i="28" l="1"/>
  <c r="I254" i="14"/>
  <c r="F253" i="28"/>
  <c r="K253" i="14"/>
  <c r="O252" i="28"/>
  <c r="G253" i="28"/>
  <c r="H253" i="28"/>
  <c r="N253" i="28" s="1"/>
  <c r="J254" i="5"/>
  <c r="C254" i="10"/>
  <c r="C254" i="9"/>
  <c r="J6" i="9" s="1"/>
  <c r="C254" i="8"/>
  <c r="J6" i="8" s="1"/>
  <c r="E253" i="10"/>
  <c r="E253" i="9"/>
  <c r="E253" i="8"/>
  <c r="P26" i="5"/>
  <c r="P31" i="5" s="1"/>
  <c r="P25" i="5"/>
  <c r="P30" i="5" s="1"/>
  <c r="P47" i="5"/>
  <c r="P27" i="5"/>
  <c r="P32" i="5" s="1"/>
  <c r="N47" i="5"/>
  <c r="P45" i="5" s="1"/>
  <c r="M47" i="5"/>
  <c r="P44" i="5" s="1"/>
  <c r="F254" i="28" l="1"/>
  <c r="K254" i="14"/>
  <c r="J12" i="9"/>
  <c r="H14" i="9" s="1"/>
  <c r="M253" i="28"/>
  <c r="J12" i="8"/>
  <c r="H14" i="8" s="1"/>
  <c r="O253" i="28"/>
  <c r="H254" i="28"/>
  <c r="G254" i="28"/>
  <c r="E254" i="10"/>
  <c r="E254" i="9"/>
  <c r="L6" i="9" s="1"/>
  <c r="H17" i="9" s="1"/>
  <c r="E254" i="8"/>
  <c r="L6" i="8" s="1"/>
  <c r="H17" i="8" s="1"/>
  <c r="P33" i="5"/>
  <c r="M254" i="28" l="1"/>
  <c r="V12" i="28"/>
  <c r="N254" i="28"/>
  <c r="W12" i="28"/>
  <c r="O254" i="28"/>
  <c r="AB8" i="28" s="1"/>
  <c r="X14" i="28"/>
  <c r="X15" i="28"/>
  <c r="X13" i="28"/>
  <c r="W13" i="28"/>
  <c r="W15" i="28"/>
  <c r="V15" i="28"/>
  <c r="V14" i="28"/>
  <c r="W14" i="28"/>
  <c r="V13" i="28"/>
  <c r="H22" i="8"/>
  <c r="H19" i="8"/>
  <c r="H21" i="8" s="1"/>
  <c r="H22" i="9"/>
  <c r="H19" i="9"/>
  <c r="H21" i="9" s="1"/>
  <c r="N46" i="5"/>
  <c r="O45" i="5" s="1"/>
  <c r="O26" i="5"/>
  <c r="O31" i="5" s="1"/>
  <c r="O25" i="5"/>
  <c r="O30" i="5" s="1"/>
  <c r="O33" i="5" s="1"/>
  <c r="O27" i="5"/>
  <c r="O32" i="5" s="1"/>
  <c r="O46" i="5"/>
  <c r="O47" i="5"/>
  <c r="P46" i="5" s="1"/>
  <c r="M46" i="5"/>
  <c r="O44" i="5" s="1"/>
  <c r="M39" i="5"/>
  <c r="AB7" i="28" l="1"/>
  <c r="V7" i="28"/>
  <c r="AA8" i="28"/>
  <c r="AD8" i="28" s="1"/>
  <c r="AC8" i="28"/>
  <c r="AE8" i="28" s="1"/>
  <c r="AF8" i="28" s="1"/>
  <c r="AB6" i="28"/>
  <c r="V6" i="28"/>
  <c r="M40" i="5" a="1"/>
  <c r="M40" i="5" s="1"/>
  <c r="N40" i="5" s="1"/>
  <c r="N39" i="5"/>
  <c r="AC6" i="28" l="1"/>
  <c r="AE6" i="28" s="1"/>
  <c r="AF6" i="28" s="1"/>
  <c r="AA6" i="28"/>
  <c r="AD6" i="28" s="1"/>
  <c r="AC7" i="28"/>
  <c r="AA7" i="28"/>
  <c r="AD7" i="28" s="1"/>
  <c r="M41" i="5"/>
  <c r="N41" i="5"/>
  <c r="AE7" i="28" l="1"/>
  <c r="AF7" i="2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<sst xmlns="http://schemas.openxmlformats.org/spreadsheetml/2006/main" count="1409" uniqueCount="1156">
  <si>
    <t>sharpe</t>
  </si>
  <si>
    <t>promedio</t>
  </si>
  <si>
    <t>mediana</t>
  </si>
  <si>
    <t>stdev</t>
  </si>
  <si>
    <t>Fecha</t>
  </si>
  <si>
    <t>wi</t>
  </si>
  <si>
    <t>riesgo</t>
  </si>
  <si>
    <t>diario</t>
  </si>
  <si>
    <t>Rentabilidad</t>
  </si>
  <si>
    <t>matriz_cov</t>
  </si>
  <si>
    <t>ponderador</t>
  </si>
  <si>
    <t>anualizado</t>
  </si>
  <si>
    <t>Apple</t>
  </si>
  <si>
    <t>Coca-Cola</t>
  </si>
  <si>
    <t>JPMorgan</t>
  </si>
  <si>
    <t>AT&amp;T</t>
  </si>
  <si>
    <t>1. Ver cómo descargar datos desde Yahoo Finance</t>
  </si>
  <si>
    <t>2. Análisis de Acciones</t>
  </si>
  <si>
    <t>3. Cálculo de Retorno</t>
  </si>
  <si>
    <t>4. Análisis de Retornos</t>
  </si>
  <si>
    <t>1. Por qué son constantes CC y AT</t>
  </si>
  <si>
    <t>2. Por qué JPMorgan no tiene cambios tan cambios abructos como Apple</t>
  </si>
  <si>
    <t>Retornos Continuos</t>
  </si>
  <si>
    <t>Retornos Discretos</t>
  </si>
  <si>
    <t>Media</t>
  </si>
  <si>
    <t>Error típico</t>
  </si>
  <si>
    <t>Mediana</t>
  </si>
  <si>
    <t>Moda</t>
  </si>
  <si>
    <t>Desviación estándar</t>
  </si>
  <si>
    <t>Varianza de la muestra</t>
  </si>
  <si>
    <t>Curtosis</t>
  </si>
  <si>
    <t>Coeficiente de asimetría</t>
  </si>
  <si>
    <t>Rango</t>
  </si>
  <si>
    <t>Mínimo</t>
  </si>
  <si>
    <t>Máximo</t>
  </si>
  <si>
    <t>Suma</t>
  </si>
  <si>
    <t>Cuenta</t>
  </si>
  <si>
    <t>Máxima JPMorgan</t>
  </si>
  <si>
    <t>Test de Jarque-Beta</t>
  </si>
  <si>
    <t>p-value</t>
  </si>
  <si>
    <t>H0: La variable se distribuye como una normal</t>
  </si>
  <si>
    <t>t+1</t>
  </si>
  <si>
    <t>Apple t+1</t>
  </si>
  <si>
    <t>Coca-Cola t+1</t>
  </si>
  <si>
    <t>JPMorgan t+1</t>
  </si>
  <si>
    <t>AT&amp;T t+1</t>
  </si>
  <si>
    <t>Treasury 1term</t>
  </si>
  <si>
    <t>Fuente: https://finance.yahoo.com/</t>
  </si>
  <si>
    <t>Portafolio</t>
  </si>
  <si>
    <t>Desv. Estad.</t>
  </si>
  <si>
    <t>t día(s)</t>
  </si>
  <si>
    <t>Nivel de Confianza</t>
  </si>
  <si>
    <t>Normal Estandar</t>
  </si>
  <si>
    <t>VaR Diario 95% (%)</t>
  </si>
  <si>
    <t>Exposición ($)</t>
  </si>
  <si>
    <t>Perdida ($) al 95%</t>
  </si>
  <si>
    <t>Diversificado</t>
  </si>
  <si>
    <t>No-Diversificado</t>
  </si>
  <si>
    <t>Activos</t>
  </si>
  <si>
    <t>Volatilidad Historica (Desviación Estandar)</t>
  </si>
  <si>
    <t>percentíl 5%</t>
  </si>
  <si>
    <t>Beneficio Diversificación</t>
  </si>
  <si>
    <t>entrada</t>
  </si>
  <si>
    <t>salida</t>
  </si>
  <si>
    <t>Volatilidad Simulación Montecarlos</t>
  </si>
  <si>
    <t>Volatilidad No parámetrica</t>
  </si>
  <si>
    <t>Ajuste de Distribución de Variables Múltiples</t>
  </si>
  <si>
    <t>Resumen Estadístico</t>
  </si>
  <si>
    <t>Nombre de la Variable</t>
  </si>
  <si>
    <t>r_Apple</t>
  </si>
  <si>
    <t>Mejor Supuesto Ajustado</t>
  </si>
  <si>
    <t>Distribución Ajustada</t>
  </si>
  <si>
    <t>Logística</t>
  </si>
  <si>
    <t>Alfa</t>
  </si>
  <si>
    <t>Beta</t>
  </si>
  <si>
    <t>Estadístico Kolmogorov-Smirnov</t>
  </si>
  <si>
    <t>Prueba Estadística de P-Value</t>
  </si>
  <si>
    <t>Real</t>
  </si>
  <si>
    <t>Teórica</t>
  </si>
  <si>
    <t>Desviación Estándar</t>
  </si>
  <si>
    <t>Asimetría</t>
  </si>
  <si>
    <t>r_Coca-Cola</t>
  </si>
  <si>
    <t>Laplace</t>
  </si>
  <si>
    <t>r_JPMorgan</t>
  </si>
  <si>
    <t>r_AT&amp;T</t>
  </si>
  <si>
    <t>Matriz de Correlación</t>
  </si>
  <si>
    <t>SLoYkPQu0APGq0MGAJtL/Znx8FCpo3cRlNPQCK/SFyLT/B4QTyMLOyBSaZwWhemND+QaxRaqbaokYwzkNEKoudMcp2llkonQIJ8RUhZJLOcPf2KwlDB5vgyLtFsNjh9EnCdjI3bdFnNru3MQvVP68pLjTs1Ebhh5aWEnoJXwgMOw5JbeZDEVdhYD46hUVw72MNXCm4OHn5F85WBxq7aWoVTR3uUf/csJNmMkO10Fc7G3LlnDwAeqVMzKP/4=</t>
  </si>
  <si>
    <t>GARCH(1,1)</t>
  </si>
  <si>
    <t>GARCH: Proceso General Autorregresivo de Heterocedasticidad Condicional (Pronóstico de la Volatililidad)</t>
  </si>
  <si>
    <t>GARCH es un término que incorpora una familia de modelos que toman una variedad de formas de acuerdo a sus enfoques (GARCH, T-GARCH, I-GARCH, etc.); específicamente un GARCH (P,Q), es un modelo donde P y Q son enteros positivos que definen el modelo resultante; en este caso, P corresponde al rezago de la varianza condicionada y Q corresponde al rezago de los errores al cuadrado. Los procesos GARCH se utilizan principalmente para calcular la inestabilidad o volatilidad en el precio de un activo financiero, como acciones, opciones financieras, bonos; aunque este modelo también se usa también para modelar otros productos comerciales como el precio del aceite, electricidad, combustibles, productos básicos etc. En términos estadísticos un proceso GARCH busca modelar la volatilidad de la varianza, debido a que esta no es homocedastica, es decir, presenta heterocedasticidad o cambios sistemáticos en la varianza a través del tiempo. Uno de los inconvenientes para construir modelos GARCH es que se requieren muchos datos para hacer funcional el análisis, además de necesitar algo de pericia en modelación econométrica avanzada, y por tanto este enfoque es sumamente susceptible a la manipulación del usuario. El beneficio en la realización de este riguroso análisis econométrico y estadístico esta en encontrar el mejor modelo que ajuste a los datos, dada la inestabilidad de los mismos, permitiendo pronosticar la volatilidad de la varianza.  En la mayoría de los casos para instrumentos financieros, un GARCH (1,1) es suficiente y es generalmente muy utilizado.</t>
  </si>
  <si>
    <t>GARCH Modelo (P,Q)</t>
  </si>
  <si>
    <t>Periodicidad (Períodos/Año)</t>
  </si>
  <si>
    <t>Optimización Alfa</t>
  </si>
  <si>
    <t>Base Predictiva</t>
  </si>
  <si>
    <t>Optimización Beta</t>
  </si>
  <si>
    <t>Pronostique Períodos</t>
  </si>
  <si>
    <t>Optimización Omega</t>
  </si>
  <si>
    <t>Variación Targeting</t>
  </si>
  <si>
    <t>Período</t>
  </si>
  <si>
    <t>Datos</t>
  </si>
  <si>
    <t>Volatilidad</t>
  </si>
  <si>
    <t>Los modelos GARCH son generalmente usados para pronosticar la inestabilidad de instrumentos financieros al usar los precios de si mismo. Solo pueden utilizarse valores positivos para pronosticar la volatilidad en un modelo GARCH. La periodicidad es el número de periodos por año (por ejemplo, 12 para datos mensuales, 252 para días hábiles, 365 para datos diarios, etc.) Es indispensable cerciorarse de tener los valores a modelar en orden cronológico. La Base Predictiva es el número de periodos base, es decir, el número de periodos rezagados que va a usar como una base de pronóstico para predecir la volatilidad futura, se ubica típicamente entre 1 y 12. Varianza Targeting es un método de estimación que consiste en asignarle a la varianza promedio a largo plazo un valor igual a la varianza muestral. Para finalizar debe estar seguro que sus datos originales estén organizados en orden cronológico.</t>
  </si>
  <si>
    <t>1,1</t>
  </si>
  <si>
    <t>VaR delta-normal</t>
  </si>
  <si>
    <t>VaR Simulación Historica</t>
  </si>
  <si>
    <t>VaR Dinámico Montecarlo</t>
  </si>
  <si>
    <t>Entrada</t>
  </si>
  <si>
    <t>Salida</t>
  </si>
  <si>
    <t>VaR MC</t>
  </si>
  <si>
    <t>Ajuste de Distribución para Variables Únicas</t>
  </si>
  <si>
    <t>Prueba Estadística para P-Value</t>
  </si>
  <si>
    <t>Datos Originales Ajustados</t>
  </si>
  <si>
    <t>Supuesto Ajustado</t>
  </si>
  <si>
    <t>VaR D-N</t>
  </si>
  <si>
    <t>VaR SH</t>
  </si>
  <si>
    <t>Zona</t>
  </si>
  <si>
    <t>N° Excepciones</t>
  </si>
  <si>
    <t>Inc. Capital</t>
  </si>
  <si>
    <t>Verde</t>
  </si>
  <si>
    <t>+10</t>
  </si>
  <si>
    <t>Amarillo</t>
  </si>
  <si>
    <t>Rojo</t>
  </si>
  <si>
    <t>Excepciones</t>
  </si>
  <si>
    <t>Semáforo</t>
  </si>
  <si>
    <t>Backtesting. Semáforo</t>
  </si>
  <si>
    <t>Semáforo BIS</t>
  </si>
  <si>
    <t>N° Obs.</t>
  </si>
  <si>
    <t>P</t>
  </si>
  <si>
    <t>p = 5%</t>
  </si>
  <si>
    <t>H0</t>
  </si>
  <si>
    <t>LR_ numerador</t>
  </si>
  <si>
    <t>LR_Denominador</t>
  </si>
  <si>
    <t>Pgorro</t>
  </si>
  <si>
    <t>LR</t>
  </si>
  <si>
    <t>Chi2</t>
  </si>
  <si>
    <t>Test de Kupiec</t>
  </si>
  <si>
    <t>VaR's</t>
  </si>
  <si>
    <t>Peor Escenarios</t>
  </si>
  <si>
    <t>Liquidez</t>
  </si>
  <si>
    <t>Peor Crisis</t>
  </si>
  <si>
    <t>MUgCgJOnYkm5j+UrD+6NuUtSY8JqaaZCNxQm//q0448CszIn2JibQlF4dfSSco0H1d8DVP0oQ1mtT/xHmDFPl3aLT7Uf00naMT+cv0rVWleqBtYO0lvw4Afibu2AMayXDs4Nf8dJ+b93GcWozDBteM2eWwNxDDeqUeHZLe4krvrI5ripOAtI5VvmmNRQDv09khYLxAZSySAwvOhPWNA4E638O6GQyv73lyaGpMakhLvF2mRzSF5wdaP3tRI=</t>
  </si>
  <si>
    <t>EUb9smIcD0l6CgXZ85Ws5wRU0XvX0tWcjBERchcCp+zckLJ8auqT02LoDER0DF+wg05rAwd5SwbqWGmtx9jmwDqrG0Xgev9dXBkGm1QCPZDeajcFFUGvnW/iHWTQnsdNpwUnJb+0hA9eky6j4aBVHYBksLLtWhIJ3bq6Fq/ny6Kx6pqrdd0vkdDXid9yTVXWt2PvKAahir8lpTSvxaC2kNVVIrdxfRDpQTl8XHseGkN2ozqWwkluA/1+TX0=</t>
  </si>
  <si>
    <t>qnGmY/mPshfzgZADqDZJf6rfR+COz3RyinSq9DtsO+0LvEilqhUaScz5kh+mYUS+ClFPsbHYkJpkC0IuRLsdIl+J6+au2tOh52lYqyBh6LnTVcePA0O4OY8YT7LioQIhLwOw53QG3VkzQMIWopHDNpFOuJXVX4UlSlCSgJnMe1y29JyBrBy0JWceHPtrMWg7ZF2CPD7IsGcEFyrAGsg/6IDhJWT3D74RSGZvUZZq/ca4H1lCTK+CamV0NKo=</t>
  </si>
  <si>
    <t>R4TFBXfN5cSMNW7Y21a7oQd/KX63cRQ626HnFW2GNhSUMk/Yl1+lwJSY2KbdLvvhwNetXiVagCAf4rY3MDtnYTMrvAzdV2Ap2Ltayoaq9B1giKO67cML301OoPOvdK119txgUgUDxgwEfbbi7s7iboHqT0gpA7RJZInx3elo8fojMNbXzslmdSqcolqYGq6JcijS01tu+k9zfE38rbA8FO3VFgElrXvwxse0yHhr8yyO1nIlgizwC9UYgaI=</t>
  </si>
  <si>
    <t>9uIl0/E8YWjnSvrHASd9KNY2xvqnfj/yJ8jU+MG3EJqhM5URhE//7CKCtazG53a7YcILEm6uynI+ZjMf7P1bJ2jrZZMqyeSi/kGRtA64SWF4zkTd0BuH9SR5pvxaJdAfPk9liBf9jYHZp8wfS8MdHTMetO7nVJllQfGb82GjLgNp0aIy3Zrs9NlKHr3toXy1WBrHXOnkbZj8+2sK2NuzVllCTyDKEztGXkBduFL2mgo6hQUyafSmtdElP64=</t>
  </si>
  <si>
    <t>cgtYu5kbhRtmoV1uFoieM6HogBT4qbHGLJPtdEqObM0WnG6jfT0rPfit5ALuuE75YMEfqf87hFOEmAUc83t3h+nhulyK56PoR5B80mflaRs+4A1G5EsFbkYCZzRGfeBHQVxkqCV4u8vaKB4+JFUDuUw5k/aIQXkRk1O31FVePTEbyDbhsatLMssnl7fHfcBPGFurErPB5xOeBFtdZHR4sJ72xMrIHMrVYZPmLR7uplMCM29m6tb1uTicDWg=</t>
  </si>
  <si>
    <t>xxUhCQwsanceMKUOHH2lxhzMbmm9O92au5nq7dG53LdFu6GJwcUB/evYNDcho51kgCm+/iXOOCjWNDQkRQFw5q0fO+IlHoLQSMeuvkpCKCJr2J4kZXTrcEZa0J1QnjSKQlo6Lw7oEV7M01CTowOhGSBCN+1D5ThBZ2C9LNsDdsFydzNJXd/B1pfeibhFiC3r0N2KY/wQHkfoCooHrgDn26iE6Pq0LWPu/KKzug9+h9RX2J2dbbvEQwrw0Yg=</t>
  </si>
  <si>
    <t>tEcuD5XgkJM65E54Z4qO5fu4eDwVgjKJkEc74sFJ8bCiigOSclQmfeZabcR4WzT2BsMxyp0eiCYpY/MSBmrQPth0r1jZg733HMcCfBKJ3rVEbsQ/09C4ulIVy2RUSwhnwqN0dvZzdSoW59/C/vouTQ+G2zmYLAQ+N3TQvRla+/21hTV0NR9hZ0R1LP+8LLBJ0icZj4E9+y3cRsUoVTNxAIj6SGcwSnZCCwdr0XVgr5G6803gy8/c0tvQuig=</t>
  </si>
  <si>
    <t>tX9FxSmBPtk9D1ojkc5jV4FOvifS5iGJxJYXjtHiZCizxIKIYnI2mHuhHswIJxH6zeZiYdXqR5OaKNloYsO/0ir/CqEKO5gXh4n5MnSh1SXs47seH10augB1fWGIJG/o+I2LbznZVhQIKS0UKJtT88JbI+tgLoE+kSBbn5NGNDNxOov6E0DpD+blvTCCKP7NKuPg0HCafv9g7DfaWN/0fWOceXzc+YrbPFM2PjGcgUt6v2ydEl3K3uDb/PQ=</t>
  </si>
  <si>
    <t>wPcDONaGs5lSsKMCpMd5lTb1korMzc7QxMSP/KVtXDqhWXQvkbfKKPIoeOwJ0LxlG7MwpY1rF8wTpC+zR7XygZezhdI/3DH9/BHWZZag2/lZ0XJNhqDlkbU8xP3+7Du0dhKiyySgxeXbQ0QXWd5H0oZY3FaV0t7y2XGBrBHpFtVefcEsOg2f2bdKdvyUA7ftEhGRuHnGe1sNePM/LPZKdBR/Ji7dWcCMOVcgNj5DXbFsLQCAC1bl4Dbh2Zc=</t>
  </si>
  <si>
    <t>yjx6G3kpMZt1LEJiE1IPSOQup7MJDHg2xiN5VS2dydPSuhC9iBkqotlP18Yt8UvNdLKzR9UeJW+jstz4Nq2qsuAojOQ6/7rLiQUvjDsiKVHlekkDXfbEUsCNvIFxzuM825PXJlcLeNXKogZZBJ6eF5dtr+hKwuKsQbMyrsSBcJ3KdFhQdDhAnmBCZP3IENV+bWZ6V2oDJ5189uO4pUT8WAXF3EqMWxuyGZn00g0T+uvSe9AOYlSKSH3E05I=</t>
  </si>
  <si>
    <t>VUVqpDxIGkR/Q1NKMgf3SyQQ3aSuoPJsW/6uE7G6LlZPhZ8h/6QAP1wUnGFOTlVQYgfggFOWH05ZrEtTbNvR1MDu5tgJayTdO8CmtCj8NH7CadJf+BFyEZTCTZyC53ApuT2m/X8R0uIrXI7DijGwL/z1GHuHcGGXYpsciQlg4Kv0npBQn0mPRRcf2kEmEcad9xLTuOukilUgvomQ5ctGhd5qye5DmCTpB5pFnmmcQcVD4vIqHvSGhaqkQEQ=</t>
  </si>
  <si>
    <t>anuMT00jdEz8VBy28eb/3jHeAtqxK2urzRJx9GSRwdGU5BXFTGwsRrhye/rPZNkukvAjf6KS+3jmywV8pIfU0gE6hPNMDjdssqL1TYVfIHk0gmN9Ya5e9hCgsdtlpm345gZQDViJYKdTsuTl8jOtkv2jj612+YO2HbqFPjCwSgyB6gfqiU4eiufWCu/gEzhOXmeGJPqTJ8h63bUAaCiMlnbdmyk/jt/nXiXulfFKh8zFqP7OK8Fs8HyW1+w=</t>
  </si>
  <si>
    <t>fNKq0UGwLdyc8htsUZtLcn68Lj0z2MaBNewNurUVNENxMTTCWH/tSchtnjSRjimNE14K56dFfejQHhHbn79M1AG8ILZPXIiAzQ5VaGvKyrU3ujAD0JuZc9LRr58FO19pAw+1p5Oips0A2rcA+I8XduJG2TAbu3+DmOpkHmLEo8gUuCwUPTQIY/o6YICyyY9FlEV/dEUTGTZQsRsDDUYG8HP9Q3NcGfjz2Ry0kp4TvX/mO6UYBqvolok6iAA=</t>
  </si>
  <si>
    <t>sU4QXasWgE+75RZ01Ac48Hsz7x3Zkn2tQU30D3RwdMGVv9KKAZ8Bd7tsDuHDeVFRnlggyGIkW6/pFRA+/EbmKcQoaUHUNVeCCECN9xfigpYaAsE644bJcJsXx7x9ZeWExUd2motZiG6zsnq1bbRHzRyRD0jWfe5TYd0e7gfNX6p5ocnmomwaWZnyHPHO6g4uos2Ma/D+LuY/23xaJO9WDwUnKQ+diIugi2MGtFwG4FIREkGG8olHbNGF2rM=</t>
  </si>
  <si>
    <t>Kpp04t3U9ju0ikTR4E8tPqwnofYEx5UCjWS9dpHh+Go0uEScWj/1NG+m+8Pkq7O0vXQppl1kaijZN2Fn/EjPjDRaEuOPGH+lqOl74cGhmKWa7pjvTNw92ZfvRWNLjp3ooV5DGvBV7z9KCDZdw0TvwQpCaVwgKyaL4JsgFpnNOu3wNyCcUjVGut6l6D8gIiL3FDeabw6dHijW1ToUUatEROSDe99qSxfJZafKhC+08Sqo+ZKVp7ErDQmKcMk=</t>
  </si>
  <si>
    <t>SHlPfAfCoZiP4XknEy+mRwPxz4N3ciurbvW7risqwmng4glnEw4iC6WwmXKycL9P0cAHND6+chjOcPImFU2ZJa4DHws6ouQleiqDRgcEq6jzxaW+W9xgiZZXTmDlsHe1auuuHwbM6WTgfbw+a/xVu1t1MlnTBivWp1pH4cT/NxIzhz+AQ+XZ/gTTlpkftHAiALwRxYJehIsOj14zYDiSX5NDgs6rp5b+tz9yBOcrmep5ubXw1nCCyR2QMtA=</t>
  </si>
  <si>
    <t>3EYg6N71R1zcgyxaVP3Mj+wnnZhCdjVGrxtP4IQLToy5HPYqL1Ax2tMALwdoseeIZzgsLfuJMduxpP51ZyW+Y35p+JmWQsWxQcyFqHuQCZJ6z8D5QEMoK4cg2oD3P9bPo7GUZ1FMetKygOxTZQ6jg+fhS9+4TYPzsSIbWZS/FbwjWPhrE9SxUcyWcLqPpTsRrU1JouWxJpZfjKTkQV2blQnvRRWG7gabhHn34sbX2PCddqdBTT7Gfzz8I28=</t>
  </si>
  <si>
    <t>s1wz43VcpkUPYBfEyrGjf2cayw/kdhDF0y4Fi8tNBCoytI1AADW7515NYnV/G2klD43fzxSK6M9Io+2zvCBn3+/j8uVekav/Lj6VaOlaqy/9jiIkmpdGIPlUva/sOPD/zRtgEG/Vk25Hhqxyl6HumpQmDO9QB1GnCoO+FFsSeeBBhqyxWoqEX5icLm9JU/0jWuJuEgwRUS+P49C+5PXURU2TZraYIbemZ1K+K+9wc0GYz86ZvWti6Ol0UwE=</t>
  </si>
  <si>
    <t>E7qlMA2VN/3SvROh2DVvBzGFJexHOX3zTSbZ1kUgIOkMpyVhgQHJd35SqobtVRUzx6D8XH17nvNikwVuVq+eFRPsPEXZhMCeVZAkB0WS6PfYre/LasLXbqtNu1458jOx0Yl9sjM8lzyH+9gU399lb9tjM/unAC6fbrU2dIe8SvReHKRfCWJvJwwBVJC4dIaQ+uJeuP0sS76aUWDiyxTdgQvff81eXMQ14t7flYhFLMvjc0sqvIDodagTyec=</t>
  </si>
  <si>
    <t>Nr+WEBFhTZmeB024E8XOcTxdMQjNdrpoLx5RxJBad72ktZEnlwHJBeOixDYr1ostXZDkgFxy8HjOBF29tPYgE1wvx9OD9ZooW/YA7rB97IFeCGHIcbBH3GsgzWqpe8boLQW53lWF5CRPufVeR3WnJ82yD87c77dgiPwB6+LA3pA66qm3a3lH1zre5gtg6cJYJIf87JrfxCkuwbswlzhBXNd7tJga3UKYQ95JQYful9bkX44AcDO48kEJ9gw=</t>
  </si>
  <si>
    <t>K/RVWZAttWCMS/u9nVp6vKIlopDUOF31NRNJRF1+CQoid7Qc4h38/K2fOQFhyqLMPyQ/0NsVDVIzRs5a+5KUDJNU52xdngr+dv27pDvpxj+/p7b79ZqNEgL/wZenB6qPSA8QLBZisR1a1lYJbkRl1HFmlDI+s9VWYwoR6U0HEBnrqlX3U2/hBpTTTPhLOhQvGW6+98UX9+c/xJMjIlZKQ+WXkQDnPUyXhN7QE1xRZiUzsB4UEYAYMC4qISw=</t>
  </si>
  <si>
    <t>WF9BX/H6bjBMO3f6fvSnm8FQD68clpKGU1pOoG8DpYA+g8zYoh8bbiLxH8ZU7Q9ai3BZokeQTxwJxuKyV/PXoh10ImbOIw6hWX3R19MUXPXSqTiq0Mww1eNRF0NePLbE14sXhDIdn5Ouukg9vxwqPTqrvydyLFZ3NEhBjwSbl5gSwZToLmkVhRYbD5jP8UVVXJy6WUB7yT+xEhjtD/5+aVe++suXozYM6uPQSAN3yPWHlO4/nS8icuIG/jk=</t>
  </si>
  <si>
    <t>Hc7r6BP9M/YaMoBKuV53Ejon2HmTCcSWq5i4SavV8wWXv4d+16TJ87TSmuNci25ctgLXWnOxb26LO+G8y+DZPmQhfqEKCNHn5Up3+KSUIpjzO4hmvTIyY5xDlKKN2LBmBNJP2IRlTwEvB2woxKzi9hOFb/7o3pWHl7hvDRloLztS6WrREg5w9YDYuDBcvs4NOH6XnaQBSwFqwnh+anrIqotEysYwmsdaqdiCX3Hj1+/bi4kS1CJp9gssjMY=</t>
  </si>
  <si>
    <t>42Yn+KgIP5PLTsKSLxu+eZvFsuIm4LiTSeUs2nwaLFlMkrJ33RoaHp/T1DDyoE7WmWMYBK/9QLyjztPgWkGAkHI8UxUYoBalRokWBNmZ4V9BKUkrtEyEh4/Zlxq7ZnEeFqAAzJ/ZQA0i6r53Iwzi5vhPal63peNdtPuMabZfMqmtqGGbYS2aCpRA9GqNhldvywFN7iAEWTMdZ8/oOXXpNuvKi3xogGMzNL0Uw2UTaGwD4SGb2/kQD92wsqY=</t>
  </si>
  <si>
    <t>T2GfUoALN5DtVOXwIaWk30vEJekvZcQIZRLYuimmLxgUp4DPBb6IHZsqVbKPT+/qmKBDxz3f256E8DaqX0R4g1+II7w6UDlcb2aj7vdyK763+fv5u7wrEO1yVaoNYLJELoK0jsNH2Dow2jvTfK8AV5xAB7DdAg6HIeGmVNXRkCy+5EOM8mjSI9qcKdvlyixzO0tRWICGBu5o07LnX/+0jOQOcTLB+TInitOtHSicZd9kwFULG3VJCkWmbww=</t>
  </si>
  <si>
    <t>QgwhK6PwCh8/QYasxA11mhA91kRt5AFJYEtyiZFBxDloqtoGU+u0NFJM0Pdlmhr3swzGWHTurcc/KMlpWMskmf5EAobQ7ZeSAYgY5Dg0b6BkOZvi5cjNUTlH0ndltdKwOoqHFLKybcKVrRXLpgBMxso+ZNK8Z2Szcn8fd833+p8TUb0rZ1Pi1sKQFswd6naX1Pka46FWhdF/MS8iR5wQ1QsIMRnL5B08RE59tSUY5Xcz9yoJ1suhyPSmoMQ=</t>
  </si>
  <si>
    <t>08op4dbVki4EY5ncUgsQO/q1Cce2Ac2f2sur2sSzXQIjpo838m0WCtcZME8xKEKX1lIR3wfbZuWxJBTJl20oBRNrGkuzDxNegha3Lvh/wj5Q9nbmaeFYLGpYVPSfisPPCQ0itgXYA36OrA53tnNRBXOOLjBHeYpmR/WpevJ5RFJgAk5+bG9Gha6iq9hcozAQkuiQBZcOt/gYZKtOP78Kkr+FFRNWJ/fxfjM2SdTRXrZa23/B5CVdlexs3Dc=</t>
  </si>
  <si>
    <t>ZlhrvUXDQ0bydX+ip7TVkrt0AayRbPkmLq7FgYwOCt+FrVNJpdZYuxP9SmQbmxP6tsntUTQz/ktuuFwagRoInPvYylwbVbWwKXldbxcobDp8KFcGZmpGIBkYtUM5vBk+suIsG6enM0m6Ah/Z33fE0GXCs2oT3h9ykrO5DcveH06hXIwj8CZGX99D+SOS/aYUwUEB0vmoyOn8kTq/KwxBiTglbN+oSi9Sr+Lubdoh943ZUF78tRvTzQ9wqyE=</t>
  </si>
  <si>
    <t>BznDwuShYQCYhFhhjlPzh5pu6JpGof9LPEBqIm/8mmSxMu8m79/OQBP0Y85MbRMc1z8kSDeYv03gpuGbGuiqW1d6iROgWnDfiORMwC89P3LTYWoEdqMliWX8PxxDjTAW/HyRNIYFrJHv1N6xRNI/n7UPPirXD/uTMr3saodl4uwXmeew9m/9pDIQjh9y8dH8aspO9ROozFhEHvEEv7YSTKw+x4WFcydp+o09sBHz7wz8f3UO+2AyUOq+nHQ=</t>
  </si>
  <si>
    <t>jUlXhII/j1K6LyCseGg9I7XeZcJXrQ+02/dqDOwb5dbT61drByuK47Z4z75GcX9egyhI9Iu4AraMiIN0PIv01Qw3PZXYEf+IO4144UEczUDiGb/IEWN6sRqjxmne9nHBijeHW6RqKsoFblqNBDLdyk0djPakY+HuM27beIpRmYQ+an++xWVOPw/cB5/zSMpWWX/PjEQHz6luASqK/NcvwUiUPbfzsU0miKdQLyuUBdXQsdXaJWVIs3P4N4g=</t>
  </si>
  <si>
    <t>8e5mEcicD7lDHGPBw6CWq4RbH7ERS60xpeDsYkrNsPtmgXBmQnLhwFJpAVKI8dbp01JB3FCwRkDJSSKm4G4jSKzKPwTQmg6t71LNHGpfauRsrUKvpfauj516oHfrwmDLEt24DFb5qfKzVV7s7we8knSPcuZ8YYIXD+kA97y8D2OMzMCPcAbExdmFzLyicmoQMz1r6JT0nkOMCXB7PKsrYEuIMPvWBPsvHu3r0Ym7CSmb5QR5oAiZQpr5W1A=</t>
  </si>
  <si>
    <t>gMpBQ8QOBdkmokPTxPS2zdPiCJAT+aVKs8XalsvMKGP5hkHUMD+rDCDnctuMuR5LGIMZMkA7I5pdfHBER2LOWOzYqrphk+zzdHk2Uc7t/staaqLekyLcWPZ0l/OznHoasSKS01HzwILOViOVePzVqZF8Uov0KR9KxRb/YoyIsmVllgRvuTyOB9I0v9Id4hIbuFE9JfDSyKqvj7R/bNvocYLvazVHIZpWCr6qgSj9VTqLy0nD4YK7294NDuk=</t>
  </si>
  <si>
    <t>0w1gQbM392NUXEUqUAb0JEv+NxlSpVYh4Vih0Bsnck88r3dgCAi0guMwqMhs2XeCQ0rDKMBBuVG9TyUBnAZnyAhM0R5HG23z+08kRtCgcNrO3Kn315v95mWvdvF9nz8Nu8KkcZHc8nl75mARy+YRSo0A+sXnIfg3ouLy0SsfcR8nP/56IlGgO4UJqEICDNX8fN3WlmtIA1xOaO22lVpwWeXe5OwjJBMAk615EzKhjx+G5+fzunoBmOXFRkE=</t>
  </si>
  <si>
    <t>/GmLFcQXWX75ItYpshLOVpK4Rgdvc4v9NSU9SbtH9o6jdRdl7SBvM+xn1DDuL18Vg/b3SXk5UgYmwoDL0W7jYmii8H47kuKxjXXQIbruIb11dPeYyFSJS603ZSrB7EQoUrid01xugpYXkN2S9BbwCKS7YabiXEUML5k362Fkwb6gqSvH548Njj0sl9pncDikd+jUEBI008ULUnuk9h3i4tfxLWsUS/pM4V/M/smPULc2MFnjM4qVdfcBQbg=</t>
  </si>
  <si>
    <t>7Je+2LhV51IuMlxaqLbl0s18n9uDiKnps/kQp5EaLIIYm7FER7f856ZQoO9gtxGhuojZKI50HGATNpAbpyfo138KIh/KR/dDzRODnM58vin7UtG+c50tLbVuOl2kmAZTWRiv6Gpsg14wQ2eMwbeKauS7yeUDSuBMFv31Mcp7ckWGw7MqGOz5AGG0Flr0mlfziza4DZpShynBhz1WvgSESxEGdF374wb/450m97owcUaRCEg3Ny8AMztpljM=</t>
  </si>
  <si>
    <t>lAyLd8kIPSgZ8nQKuZIb3DuBB3XtlzTJAn9M0LBkEulur0CBJmITaBB7yTeE3Xto6O+jv0lLUPJ61tUdoETKP5dCHZ8fISFWv7VgRC57j3yASLogiA3ZqyhprDKtdljbqUckNkp58Qnu6Ku965mOnOsWO3G55+BvBWH7U9YPYYC0znwUJcGpUqkzM59NUDnrM4i9eIK6Oo4XuoAIYfybK+zRRFoBBZwGfDx4yioJ669gR9/QmvujjwoaO4U=</t>
  </si>
  <si>
    <t>7M8Ue5DTOkd4xU3qECd7NCZrPOOnU9UVLim9ws0o2GSXtS+GMB6zwaCKyC3NLBca+vdwQUh/Uf+t2vc4upjmd3IWLi/lcX0s4PDSQr+ZEFfXnhaJL4wipROWNkjZbcCjJhO/hIjayZLL7TVQQgNFysgoc+hr6YU3Uf7beJxcxM012wKFGGwrXQuA/atfH4Ceb7/+6V99xJC+fQpyBnO924kRqq7PuGyAUl9LarCZdGgzk6S+j2m7Z+G7F8Q=</t>
  </si>
  <si>
    <t>QSq2VtcEYG6wmSVsvoN9V6iT9W8H0H9bgHSwzmPpnRlH49D3qQEOuAIzUKDbz50w4u2k9SXaDE3T2AzNK6+85IG/NHLAmK8H30y2eRLhB5qwic7kQUzzlhCWyUZpMt+VaQidbKeY2wwjJt/DmGYBvWkZrTWDJFrFB27u8N82VkDMMaUOpjeMqYw1GoMz5twKyRrtEH67Mb4MSALWqCudOJ2KTOdWM4j44NjcNaqtlVcHWwiqme/h2GvOsEc=</t>
  </si>
  <si>
    <t>UWhoDZbwSq82FSrMayO8jZsi61BjzUMUDGHZkx0fJebR2ZfsUd3ipY+qs1zc4K9ceeDGgycEniJMBZrJJ8OPtypU0qWZeBMa0vVAsJpIW3KwAsI7SVy1UuhWnWoTxV4Ps26jduX3rPMpFP8f5bNR8MMtwQDEODQiz9cwrgR4p20PwCPaZoPIm00lP5otNEUIp2xQaXQBzNg7x3j2nHp60XlV10jLe6FwjZ6PhWSD0L6P+3vIFrRhDtOT3Dw=</t>
  </si>
  <si>
    <t>EEYq9bQ+dd9Qotrw+TAKxcfoK2zcECE1dJ/aDTtpjhUyPE9f7JbYLJfA17TwSPTrfTfkLT16JpLE2g8LiP/FrxL3nlaY4BkdqzyQrDBSkQUTv086k5pipzvbEMDBZanwx/+AzZumdQ6Z7DPg/p+Yy6Guvq1ljE50Zq/J5zpUib3//UBkfA1AGl73xHJlltr+s6Z7whzdTM24OxYcb2QRrw28y0K7X//koE/BkDUtiIclen3JQy2MLKKl990=</t>
  </si>
  <si>
    <t>ueFWDMA9/VJY9GNJUuRhFNbD6UcV2qugm61ihriNS4YKo67LPSkC7X7xmMj1x2GUWaC8Mj01yoLeysk2783ogF45lix7QZLF74AXSYyeeJZCAeMwEmrikzIXzc83oh6Zh47Zb/UyUPvdeKrg07R6G6sPylLAM+vdVV5ZneaTAkPDMzoBk57bnC0s56iU9uurvz4er8yRTxOqsKZA4+2MnQ04uz6XhXPhC1W4L+eKLP5CEYpdW0HoeUCtkKk=</t>
  </si>
  <si>
    <t>Qy+UQVBiKi0piKGQePWr3+GMVttsIwVtNjRByxnVHPB+H+yeNNhtSz4LzZndmKxwBlXeeqLcvCRjcAR/yU0OvTHawNdoxmDqWOgvN+jKn8v1g5s6hdkkkKtJdhDprNozjwtoBSUBrlmNjbtWQzG0iOkBLNBI5C25HUemwS+c5Z/8JQJQijbNtOMwEYYq/NTP9kwvWIKmL3EIkXL/IZqgaPjxrsPG4zNIZYV4yElhFZzmer/ewibBh3ZN03E=</t>
  </si>
  <si>
    <t>LrmPwY/pZ6SLEUAV9RIosl+KD7LNZiuCEkNKqI3NUYF9oBlc3cW2kZH2wYvS8Qo48Supn7DP6r24jdJ9y0eELC5I0hhCcg2fGWbg2cIvAa+8P3+Fl37QqcclkzRhchKxkj+G3GcvdWLBzK3K3+wxLSuEyjC4TtnNuuzANn4TjLS56bk7Vg1HVDu+ZFZZAE0hV6SJidSlTxTNhaxmp6qtEmvEMirgFJKYq1P/1IzxNTW5PMUgd8xnn5k7H8k=</t>
  </si>
  <si>
    <t>f8ZFsCYq1/y67BigTWyT80zuw0+kd4XbihRSbJK+udTCqjahKxfjq4OrmW1kfJLwsEETzIdJdu/VsGegnU1tUxwbVxHHblU/1nxmrqnfQNrOGG5/HSF8QpAs5oZkhZK8C4URjzuasbua3sochsC++3wrnKycO9W7fU1zEMTKFCHf51rW1Qedz//dtKVw37yn7matzalwnkmx24U/YQvTMPappcdGaX/6SFkvPU1L1pQWhkBacm09nCv3654=</t>
  </si>
  <si>
    <t>oQX7Dl/69gPh/v7TejPqX3kGU14LGovDhQnxCT3fDQh9tzHINdnoFgJf+QFlw9u18ez6JduneBJSsXWZOsqLT5xkOOJljV0v+iVGp5HML5ubYZiGkaCuzY/MuHRdz0uMFpqi4+Vxaq6pqQGBBpZrCUC95/iYtwxQxrY1apFpUalM4ItXvgSnUiwz4g/5umEJU9o3Ro9SY2jxbukSR6/YUrXJdAqFklu4plNBrdVAT1+e3w7PPHAazW0L4hk=</t>
  </si>
  <si>
    <t>5lbMQe/Xj3tPlNaNauXuX5F5emHLEYxEoEAEEmY1AqyPfJl4+GLl8T4XGK9E/5/enKD+3se7/qLmDgKiPFYhj+kx32H4CrMPch9bcY3nhixlLNdPshlFFXLB5/uMFiXSGc9o05tOqeEYdrWTytMfElZAl63Zt2YFuzTmLx+IUu/RpG6qEEfRtGzyJjIPNHAJDk8M5jPHPOEwogIt8geT+7Pq8TU3pmtT5csMvTbs5/xtv5+hATHn+qUMsUw=</t>
  </si>
  <si>
    <t>GZpYSTzcmxpW0+tn0f6dTz+67rBVkpJH+YE5ecsYunPvxuPyLFko5BYP4fCbNdgLDNBzbQRwoCSUly/n5m4E9+y69lMx6beL10S+EdtPr2hQ3KkC5r2H+ax+eqLI31iA3X7HINPffkGWcH3ZopYmEvLxkEANr6+3+Uk5MLOVMvRQijQclr328N8ZwgYK5nM3FisatsKQncDX8jUOZ3Cbipj5mK9d/QxgygbBP5Zv54117om4VZPzYyWaXg4=</t>
  </si>
  <si>
    <t>/h8KVlCvjWKZW31KpYWGRjqdRAiRTmy086kp8UxvTCJGdyMEd830BrtN/S3ubxnB092xRJQVOvF+0iKNplNhFMko+hMyKdJCwW9gkc6yn1UY4Auh57VApA4liRGQ/aRUmwqB7nIoX8ecO+U47CpSUpan4FPnI7vOxHD+FGCiVj3oYG8I3tXxnQVlaRUVKMcW9896PZkoyKfv0wBSWczkbrumGLqrrMrR8tI/tu6NTG10xeBVLeavuScs0Pk=</t>
  </si>
  <si>
    <t>FXUQ3xUoKgbXaeywmWJj8VadXHuBUqTa3ZbWXWTyuDmp+dwzmZVaw+cUgx8K9kG+WHfYpwUDh+Qu4x98mZxT30RQcKczXr/vHD2jBHk9GCEZDLR9j0EH92LmJAVeUBSz1dWkj/O/EAaB5CDMePda1GXpe2j2hDM19vxC/U2WwIuG9us3PsIqb6xZzekbdZQX6xgX4zYrBPJo43+7wrkDDVMRJ/TpRF5/Gijvw53Q9RYEKWkjOeML8fcSamU=</t>
  </si>
  <si>
    <t>lm+MEFkFJnJBYryWyQJILUBegqQreiyUqxF90GSZpWfarzlMxPBvbMi8TCWml4fGxvvZuZx8QTn+pBFpjbHo8oi8NewCFS/ulUhkqPpPuk1q8jLPrssgF87xRu9Ylvh3M98HtER4PtY/l1hNZGOf5U8stDQavYiDzOhtk37yrKsIaOUOaagMekjJdMVUqczpB4IlxNcywIOAprEIOHZAS0MASHL39Gi1KBldNjWs+IfL8GecMQs10X/Qopo=</t>
  </si>
  <si>
    <t>4N+JSAkR3d4UGIrA4OPx10Ed6WXo//ZYSAgcXB/wpbrn/AP3Sg8tGGoJ2CQoMoa3Ky8rxJrgkYyOvfH+XKpnsb86jbKIV0YsddnBYWvtqn3A3TIQEDdMgb7rGoXMEcaObnLvjPebEHTMB+RUEwgZUbPWvJ8YAJ/SyWggekYNAhlkPBXQgDIiMNiWzAdH5AACeLn8VfHyvpuVLZUaxIc5pVq8ib/3EwmkuHwKTy82vHIPF/cOPKSiUgS1X+c=</t>
  </si>
  <si>
    <t>3aRcDPo7l+AxhtsaU/7+gD461MLMOeRfDu3KD1JepHxkndo6yHJGqFMEaKvKJMCKPgG7Xu2JtmCCrKhkiMbOWsz07g50GoSs9d9QRt/XrHgaFLMvfyUi9ccZ25yY/+El7+lD9+YG/3TtWs6LaxMkX0fvfz4Yi6mbCsd6ac9k1T4LcVS41lSKp5UQw84qz2UB8V+fV40hOZnkfLyTB1wbpLZj5V0UiwZj1kwN/VoqiC3eh/xEg6GfWLNdvMw=</t>
  </si>
  <si>
    <t>QijBIBZr/u3mrVIG42TvxLcr8z/117fdnIOgKrDDTbAh4WkP5FxfA9XQLFG0715ZcAVoZLzjUFho2C8/B0dHuZRk8BrTYeTUEZk+hFOZqB/X/E9PMZYb/WQjEqHrJnqWL/Vtupy+26c8FIvprnHtsSiN/IfMvoCg7NZX+WWHadkvKV+PpElUXUQzg9Qmy8hmqTOk/KXoWLSzbF54Xzr67toQEmyeg3vAx9um3HyiI1k84t/t7nYwRiSBdvs=</t>
  </si>
  <si>
    <t>mwehYDxkAxpXK6wr74dtfOOd+SAn6V1MreAtdki6U2No7zj8N0BKJSgp19cEqmHt+9UIiqqohmNek0eZr90Nu5+YgXBnx6+Fg+/h76G476aIQYsplCFoGbjAJv0httx3k8F2PKYAj1GOZ8+tsofdd7rRWz7a3Ov6iGG7upMlvCpmERu0dTz7d3/LTnQVpHSyZOtRB5ueRxFnkqDEwabmQUMbwd8zO1HDoSot2d3em3haBp7Cyx3RnUTQr5U=</t>
  </si>
  <si>
    <t>OSH1q2UGZ8XL343pVGPdl691o9v/XtiUVPq6XDYkB/7dpxPgxy8JjW3ZSR0PcA57owGMM1++XeHrsKjKcq70N8BS/CmlUl52pk5aOpzCBiKr93oS1O6fYZBjOANS0Bfd18HSlCqInXXj9Ivr6Q24kxlieiGyvnFYl/Gv07DJKUyqqV8l91cHoHaUr8i/x7iO1Xq4c8c4DkDgI9FJm7bxHs3dn8Ffl5NnFb9yiVUVYb6Cw8tTGzakXZ0SAQA=</t>
  </si>
  <si>
    <t>rwWdB7E5q9uhazE2W4XGUOK14L1sIf4cTsosntbqRfK4BuJDlxfaZl9sw98wcXDxPqkMeqqCrbWfFIEiRMprHw41t2y8tEitpG7mBgdRF4zRHCoF5RTYD3aga4QjKxFa5JiN6+3RaSGLsl8s+/YwlTRB4GF2KlGY2pu3blR2X7ICPtlO7EvqatkI+shF76QcOAthiAtHBlqvdbxnhEEqSbA9qmEoEkDPaA3V04+R9DyLDk8B0iyBydh5kII=</t>
  </si>
  <si>
    <t>f47Ba/xkDt8nP4JMrlcRigmWXkVTd9NLWIqNr1BaKt1wRLUAVzBQShfcvX/LqP9rBAeeBZs09+rr22siNlWV9syfMNIeovwqG2Q4sDlD1/vXCCxq5CDWwlfFruXjCtp0e0nQuHubj2pGEaoBi4ZedX3SMu3A9rnyN7SR2CdP7NzctlqM6YoDsYPAaGKndt679iVAqgMfcZMWFXD5CvFcZglSMRlNfNOSgDFTnbSFohq+FyOMFRT5NJ5EA+0=</t>
  </si>
  <si>
    <t>bse8rKzLqroWTLm1Li191lcXLsKBe5vktZEJ57fqFhGol5pDtMq4bei+QesnkTmvMzjzuKZL1qCxlLK0yLI9/PMXyza+RNat/9rs16SZ+Z+zfvFZWR2dm7Dk266nKSgTBlyn8fylhjWQ4iEt5PSBroZsBQbLUHE0Y4sG0nI17F5PbTu+GXJMqyeCh8ju60XSB3sm14YtFOSXGwZlozTF+s7NJNATRPawtKKCxCcmjXPThFVgAfmxuyEBJpg=</t>
  </si>
  <si>
    <t>DO7XySdARCcbF6hOZTvPAXQC8nkuACStbewSwLlL4ea4T5bLfLEwcwsHdwJPE/snymG+VUsjo56bgsCIHcvkNhw/GHqymXqwmlukSfHPinvi92tItLB5y/XYMEPI1SARGWjqJsR2ti4kTn6vfK/DZFJxXCXRYkJukwKjDfAOaDsBgroFY4ZOhVvYOoQSYVzrJeGqXgcE0BU8qoBytBO30ZKCPfZwRUP0jjQkN8aFnhU4VRH599EVTFlxn5w=</t>
  </si>
  <si>
    <t>AupvnwUmKUa0Ii0UI3u2SIS2103X7ITDNOkmA3/vnQMRXWogr/iOhtRC13rrVXCOIqJV7EgS1O6zS14hb/1jI5Efuw9KJYkvdBWbGVWO7u7DSMdVKmrt4aWvaXMTuuQ6B41f6/bW7MNU7LSjv09uaDGg87lhE9YLb8TQafb1/TZ+7u6oQDdv498WVR7psCaWF4WLJiLbRkShZU0STSdDJJUdF2cP80hTr72lh8GZhs/+IgMGTqVtSN9szrk=</t>
  </si>
  <si>
    <t>Ctq9UKm8ytibgL8XAPaHGFtdKIMPIo6LD+VQY9x+eh0Mb6keyV8v5Z2taN3I6d/0wDTU4nRQyxn6zak+rsEpU6YsahkMktyUy7uENhDg03cI0RQariApQGFwVjB1xg4IINpus8zffC1xDEmLGTI0a0hj4xcYafs1P+gBGVt0GgN1SecCXoJ9Jx0sewzv1I17UlLwlSmwSABxcKt0D4QFpU93I2QEkvQC7QAwPPRxQI539CNaP62ys+ME1kQ=</t>
  </si>
  <si>
    <t>XQQTY1yScoTmJL0nOJK4ARvcUpJ2aUiFb2cN5yHpGatEMtJslXS60zjddWyHxIj3rHPPRYcBlTx0cHyDWz8kcegPSVPVdZKrtEqLyjOHcq4RmbuysG4shbznRHGtr6mF55ljEfB/d8E6miUAXDyN/xi6NXr4ZF1+RqXhTOSmYEf28hT4JSGht694BQ+GAf4O3nPxpW/r+9DxVmBR9x5B55UgmUbP50ALDp30u3ALaIShpTPvpCkTz9Y3mvY=</t>
  </si>
  <si>
    <t>TtviJAwTJffHXIw33BF/hCGXB7F2P+jPXHy/mBiej05hSPFDHS5Gh3hH0Re8SuMPrepBKJj0cG6yJpHFxkR/A90IWM/JwUR1ve4oJXTfdnJ162sIBO/xxU85jGZStvLzv03+i3pJe60thmOf7EFrvxVWCLumtq7K8/oZ8uGR2DeuxhmXhaSrvDjtUyV+E9i8rtDToyw6sQbukLhB3yFjcoPMl2uLCn+DUD+ZkV4fCeAh+p2BdUQfUWVNMNI=</t>
  </si>
  <si>
    <t>/S/q5gmRe9Td6gjcxX9BEMPqGvVTb3AcEptFHNotYVPE7v7OmHFZNQqR/e8Mpk4VNVR9PU6cSPFgZy1mS0lRnZ7UmaG2KlAsKZOWhX1Pzk4lVtjJ9TY447TStjC3Wd5A1v/mHKddHs9hnpz8JbzCXFNbmaPfkRKV619MtSaHeTeMCCsTszSEayNTYoFWKWbKkSKbXhbXezNer20l3JFa7MSp2JekbkJcbfdP578Ns6cvHreTmgKG6sjHkSs=</t>
  </si>
  <si>
    <t>RFebdNjLKdGja4ageDo4XNE26nxEbtBaiq9+BkHuOuvulFreFlKDNkfZIEKrcofzJ9jEteQqfZdlNzlCrvQ37si0iPv27lyZYgJsZ8AFf6AgFIG29Ov8k1xMF9PdO5Y835YGgx40wqe62g5Jzwntbslqf1TeTLRAhAfhdtAC4kcQGbkbotc3OetZguRsEVs2AabXZtYwjcYJomgEMdItHTCk/UvdzMuvzmmZmzADSJjgxbpazbhv/rE5Srw=</t>
  </si>
  <si>
    <t>HRDLDRdKEA5r/Q215eZGhUGp3/lY6bMPA++8Ee9NLcS8V4rRbIdtmNvIkwYFH8L0YV8vT02+SXCA1AuNPvRGz7Ab6xrBrovamYi57+3wHloBqXMP6Plj+sRXNTZ3fQxtrLCWOuDTZWPSP7XLfX0RlEr5TXCvhqri0MZTaWMKbAHkrKMJG5Y9xnh2OWu8GGn5WL/vRHTsiHJso5P7Yz/rH+EB3Xc/75z4BLUci2qf6QoSjhg7RwOmzcmXWSc=</t>
  </si>
  <si>
    <t>70klGNRNdiZ860wg6l2JOOYbql9qVlxEBV7cJi6mZMkyQ4F3WTHZdgF/c/V1ckm024MlgYNgtHfSuqbSMnWJf9nd/SbyEu8JnczXQsgeZOb+0k40kJUTY+VBCTcvkWKJ6x2DxeUahADOo70GPNM3VYIK85DjAMdOvTxy3mFCZY11aOWVNjCEzJze/aVbkGVxJ4bMq8HTzeKGZcnzYOSq8IF29FJJ9HQtQx0GhqLfjrDf9KDLJVYgJV/8CLc=</t>
  </si>
  <si>
    <t>kIrZaz2oROpWhpX1em383HlJohIURAmOgJVVjpBgX+azFdPxwkERCJGpC1stvysNN2vz6MhcTuTxgTnYtPDkUop4QlL1APyIjtJ/WxNda5m+aN74J9hw7QP2wWU49849ejFApk9aEJ2W1fV9kRF+ZcuGqISQXjRJXZ/aoekwdbeOUfNihdV61OAeBWKiABhtB+Byq+XSZWJn6RyM4GiU4cmuV3roHxg9mR9gtntxdJOn6ke6pkdjNMO9u+8=</t>
  </si>
  <si>
    <t>85Y9Hwz8G1ipvZVgATxX0r2hFKSaMNNJ7ZRwwDgNk8B3uRu+J6sewj5zUs5pI4JxQ5/kFxsFkQUjFwTUwtouSIQ8bSq5xUTIh8Yqotp7g470S1py2PbzPYCnw+roCbVchgMDnlrhuJDnc79hCKCIDk195+pOB3Zhu38C9DBgU1f+4jSGisNUJVqVRl64oLDFb0rLIxt4ktSsDWAhP6mavsnOJWsqQFBL2+VX7UXMvX76q/RrTEXLj2s/ZRQ=</t>
  </si>
  <si>
    <t>hBSCVN9Ixslkhfv+yFFcn7taG3I1aAmDBhRr+RM6OEgFCypxjaRgv5FPhU3Y+hkdVhJ7OPlwMBK3pQ/txLX3aAYZyP00jOAuvArOOcwX0kbKDKfT5yKIdec06eE7qFwOJfNSZitEQmgoBFoVKsqsov2F/IQnBDLAXaVsl+gvORoPhQD9697xOb1i33RG2McUR/RcEcHo6A3dszY/U7OsJCyRnhSknJVlH0VkUpCymx+TJZQBgB8rnKjGBDk=</t>
  </si>
  <si>
    <t>LK8QcsrJhHlmfc0hJAmZ8SZOBpngVgjWDK+sLPaqaFDrnPVSRuwOSOiQfPpvrjunnGyMq7uMR57PkJsZFZmNc9U/Z8nJa1+UO3zrEp2ZtK4Ia7PMr67x4eBLdVhsp9sC5Egt5Pj3nEhydoqgqgPrVFZ7smSq7amjU3tzQYZRULkCQ3BEGQLRl+aa4T9GgCzn/dZ+s8run6LoMEhMft6Vjwhj/H/GAcvHy4s7o/UwrQrORF6QiorWe/9jdhk=</t>
  </si>
  <si>
    <t>2CK98kB5keb1NnU8BxnyKZRil395ldGCRAezJbhgKX3BhVnBAQhuANU1OA3cD7qLXZVh2cBVinnDnXMxsVK7L0vOVwtN6MKpTAJFJKZ6A3N2nNNaI/06JL1qK3g8veNYdW0FcAklV8/SmYZidjBID016ulsn8bYNc/JMAcgyBAh517esfjOXyMQN6d3pD9BHRP/aGFXBWz8Hvmt0kJan4FtzJzgLzQspjTKOCd3aPuKVg20k84tOs4z0k+A=</t>
  </si>
  <si>
    <t>xdXXmUVBpBjczrxKYO6LNT2Wm0EQ5m1VuWzuj1cvRkLvKFrirHKgwtzniuNjEREnlpvT8L7zFWFBfO2jqpOMIsYtcDAZmMMp2JI4uAeME+5NurOx4I7pIkRrcx3YCDSQWB7skRfY6zilECq72741YtiNAJkNmZrc01ekaEJ2BQ7MA0vm0io4DZbJA/bLOzqlzYWwJVO3cVgibD8KZ3STRanojY6RlHSjG08/bxe+RsZI4wNToPozNmGSzME=</t>
  </si>
  <si>
    <t>2dS+ABc5GzIel0nY9c96QWMZp9F0OzmZXo1BVO8S3Z4Pm4neBwD/FFWlw7XLfGQVDIup9Rsl94VBHGyEUdEE6ETSGGN8nrRjaKQ4lA1rqVG5w40AnngrPg806AHMFoB/eA8BaCaSWg1If+fV4aQEvRqhO+sGvlSzyQFGU8kaDIBpDYK6j3b4jEhR3ERmYC6/t4Q9PPufldAwqkZHYnUFQionAhboQlaXMNHnq1vDr1lHcCZp4GydkmYBwoo=</t>
  </si>
  <si>
    <t>BiYj8ZJpf7BDFW1xM+cbyM4yGwvUmoC0Y3QZiJqbsFH+2QsmAUVI/IqwEbTJ9D0Z6QSnaO3byMe62hG1CWchPadufDstBgsBAasPeFpD95B0BYhxILBcCl/bnlqYzHXCeEx2dH6QMwYzM+xPa7IkX7x+o1fqxT31KQ5Mpr0slk845I7yndkmhCFfgvxwFNUA7VYXcSxRVcHa1Q7e7tJ0O3K1vmlJWrQTFhMXrjAqNsVjdupB161EUo5XKwQ=</t>
  </si>
  <si>
    <t>n/h99ct5qlu8j8dZ6t/bTvD7xCULq8qI1cF+TgNb+1VRbVIiP/9BHL4mnOiVr9BF47aY+TBuKMAeShya8TzVy3GAO/SN18R6jh/atgogM+QGE8pHYYRMePUxYzlH5l7vMz/TuB+6GNRrVSGR2GoTUjDc23h4C/t8JBGo7P4eDj6x9KEMiauqLLrqRw8Fzt5BqXKGcktvjwjPUFDEOqlXnP59FzGZME/D2Rjdw971woaNOeL/4a+Vakv9n8Y=</t>
  </si>
  <si>
    <t>4vcrSNfxOdCXZqrI5SvZuTbXAdTMrLMcU3UsQC5yy50aw9OddHIeXqlDm41w+KK5PTFNzT/qb+57kfnWvAzCeqTy9WYUGxndtsBk9rbBCf/F+yuvf2R96fnfdAjVUa0phWP35iKksRGr5hgwTLt9WvGe1WPTO/arnjnTOfeRM3lhLul9x80ihVHIff0IglYjBbmDg2RfDHIYq1UpsZ/T36xZFc6CLkIZxu/6N6kg6gqTHhIwOiob0d8Mhv0=</t>
  </si>
  <si>
    <t>FMECwsehSirZPvc5tS0zliB4aXhP9ZPV3106rTGJAD21fGjQPqm9js3V4JBP8+WNs/beqpsYz5nee018c5cPGQi1qUUerocCW9dLOg9JiZ514xh902VJg0/6cLPl84u6gYtEOidMp3pH4wHzgOE80ANB8znhr1ApeOdLeLhLK24nlx5O3VWqrt5Pv3RN5UdDPXyCo6fg45lc+4Ra2jAEA/ASE+0XNfsBfnLlRhU9Xo+vZpqoEUpL19jIbhg=</t>
  </si>
  <si>
    <t>TUsSrLS0rNaA2wERS5EAcDMP9NPCWqizRRoIrIiOVEeWLKOya4SKmp+EaF/cppOI3qd/z66GHIjQp+PVj6nPRquOnawd22bZB7JcOaAJstMcQvWUKFuNU0hU9xzPQgMeh4tuL1vetMuMh99cmdCF9F+k2xC28c8cHunICkaCkU2RbnDkfGrSqH6Xbg5h4H5rTDIcZNSDvlHS2CopA4cEIscdhBfvtw75Uo1N6RXfA2c1nrRyZDeaVRHVHZE=</t>
  </si>
  <si>
    <t>6rx307p//ByWH0iYI3B3EVNlomHHSiwTfEjGuBrEc/htJAmQtmKL8TzrLbejTd3/adCP+YLi1EhrRaG+5ani2fvFm86iCt7hNaCDIJm7Gbxo02LI1MIZNRs5ywEjLQtiJ7/PjD0yK5qYIVi/Z9CJvUk5sNp1IajERiKnYKxyOu1BvhVhSMg7eFlRZDk/+b6kx2VqtDY6TYXMTV8KXfFEsoWtWKFWTBdwn50ob+hNXfZLkJMFTvmMbDykTxg=</t>
  </si>
  <si>
    <t>wV6+qPYxwFoyyv0C+ulywJdB3GIDo+EppNTSL7lzGOEoNBD/qxX+ow2BW6Izbe0gysY9L85aWs0W4ZkMIJtvaBvpPUyI6Xa1q4DyXxkHX76EP3cQGlt2snc6n1xgk7Q3BeErTMmTO3X585Vs4+lOdz3/+FrwSFFvSPLag556j7bXOooy9uGz3vXWOWMzxdU2kGm83RhztGi3L2b9eFxGhrEjXqnFTFk9hJn0K+aaEC2mN5ucYLLhqQLJTBc=</t>
  </si>
  <si>
    <t>rBQXGfNWFiER+/ANqYiatjqiKxPrk5rFfH5kKmOlHkkXzE/pfZqLj+ASlcCaH63mS9417N18W1AvySF4YB9zkuMH99PoIzLHZXxublQEOTjS2zgg2zh2LFsbXVzdUSt9+Uzxfny8UuaIgxdy54xLpGKjUaZzzMLdePiD0S5RRbrF2zpTtIT6ipomnudcbmDn0qlZAkVyVzc4LoMJ/zJDcuNJxdXIv6ELtPfIlwfWM+YcVX7ejFKYM28G69s=</t>
  </si>
  <si>
    <t>7H8WgcG8rcekYpD5An83zxG/mGlZDAxBuRxRwSAkuVzhXBUOHkMVHqVWBNowty6JO8ZEzT3ZlM7XR6qX47myvNviZ61wiYzt0H0f44PCaJ+g1QvBId2CDNU8cz9P7F1wlokeKy7Lrhuk9Aj3NKRHygG9qT3Eb54LDMp1OetdaPFEaZRqs45IQEt4lUVkcsih2+9ZnGi6isJpuVZedjyp5hH07OHW6RENj5lr2O5EzhXnuBNcsN/bku139Kg=</t>
  </si>
  <si>
    <t>IZVTyOw7OVJc1xrZ8kw90ClkcoxWrTFM4pmyHKg8aloV8B2rNeNeQQYuQjs5SkhUduJvB8DGUiU0vxm6Kybcyg27I9F6l1UDFR9RoCL6xBzKdD0F4ctimmEhBGGf+M7fcUOTkLpzBGN2gssPRG4HUznodlS7WHYycrlIUm3HT468Kqth6vACliVpivAZuNmB7CHbQUd5SHpjUOrja7JeC8lX3aPZBtcrIAtZ+FJyx0gsUJ3WHJBaPI+49H4=</t>
  </si>
  <si>
    <t>BTgXhanVwcTnos8f+eoFbSeg4X4ZlLmCTqA3tF/sSD3aiJrRPPhcZv3Ez2/wLpCYRNXFJlVfJqxIaf8ykCFoII5uQIhri1sJVhlrmkkDvRbChkKuMUf96y8CWA/zyr9zLTGv6htaUqVN3e2g9BLggwiq9MfUSSSlkXcBP2ZPmsRPWliIst4EgECKb5FzIH7xVANUNyvu2ICpjl5a8/D+istI7nIW56vit4/EzPxs20UECvpBYJIl4Ealkw0=</t>
  </si>
  <si>
    <t>nfiz2KhDmfTARjYi7PSOQPIhdfkWdeWJP5fZrC8kHZP9GY1GqicJRSwu2ipidjnoj6Gp4XmRzu6otdlMKmkBeeSZ/hEAFG2TP8LUh8TMG/aT+6uAfFRXbCVjXh4xTcYri9bxsdf1WsLaMH+yR5F5G80wAdyGZZm574VxkfNsuoKFv68y7EG0aSYEQGxT/+8PnSljIpApzWIgWV8PHhPF+xTMeeO+6ENtuDg1YoMpHMAnch+L8NRZg8Scljk=</t>
  </si>
  <si>
    <t>vnvaxHiYG/lpEZrQVxojWqARi0kzw5LW3FC6D/jXGfOurzfXkWDzBmV6xVWrkXnaKFKj85UsKZxLvt+rNqRxu3dfg8sL8egg0StlXGZ92/5hANcZcZ4ZYSpCVhY7rtaSI073iD3ytddXaUdTkD16s6pzm03JgwO8WDkeBJkureKM9/auxcbIbM6fzRFmeTilUqgXsPAmLa4qAm17KNF3p7N32SauaztoCHHrkrRt7SnKwMbuRNGV4nwTtYA=</t>
  </si>
  <si>
    <t>EAiIE71juz2QFQM3s3FLqgqiBzAxcnjp5lpDUxMW0mukqjrgfeXZmarveooHfJurS34gGvFKPL2C9MZeVNubXwKCKDT5lmCvHi5HxiDGK151UcjgeV68IPYY6xlwhvtspN2UEtpzUX8QBzMWCOKuo1wCgyO47xN4trh1gsuoXxDAki6/4/1Eln9xSEG3F6kF0d31H9PBY5vbuLGfu+ruYCMARNw+lklatK/OzfOeVYXhnMaEqcwH7e9W+54=</t>
  </si>
  <si>
    <t>lPhWz9N9MBW/6G/FQugbq9xEjtBGMsqgviFt89xlUZ/gPmUeuZSXVCiSdcpeWnqr3ju5/KEYa2GqvXW6bwqmX8yVZelSo4MFUqDS7zSUOIJm6rEMMehltUAnnYg6Tmpivgz7OhASp7nTV2uuo6NEzuo34pMpzApYkAykqvu23qnWRo5+xN8RQZ591W4i+Tn5W2gh+sJrB4FVLU9vguKZnhVkJt1Rv7hJP3iQ/4A0P5Q2gFVAMVO8+6sXfPo=</t>
  </si>
  <si>
    <t>Rsge31cKQ5C+y3aPMhnV7+0Ox7HMkpSV7GglYkpPCul9ikt1ZZAnpZ3AUnv+FjMh0aghp930bwsrlqZOE7pGmR3X8obBOOu8DXxZFqUfgsyRGRyAf534F3UaBYFgLm/tg+K1dCJsgXgZoDQkZoAc+wmS9XYdsAUFD+ijWzFcR36ppMp9tFWtbKyKYrsV/QLuC8gWTOl0KhZ2NpaBNWMDXNqkhyIsu2QOHsg/vV5pZurtow8VADypC8iltFI=</t>
  </si>
  <si>
    <t>FL0RIa1aUspSg1muJVutDsz5fZE8EeSGLtMMZ95QaCqGKTeqAkiz+iE9/5E7TDomtEf8sNycHlVqgvxCQR8FTq/Dd4plNzC5Qo4oP/PKKJ+BVLLblcdgo9gwDFW31m5S4D09UYHFHjn0ym2JQtvvIlCu4L2AQJ3kRHhX83BPL26bCNU5kPIYn/L8ZAQ9mpCRjLbePK0lX/Iq8a+ns+iZIovPWGRBFiQNhSDc3PB0NbOcSSHnbd5H97PDR9M=</t>
  </si>
  <si>
    <t>kPzs9PKd/2UboZad5pFtSQW18pAqzGIR8vewDtW3eRtvndYemY709PWE5B9sb4ybsFqYrpvXehcraYM9vR+Ulpv6pby5+IqLf/EsDtAx4izU2K9w/BqBl0KoVilPYw1h/VL0g82i9VQe6DJxtoLGy+TibEIQJBCACdC3Q6WBB9hrpqEaZkv+rC5QCC0IErJqowY3fKtnDRpHbiqE3mXlVDJUTuoKVkXzo8ayjRYmgnORAIUIg+TeUyY9Dao=</t>
  </si>
  <si>
    <t>XhauJsAUzHmTmDD3qVI6PEe+kLvjsb5ZILY06sKSGW8mizBaMi19PJztJVTzZ/BzBu5lItVnJyYJiOM7pnOn29U86nwPUU1ISGfDTzyXhyrOkp5Tn+HpNWSkxBcVH61594n6uecqsnqu2pogwvidC5nWju31Ej8ibigzqGQBczFPl63Ms12gc7ZI0LaWecoPo4KrACiRbxCKiuPmylKxNCfe7wZlHddATVDNsxKS04/44QcxY452mBsvqoM=</t>
  </si>
  <si>
    <t>EUeASD6Lga1laLUxaSCiWc2tUkrdn1B/4lceCxCgEaWOxW0MNT2PENIykxP9OEBqaLyg7FHkXUUc4MpVAMZh+n1K8/o5/xZAC6bAeQHgSBdoeTPnf2vd5rkd6OpSGjlhdEC9ltkJguL/3BqMWYa7Jv1jDLIDZsHanB/ASVK5qox954Jw+F3Py3PHpbsZSkxaa0/H79iDO2onZPinRlvmEI3PFZV9vZGrbFH5rdpvHVqxDoa+ZXNUx/kIPho=</t>
  </si>
  <si>
    <t>6jRhAhLgX3nVFj5BZMR3x9HrfJ4Xv+v2nyaZjijY4mLFy320vr2WVlEKztLW2DjLf+rVSPl4nm6ingm7w6KkJu0u1HrfhYcDasSzJzuPpCHSw/JzvTmCrGrIf9cbiAoz7FjwW4zgb8U9XGgBfYqQDZViR+DboI2avoOYc+JcVrzmMT2cCcNmskXfO9HW1SUivb+pOL7s9GNEHRck4gNy/lUQwfxk3sMVboTK1YlGYmdf6WO3Y/D8UfCcCms=</t>
  </si>
  <si>
    <t>+mGegrIH12djbSR8ObqrHlnsHNeffAtnEFsG95/i1gm9x7jbaIyE4npAtlnWS3vpCmuhsewsIMheWN51K/uyGxMb6wVPV3sxtq8xhkY15u+1/KwwtfdbRQNH2DLq4TPcdBxvFyGNZ63LRi13kSdSaasgYt7QYACmxvdWLejcZZxY03FiE+cDdJRtjS2tK8c2ilFRYUWs/mAI1uKo+fhciWBrp3L5tnVHZAenk2Ud18hcboHfCglZoB4aEeM=</t>
  </si>
  <si>
    <t>/MK/irLd7NnPzMFd3Dat3rkA5ngVGtwux+akAI51iJuscI/ZvQjdgjcfAnEQm8Wr1wohZfozVDt0yhDku72yLUmm4wg9ytm0xiUXlpPAOUoh4hlQ14WH1LTLZ3IW2xpZlIzIQmTFNlBd6K0D1MWjmUy1WbzOrtsWPmtA9aFUGpGtChwZQkz8klxMyk0iufaQt0g5I/eEujbpTTuMrkQb0kHarYWkF7f/2iw6MKZASaEPVy/P+3sbiT3wxP4=</t>
  </si>
  <si>
    <t>kFpNKQpzhzHteMKTtxmv01zcjRpbquQBnJhHEGlFtCtlN4NkUIZg+PBUpv5bD00ZNfB9j5ULruAI82ZObjaGhHjr0538lUPqbpa2Sq8JUe1I5dnWw1FK/sZN6m1VNPZ3BkJD6fA/uVFJvvT+3k7386fDVmCKd+4RWDTAbWPKMsBIlnKUlisrkOfP58IyqhqvAeDLo1FtLKOyT0som119yyGbaD1oUyZT2Is3Emv2UodKvTE12P27QD6CYaM=</t>
  </si>
  <si>
    <t>09YxuRGA9na9gcqr6ECNmTyMTrAPf7B0irVWsHmQqENgIuc7oTKbwLFs4qvyhB6BhIYy36TrqNSXwfOYD2qvpoJTYoH/fzpeBeHRtMNcnqMsa5phJL1piG67ZdtZAIbV4FhQ4gsbTimktRLz949xGsyUbT9brGuMN8vAtPKTQgSVVNYPNeZDLywGX+9PSH7PCjXQ9ocC5j95z36Q+rpfUeBARn2mMNk2fHif/JjjWsqQ6H2UTefnilNFqCk=</t>
  </si>
  <si>
    <t>zQCSRWMbYmQGtdwHMwNDgj2aUXb+gTVUKQSddczLt3HiOYUqagHkjM0OOLXYIW4G1coK0080YtRy/TK4BTAti03/bNPrATdLR4mIrzkpz6C4BisPI4LrJ1QrlHqEbXddjme47VD/J1iwBKvdJDW4RC3XcURzByPFIJPrNxX7Xb7YlNG1Ku24am8p002pEhTCv+Lq9WoO1l5U2ALlVAbO3/UGS/yIV1E1xEZlk+d6yT4AZtxuhICKTdVpkSw=</t>
  </si>
  <si>
    <t>qcVpk4K6bg9zR/3XEmuxxqkH9AAKWesi6ghHJKOiwEwiQoleahDbOURRAhQTu9aNudw5kZK1nPLqUgiJ5kXUL8XLotlDdFvNRBXSZutA5TJCg9kQRvCBVFqmmwrKgmxv2XWykQTCNnQmBqIzHMJ4w8vinCGbIlN9Zgf9sRZISymOLo7QEvrxw4N0S9WHVrP3VHDG11bX8yRH1WZJGzdM28yQiCjpl2b0vR/R5zq15CoYWBokhJYEzc2CE04=</t>
  </si>
  <si>
    <t>4owNGgxqAxDmqXm+NuaV2q03OLFKi1vhgUCChC0qG7Izuo2HMIxhdo9ic2M3OzvoFyyQ+9/pC2oUJKBTZHrpoq5WByqspexQvXdwokx/kDPPEkKKhs3NE8QJIc/WvgmX/DX+Jhz5ZMNrQNq+AJjLttiNoPO4g+PtUJqaTQOEIjstV5iVyx71Htcz0BVawaZsix1J+Svk/G1m3y3P6wUl4LPL5KJPTqlvv5bJf4XX21XmA9lnNhKe83uCcIc=</t>
  </si>
  <si>
    <t>D+0CHLvL9JDv69pijlPjCPcozmQnOfPu+jmqvf92LKVbt+g4qL06gj31LClEHTBpSkSDODr7Q8Muk+UX82AZgtThduYTMSNzIOVCj4BxWMiBQZp+YrBGXEcQ4MWFw7JF4pn58YLgnLESUpfcIdaBgekdkkL1j4g0mWwHYspb37Uxn9TEU7KEqCwr804Ha47nFqAHEmsjiShegzsgF38hLN1xBGkCSXySCyf7+2CTPb35Gko88mmAt6HYpeI=</t>
  </si>
  <si>
    <t>fypbXqZFbU4WKwgD5tfY1+sjwwuY2SwWWmeyr4BBEmtZjZZBsGbnPMJqVSwqIHWg3Cf0paoyttj8PSmHKBeIdwEgcA8Ph5mmI/xFDCwAZiG0B8/l14Lztofjo8MadGwaSi9vIPJxqvpqpimzQYtjdcFdg9n90saFx7LUwG/h+WAjc/PTYx2LVaFEoQOTwm5RDp3Q6pT9n0bk3cv5kUk+yJNpGEtINsrLmU/ZPdNAOkDiqE6Pn0iVUP5kzdg=</t>
  </si>
  <si>
    <t>ng7+KU9EQLGVuUqjXXFqbD2Qqh7Ewt+fPB3VxRuny7Web7PTmE14BVTtG08pSF/SwGf+UvsUTqw0KpzmmOcVSvui40WAgaKJMzwL7m8Qt4pNJRQmfHwWQaacW0mCWN7ltAtsb7OzM2BMiqvdO13v3VfXfHqpreRGqgQ7s1nygRYSewjSMSRGklOJoHAQAuk2WENUItA3+m4ArzD8uK9LByS32EqBg2RzRI9q5J6J31EHvrkPqBtT15iFp/E=</t>
  </si>
  <si>
    <t>1bmgOJf1OAH6uNmhqhtYAfAqHLT9fk23OupXyUopNa8ZQXXRP3nctI3McKPgTgCCYDVraC1CNlrIQkaMFSFIuTdIV0a306cT5mRX4DTFqHSdW8w+7zT2WEEphhLe3BDYR1VRHwJaNED37cMYzAGAgIJ/tT/05jsGirfzu9NC2Ke6B1WeWtZMIcdRDM63cAYSVcwp6MCrzhPKRFvAVeBq+O9hZKuvCXCtAHgtbotQ8xIu+WO3y8WV+nUK8Os=</t>
  </si>
  <si>
    <t>99OYC4EimTsZsE7crF+sE8ZECFjELa6SK7TcSbcktvodUldbpLQS8HxkkhvNFh98rPjHL3ccRqn5ENxfIMQB3srN2TJJmO/LylyLhpwmqkToKXzrw5MDdiS4bJy5zUHUu7gyZwbX9zP1a/1OMLk8FeXfzRc1kexzSNu8Y/ue3N006SzIWSI5MC1NBW1QhjPDHmOuhe9OB/ubPUW7xTVOLIGy98GNA72zru7+gvpaRW7mNR5j+PyPLcy+Ejs=</t>
  </si>
  <si>
    <t>L8MCAjZL0TcELVYbPfPYx9uSS20Hv8SF3AjhvLukPdm/sM9bjfl7rldqh4e6YjZPRnNN5GgBUHDyVtUJVcEHU5QqRd9TY7KunUvxaLATLgL9mXZkPT8IhxZqSSqpOA0C9EolrA479JTZTFo5ocEj07swFYROxgVDehfISHUzVA+mQAW9Q593kwZxo+/SJIkCcYh75YZ5FXrQ7C7QzwQypue62nPiAZTBYxx0D7S/wZbV7mqFrDl3UyHH2BU=</t>
  </si>
  <si>
    <t>iwOUUFSSn/giLrCqS/inc77IEcD/4JmTsxeeJCCRD9HMHWMJCMS4phPPRtKxDS8CuZ8x2GDtFnAAjWqxHUat/4Pi0WBgFt2NH/XBR/rjBpEQh0G3yA25XMqwRSKLTrjtu9VDogcRpTx3f4QX0qfDBouocB/+LA3wHckXw/UGIjNMgVv36Cuh4rYQICMpJft9zT0KIGSRdXh4IumSBsAaxWifMgdAUV+c4xIaEksFW/kfAufRP0E+pxs7Ez0=</t>
  </si>
  <si>
    <t>qGEDfeh7MOIsztyjACNZSZZPz6JLs9/wHoEUyd+SATKqCcNf8JKDAKpYnatOLQsoxXsTwXvqPjmWg+bCFZ7jF1YHzt1wYT7bVO2F4mOIIT8KzYFHdtfVYssH+LMc07qZszn9q8yWeLKHK1V7Vm5YPv4ISkrcSY8rFSKZfFM4OH7geObnoNVHbcVng1fvY//bs7aKXMB89hY0N1rUxSUGeRDfvWDtYEc9mefoj2Zzf5Y+veeEQRkgPQRrtYY=</t>
  </si>
  <si>
    <t>WKGSMNvqzQ+bLDOTzBCF1wfJV65HPoGN78EDoYnGLW6RJEfDxSAZ56+W56ZaJtSVDNwhawHYu+hqvgX4NS8zUH+WJu7sLD2xhQnADrAaopOZRsStNUxFt67fCxj1d8gNbckqqbGvRaRdgovgVem5jZWzFnLbLGojW0QDqDtZxDsMgtH0KjT4WtBwt9CP3di6LLKYezvJqqs1r9uT46bC/qxS3pqq1wdmauS0lmu5Qb0YJ3swznTY3xjMOL4=</t>
  </si>
  <si>
    <t>B2tCa1tDv0l+AqKvkJY28I2mI7YLCz7FULU1L/gE3ZDLgsvpv6E095A7JQl5dgzw+AjO8euQZvyzqLnrD7YHeb+PzxM+GKMK7ffW9ihADdzKvL8qp63wnrok3mmV2iWfohEEZ65jIbgsUAnn/tKMhF8IXqkU+oO3D7/kH1/7Yu1gm5xsbbQ9Oiw/BldJAVOp2m4qASFo3FkW0CIiF2QAPCfB5q2GprBwdfUxwr2GcImdn/w6sP1eUFaNjxw=</t>
  </si>
  <si>
    <t>1zaFxMvJRvKauX76lyXDPYqvpqgxHHNWjVFvqFX0aHI/LQfG8+WiGNnAbyxiV3q1/CS7EKApSXD74BsmQNKW/bywtn7trRAmhxv2aSXioI6BLcJHGIBG9cP8ilxFTbtH9RWkRHkEvhXtIjADAYXR2KrO5zNdHQ77Vf7t+8sCblhvKfGvyhv/T5Xhm+7FzdSqJAczcRnkPXj1Ee7XDN9omxudLVSwoVKKf+8zaR3zda7Qgyjh1Twb0mVGz64=</t>
  </si>
  <si>
    <t>Zjh4nI7k/rj+t/I550Wg9667Qbo5B1pvGYB1ZhCTYJPHGJsirHR9rE8wFfVDfL9Q0VZhcUnSAacyyCJfFLUSdwpJLSkEkn4zju/QLff6Kjiw11mRc0xQhZ7z6cagrkEfWw1T8NQHtYlYHxvkgcgqGRf0UdSmjgWDFIOn/txqLE7rywALJU7y5zjmxyb04XP+IbOnrUCbofNQMtrUVRA0jbYFssfvq2RaG0pL0N4i5oPw3rYlm9f3afUxNHk=</t>
  </si>
  <si>
    <t>xBsLFC6Vr8mIcSEJwiugADG56bu7/Ms71sersjz3DqtozGT4D2YsNGFlN8RktCDS+JqzR2H9kUifKXuIm++JBF3BysgWT3ggGyxLZInjpHJdRAxha9JncGc67+2a9OD0xk5FRujWVWKeUsh30y8UCeXXeOcclvuM/PdyePxkNz714gChNLTr+EGB2O0mEGlTN+tXcyRCIPh81YmEhxHq5KT/MaIw77mqns0Uac6cKdM5Z3xXwmSpq1Oyllo=</t>
  </si>
  <si>
    <t>Z3dJ0229y1l8bvogWJMpnXdYOd/b3FTg2WNhD85RZcjxUAl2nloPjA6A8GzObG2DJvdFHUwx/xL7IV2IPmK5C7VNZn+mweHoTGS4fifNwoHeoscuXuKYuGEAKo62jzMMzoOglUHWZV3ATEjeUnSy94cNGV5eKPK7SP8N2FUdubhaGywVRdpIXdFATHzvoLex4Z4LV5ON6aaeao10MSIbTkcYvhksLPkrrvEyW0OPWaZQjw1JSgaYMBizFjE=</t>
  </si>
  <si>
    <t>ECWmOPfEqXAHlpxSlz5csGL+GCEvrfdBpacMmgOT0K+o6+BFRbHWQnEs56+8xbpw3CcNL9mOYBfnNh3cjG1PeCl45Io07HtA/Vp7wCTWUApDGJcOgzKHMJf2X1UOTC4+I9ZGFqKXyHSp8QTgIZ31QHLpF3hskxXSx1eHaIzXbAcid55y8lgeuwFJHo5GLK5tGWm4yrZC8spK+ouxvfvjMOCmUNMjUjtdcATCE45fwQF9+UfaQSEvNEBhHls=</t>
  </si>
  <si>
    <t>TjYoVF18Z999AJ47RLGq/ycmTJp16k31i2d8pjMxyAXyRsrJF+Aa73Mi2HdezpH4VyTPkTvVeb3U+iEoyb+YcT2ui8bI2np4AGUY6tHqTaxLx360jYQ4nNZY5UL2+7ZOaxLq/+xdKl8OUMM4CvP8Tazc9ejkkqIBN4FqfCdf50xjUOjAJ7SByJrbp0eFsUywb7SfErTMDb3/eatNE21t/FAA5uUhPSI2w6ZreGdsOF8NuiDf7t2pkuX7nu0=</t>
  </si>
  <si>
    <t>tbEKS/pbwzr6U44i/hMUC1KvAXZx5XIfZb+db4N0cOYb0Mtynu3vu4jBn201YWVnPybB8lI8KgJvUiTDFiHEw2CEd44vRimAMGNzhNjxV62X+5qkH2ccnZFqVIUkW5A/12URoqBLBnpiEMvkZn8lCYZeVip6Ww4QoxDgEe2RTER+F+jEsLCW7KpTX+VvqiWjb/YD7eYNPecZQZ5eLeLxk9NCGLm0C/q9po6SWioYONQc2HexbPwQrfH2NfM=</t>
  </si>
  <si>
    <t>dzk5WkRtkxffKCl4GK9IqGN55WTEUcER8LAJCvzmNRFi39dDUlKnjMM6CTqbpDD6+sTj8zeb5mvcpPbT/cw+/9I+jO5JQprlkA9KALSF9/geLf5qAfNq0gxp41AynqR/OK7e7rBdjIySsBsVBXb+2MooZDQdEl7ler8kUuLCTJNCmDG2MXp5nXE3Vh5rVWxQhrjyoeReUwW0xOaYmzSRta0m+l+ShnPd/RSuop3oJITPnX0f6+eaxHxGQlo=</t>
  </si>
  <si>
    <t>AunnFFOkHpbW3F6GEakxAGwxvaWvSf5JO21IdvzbGGtblvbdFYtZ9q6szlbxlnKwWLLooWFYKXx0/WmfLic+nZ2GcRPkIssdmV1CXwxv5ZAuZmRP7H9Xhe5dyVyWH8aOsHYFThWW4+pVJYn0rVabT8OZLhfQcW68ufG02GQb7CRtgFevTqC+iLvfZxwvNy/thOcRB402oYqyHp7GngAdMMEsjtjRQiIgpEdrQvH8y7n73UTT8NPbe0+DTJ8=</t>
  </si>
  <si>
    <t>5rm1iYCpzCSPfE6whqZ2aBb113DQWa4cifCOwQcWPs/jI9qfa0CZo6pGA6RvYI36NKYgczIbTieFCBcgBbQHW5mfFk7na+2RdpNwJzHkxZlSvCZU7L/2dvO0tR/aSQQkaRyT+OJBBRYl2th7nB8MiN3ieO/f2NCSxT85tCojQlwtdmd3ivz7yLJtk0uONCbRG/USEOCYqsRSP9WqZ+RG7LHyBUPJl0k0K9o9dInYTfDMvRgQ+wjLBxVNP4Y=</t>
  </si>
  <si>
    <t>dM9u7BCPYnVxnJBGhOfS5qgdE7f9o0qg4MJaZN1NT3trqxNQXLY2MixjlF/h+DAzn+wqTx+MveZj7ozI2L8WX0TtSQdbJxX06YVSJVyCmbU43s3exhS/28KQcURAXGU1gDn/bwqXyhfOA6On1ucA/7GLly4NclnE/6ladnL2K8kBkMH+d0doZ510mZpp8mLvI1i4/Iku7GhtJ/hnrfZIi03qw6Td8XMz0H6tNyGBj2L1iHXqbNeA4FemRYM=</t>
  </si>
  <si>
    <t>gf40JwGPfDjiyhkbMK/xAm8NgX5D4Jd+NaG+KE+1fEVVUNy/t/Yxpb5pSOt90/co3HgYUx63d62/tYAZ0iLW1ne3Ucbl6GFUmRSf8XZxENjK+gVIw0NcPqCsw30whbdd0bJSZ5JWBzqI8Eu77X0YR7MWomNpiUTbr6113Uwq98NzxA/8Usw1gZ0PN7zMmpax2ZLeMnNtFPIGEHBNZ3zPFfAgY3DDMkRjN+W0RYJODPAC6X/+aSxxQu6Aq+Y=</t>
  </si>
  <si>
    <t>VOsrw3jLD15sSzjetm4aGlplCewoExytAg2StHUzEupZDqivzqd6log4HYCubJ/Eps90V7bjRNUpsXr9ASNeVorRzBa+XjfTwXthPASFmd2Qe1wyfqs2oNkmIm3fkpB4eBWduC/NVVIXInf6EsdCTDwCDlA232jW6do9QnywGK7ar5aJqfA7OKvCN3l436mUCm5McHGDrEY+SNiw+ArdYBIZ7PLIOPkO7/oDweA89nT8DRF5Nx87GAHumZc=</t>
  </si>
  <si>
    <t>k2p38VFKAQV2tDAv25yHulOrvCZ0i9IEVilr6h2YzrdtVE7PIqhKEl7Awb1zRIWrE8twEJLLAP6sTEPAcDDHk0Yd1WfP5SfyOTBMbEQNNwun0OOgxx3mYobVPp6IsJgNsAFTmdiFsCEzJroFzzzgAmYkK8vb+B+3W4LuRdHep3D7JwRBghKvLpC858+JODz9mfk0InDzl5yneIL9RdQqHz1ojmZndzubTnMzjbU9OItWWrBrM3hId1hhWO8=</t>
  </si>
  <si>
    <t>Axb18uuI1yIcPoMrupoc0lTNx4ai72YYvCrcIphguzL9YLTnzhW4/0zXi/oYX4Duez8ihYkUc8rBO/N/vSpKBdMKzmA+40NsG1BUjue/LF5voq2ehot4ItoSMUugxbY6WXTggOKIkcrlo4hGMxozliBGsUhjZ1dBOSFsvoctBtczn/VsoPFnhHOZSVcuv5nXbY9zv1lZfrVUv9c6/35pFcmPBThLVHf9snPwzIZWr3jwLqc9+rsDQUdBIHE=</t>
  </si>
  <si>
    <t>MFTESVpSTmRbxfS53FmeLaYyvGIcnp46xTJPFLDr+pXSk3oVkSeG5ULcKSuT7qetLa0Hmu8TQS/tmksjOTMu0NMoMPOv8amr4xXyYZU0YuifjuRwisXeLcFrMDBo/QWNRpXwLndCLM0IEoa6gYfB+HcskTnREyr1leoFFpFIk2IywAhdxDR+bWiwEZ5OevzM75N6G45J2qE+62b4qU4wEFX4ZHjRqvIJslEs7zG5YPgDCUcttqt7sqzGPOk=</t>
  </si>
  <si>
    <t>JOzNi1zarI7wkOR24TTWHvNadDFPdJfMFxr0RcZJpokhzcfVxHHeSMt7reax12Br+96ujnoBG/Oh2cYFat60ZuxNnU6OB9nKwRbv/m3K3Ay6SAuKuGS5C4dRaLZVV42phBxD7lDKkqhf5Vw61iguYj9n76+qlUtvxvlJqf/RFgJS8jMdd5vecifJVv+jSI2EiG7UShRAtkG1hG3COiTCCr2myZcph2wqoWYOYVkDFluN2lfwLWhHBsiHUns=</t>
  </si>
  <si>
    <t>CAyV/sDFBrebj3F6a0LsuFGGP5NrqKp8ASqX1FaT5BmWD96bEccnOSlvDwRmQrHt9Lsqv5v7eTY3429/TRfoFMaV1APKpHgfFkqpfv5divEGaZKDxc7iKQVoJUfz/tsErIayJ+1p6synbkQqZ5/INpQoake64hi9RB56llMAoDsbit/5yih1lu3xth+6eM4/FOBcWQ64OVM6lXQ5tKIserYDRgkbu1RxsnFp7IETp7WjTFPG2bsUUzFKNjk=</t>
  </si>
  <si>
    <t>D6G5Ne+YjC6npQq9X2vBPDoWqeDJhpOeq39AHkTOCbOmAIR4gFOxXGPv9ng9xgJXkKd9DmzenokW13tXWf6NMOkBN2Z2LnY6txVBLTvam0Ifuj/UjDG7TSA+0VqbwYGDEAUm+wW18Y5R24nxy9pZ+iiTrUnoIl4WUMBLHMupnQOBR3NPZUKuOmo8xR/UkXA92GMNFhbuDekYHlkxzDBIUQLw+qqWu/Jy2HXjMjM5oQPYTi4NHz3Pk6kOc94=</t>
  </si>
  <si>
    <t>47aYMcmfDrG8Wd1XrSxgh/GtoTOPrT7En3Di6fPJDjLpIAPyMRU6M5QQr8mGMRShGAeDHA9sMoxF6z3rB6NWQXjTK0C+WsRc6OXrkM9NaqeOnvAoBeSGMa+N46e5kds3V8qpHQlBspTsupO86VZ8Tyz+6njtyxUfiisXgLKtoPXtvTU8+1ePIPPy0qbkMJJKiCKp0Q2b3Uu3c3zydI4sq3sC++/YtooqHccyR+or9zbfBWUTSXKqxz3kGns=</t>
  </si>
  <si>
    <t>6yWOgheLnIeJiGIwRugljpCj53SV4Oipw13WBw/ZZnj5RSiWEzN+c7StIxV4yXBT2HjwgNekWEFLFK7VAGkJcOlCxQz03Lri1h8Xgzk3pr9XXL5mKYpbAuV84fXwndPAyy1aTNcgvAx9gmgZ8Jx4wpxwGJTFAOouKnjlN1URltvIKzrTKotWDcUnrdU51x93OP+u4vz/pv+ngao2oAHbNvmFI+vbvuggX9CJfMFpXFw6qFDIH6ybqnAoEHg=</t>
  </si>
  <si>
    <t>6utu8TmSEVmEoQq6w4K36+k01ibww5CLnoCYtJyof5ri6d67ufd32jXNdpFX6WkSk8tEQ61oVrm5wt2/d11WCrBAXrp8zfiCPWeeUHjQZbBBm8+7hZOt160+WJXyTGHtsw+BRd6OZgtMXrX9/tc75EC3TumDzWneJRG7PV4xz/cRdPZ7PGfWN/1NQeJF2R6nd4Lqk3ZDC+dzIjMy8PQffA6RTMGE5ht08+2zO4wEUw7aYSFEOojys9xIcns=</t>
  </si>
  <si>
    <t>r95mXtRn5mvgLW2EW14cNAW7+IVFy+sxJ808012DSXvGh24AM869b8WLI9YCC//FitB5Kl2YRtOw5huRi767jE836Vhu9I2uCDpHYzy15blOEdl52elPQo1r3n89DSSdlBXbBURmFZc2gmbdBy/1zGFI/PukcoJwvJtcNEGuEdb/0hYmbAfM2lGbMKs/H/LNvVbOnkjnIEFKhFF3JQq4k1T5xwOGlUQXF4j9oJ+jwKaG+npsBAjyOU7FYSw=</t>
  </si>
  <si>
    <t>aRD2yrllzuXS/X2/FW+eLOie/RilLZuqAVwyNirynDYFIGCG951UT6Wz6IcBqL1sEyA579TohxsMvCbg9kNprK9rok+GDS81svtLYwlivarmaSBKb7gh01omLz0DHa+tTQvuX8H/oIMbPvoVxmZkd/chPeHdHSGoAGnCO+rLdytA10+i9TF31QDA5s3N/KKjcY1F+ffYpfTwsrCsCwktenj7Q3hOOk6sCFgbw7N4v98kbdHOTzI95+wbUmo=</t>
  </si>
  <si>
    <t>RSvkPWG08Rjmq7sPshmiTFAndfk2F60FaI2W2MQ4VuaOQaxkqYiC70K120CPjr8YYqjWBqo8nrOuLWgDzJTR7SZL2lLRpVlUQCn7c0xYM3A+TtMxOxNbcbrLREof0Pg53Z7fwbCDTXkYeqqi485+WnzafLD2R/wtBYOE45Ba8xt604PiIEkD1Z0/odwA/Der/jhXJM/uwt30xhYTfRSnCYakF4foYX5cIAkZ/+lkBWDJ27sQSYIjKOK3Qss=</t>
  </si>
  <si>
    <t>cStN3KMHRg5ujauf/9EbaFlhRN/U8eetNhhTrtUw+RG4Np2NRZ2ei+89IGzOo3WWLsNRIg9KBYdvTwPtO5/USLeJqmHEzHxglrAFNKoqZuRIJvjGzTaB2o5y5DtnrOcJAzTNla0NAv9IxTl1FAtKQeY4dNjypnm0Xh5RF55oVf+SeSKbisobrdGkkplUescWHlKnk8yYVoZZ2dObFdTJ4PtMuIVjUT+46DBlkqjedwEG1R5OxQPi9h+vJbI=</t>
  </si>
  <si>
    <t>hWEoMur//7WdmNZ6uwA1BprosQLSq8Tk08OxwatvxRpso5FK8jOcWAwgs3PjhoY27q19OCpK6w23hjlkgE6VmuJ9IvOSZjEORrbfo0phbMYtz0p4LseDfs1vx+rhzpDejAL8xUjbbiDcFmwpTdn1OQ+QqRvoHaoR090GRT3fKCKZG1znLmOESKzV3WSXs5t7bvLNQA9RxbbPBMZs4DNr1KzS/128NjWGAXD2WxPvLjT3WA4kIiR7B2EETEo=</t>
  </si>
  <si>
    <t>aufGkUccM8udv4ANw4v+0onMqAeLNmUDbb3dJcsAwurGi3Yi39erkAjIdwVhiZiLOGv2NLP2LvUufkGA3+CkZthXVJ2fGYxEOUkj/FdhIFiLmPwzSX7m2U1TctfmK7CfRZW8JzhZPoRRkPhEwWmW9+3LrzFlInNMV9sGI7ej5bY+iZWEUpUCLEz+01yPU8Mp9Qrrp14U9GJs4FVBIWiUpKeHMKCgfpBtJgd92CTjWv+5UOfKf0fJged8Ogg=</t>
  </si>
  <si>
    <t>hZzZxqauv5p3H+W3ttKSHJGtX0K+hGH0XFqoip3OWS50R1cUhTXHCAlMxMDAAq3KmhJ5BikPED8zFjcc3a51DDt3NVQ9T1M/OLV5yg1FSuUarCtskz5dT9dkqXkiRoyLrO7+BzEpex4H7dmyYNX/+kGsV8ip6IM5UihwyL9HvIkDQO34gGFTVFrxH+aEeWt3DmvUv32M+gLtGu8RrK1YzOrZ7uGGvYA6MeZEHOaCiP4KbIEGkZzjZ8ASnlk=</t>
  </si>
  <si>
    <t>RIZMbEBzfSRbmRPan6vGoeus4JO8qzZpTxyjbDF/njTbdstTiccWTglBzgssWVBDvmN1UffCwTfglU5dlOYo+mUD5Z0cq2ZbDevNwpammASscA/eyIQmqWU3DdGJyfjxntR+OZhtzc/HZ7GkWotS3BDf7c9Nb+u+bayCTxkUfvSZTTFm3edZOfPkVsA8CsrpxUsBigVO1eQlOqJGddYMTpoymRwbwI+3UxxSEUJclq1DxtAzCu3AQ3UPNCQ=</t>
  </si>
  <si>
    <t>9fZJ0iVi+r3MUEobXrvns3wfVA/9L0j3wVfyyWcoMZGgbgWwVBnbqJy+TPWlvBJDzKuHMf27QTqLqffa1oWTg+OG06xlRGM1N1vocAkNtd44L2SgZrnZp+Fq1SPYSfd9ceg3YV+V9T+y43GLwajE2zjZkm2f4EOoDnQFXMAuqvIfyzQjro7aLxwA4vKu/vUEK3gdSo9bh7t9wwYr9XZR0A7gyaCtFvVkKTaf9suVhPYghefd8mHr0+vG1zo=</t>
  </si>
  <si>
    <t>JewQlFTL9E8M0UH4+YD5mwbKnSfrVP5veb6NSKM+ikjScmbafOu+V+swaL80BJrsUl4DDgFjW1CIEnZot1Eyjtc68OnWPERVIQp+PfsDQ+sLbgeX/apnRtxBn7xe/NoOM1lJgZ+svAuM3mFWvLg5I+yDP2B8EqBYdnZD3NkCDWWtG/hT8RLggux3dr/+JLQfBvJ7Ye6HVcYvWsg1Vi9bsZ8ZNJaFRJbHA392i3Cfze0w7xnJi5XywyD4NvU=</t>
  </si>
  <si>
    <t>4DoNzZb2is3aG7wCveJ4tU3BvTIwep1QC5crybBUgA7qY+YGBR0oQI3JrmDVf2Pm7r+yYLSXaNjDfaXfL0yXyj9o+VeB3X4Hqb/JHc79G7PZsyBgn7CyQ2wo4pV0KGXu8cyxF/RO5qdQYywaGppoawfL2jL/ig1z/TeFRB5sPccDT+CHFG3WWOaYYRZFR1e5/hEQnlemVywufnC6M+wOPb2GUcLDA5IMq3G63akrApVGnvz8BWi17NArD3I=</t>
  </si>
  <si>
    <t>GYgQAs/BqtUaDXZPj1F6b6AEM8pYVqqrSxdNj+FlY0vUjtAxf6gvJRquTcX4+TjKKXId45Mb+xWOvs9YUW7hmwsKzPIvOtWcn8ixpTC2aUG2ptSXPNnClDRw75JRvviYru31AJug77OURbe3mlJin7F7zJPPjjYdt9QyEDPJf++dLiULRATPgk/JgmnYxGAKZda50VWhBr7BVgLSBbD5L1PDOR+C2Ik0smKGAmjTlIoUoKemppAvbpZmJZo=</t>
  </si>
  <si>
    <t>GPoCDgMfNiP1wz+xdxuD+/If4vMUjPO4VqJ+PLZ+WEw5yqWNmOYeSILQIN3oecqZSd7URkF582285a90UaE3AOm+1L1mUltRFzUW4Us4PV1vkW1bIaG8IMuYuA031v0oo0Lw7K2egxY3reu1DVbQa7vuE1KI9MKC2Z8JhcXCV0s7Bf8bhSUT58jqgIZ5vqfQDJ3mVC5YCvK7d18vOKiLyBuVDkijMJ9Iez9pItpI+BQHiVcGEZ+N0iZQSxU=</t>
  </si>
  <si>
    <t>EhxcW3FmjsWEUwiK5buL0sPO2SwI8eR8FsGvc9EHyaa9CghAzth59un89yda+Urw2yHC6OFUTccRoXGKPBqyJALMsGFljoitr9eDuwkd5KMVY1DeoaAGcasUhKJr0CSf3tVj4kgKehAarW0ckgy7mSAYx2zYIz6Vxa5BUW38lrJp6ksdDNa8eTkMj8piABBUSXv+8R6dE1Nw72c+mrQgS+BtPFHnSaZ4fGJ1Gqp686J0YdfaniF+lmGaq4s=</t>
  </si>
  <si>
    <t>e05lLb5UvGQdH3s0eq/b54xyKUJsHPp3shJOMIguHyvXx9e6815R4XJJ3+J7Aqn3w9gVaVjwdiQwA1PyDbQTHoRzwDZyPNTgUR2FhLf9Naz3RJWk9c/Lu+kBF0H7NRQCcA2SDH8NHTINtI8Lf/G63Gx+0NTDLnkqO6768KzD98mfMTHhdgsZq8hNU84sQ+dZqNHjKBxotDNePpw3TdCt6YczLrhAWWx4CHM4RAdPnjVd60v06cwYjn+5sog=</t>
  </si>
  <si>
    <t>0hzRNCILRKmtuEB1ucSeA63qDoOdzc1gRqtfC78/JLPzilQGlKrJprjk61ME5eNdmjn3rCUyhrC9yGoeaeV8T1SAs03BQDUWfLF3YE1x2JFEqFMeSddFMrIyoNAFzzJFwx80famhrMklgSH5OdjHrqFA/qW7tb5DEh3tqIxI5b26LagMGmL4d4XHuTgJ0X8ep69VK9yYG9/Vn+1V7ba9b3gEuOlOemE8yJl9YP7dJ+DXC6XMiM15XqWTs+M=</t>
  </si>
  <si>
    <t>Urn7KJT4LOHl1RIquwuWgsw+++EyphS743TR6FzyNyLdQfoEjawXBq0JT+/K4HT+LkWA//k1XwkIhewHnVSTJFCKXtWrS1r4YKt0Wr4B1XLpmOmC482Jb16T79VyMKRw3P4mF6df2RVW50HnNkKrurtefiGNtVNf5zA6WPg8z/VZSVLlfmDvdcO8qiUZOt9wHcQNnm4XnIYdCaUr3vDsVPUs3/ZmkaGOZWMsoQ9j7H/Wk5VQuqvrWdRhRqA=</t>
  </si>
  <si>
    <t>wbuCAf+Fq/etnSXIaYlOATEhvEJaVr7lD86+DL/TgQJRLdlvJZ9oa9oNZzfXMmAD3fs8Y+eC3SJI0ynpdzrRTCp1+EnVQIja46lJOgb+NCgmLcHmynu/kNYhfMEzNK/d7IBS8TO5WumD5/MSXhGXxBncZ+odGvj/QbgcRR002LHiSLfJOADUrmXkSunm9AJVhaTLxEgr8E3pC9IiVDrHyY4weWz79rdpFrphEZwZoO8sIPMQ75tK9VMmrwY=</t>
  </si>
  <si>
    <t>9weSgpi2uyFGhrS+dfVVC37b9xoHPOoSHn0X78q3fs/NVhJ2Rhh+OroMxFrIdDcrLihIKdMRfFFwRn5hDSfEt/eDy641KBjPsVgftYfR8AG+w2oYFSSxYDxrtsgyI7CK/J/uRb8pTsVhB7XQ76jKkPBAd2pBXPVRVEpvew8+ThmKk+bNakKESFH1vkIxiPsY4+1xX+N7tlcq0VHV4ZQsxAr4CgWb04CTYocsZg2FWas3q3pQ0B9Mo4S+tHE=</t>
  </si>
  <si>
    <t>OhqblXCjJdPAgi5iKiuU+UiIa+4Oc3WaDGJgbjeEF6haew+9eUa2oTfV4WnwUv5YrLJ0cnIDAbJ0PoyiDxQI5vmfENigkG/1D8vvG09Pq9SASudOACVb0YKyAJ0JH1YmzUsBV35BI9fEzyMThp/S2qBCWwzsO4dlb/IDV0cUW4C/yAKEWGJVmnkgiyUUjGIeKX22m7rWHyMeL9AQYkmSiP7Oq1A+aJxTDZTkRZcGzp8cuVPRxmS1+dYM1NY=</t>
  </si>
  <si>
    <t>7auSVKXxX+TKf3qhWFsa/LAHXJExZdZ0hYWki5tOIOJ2DwPrf2ZQs4IhCl327nIRdbe0EQLOBQK5E3PiqnRQHiuBiHmiOdHQTT4EWBIk41wIoyVuy5Yr8CEvOdiTpBgRxWTXrh4KNugbMgm957Q9oPEhKYuo0yrVkkOfToM53v5UQ6F4WoS1Rkq3jUm72ePL9vBrZUZbKPMFyngDTbazfuhqA55luOTx6Yh0Bmm0GnMNViXKdT2EA2pjyQE=</t>
  </si>
  <si>
    <t>IiVySy5Kt0HqNhgvopWUtK04pdccbxPwOIaA7c+k3lPBFx1olRXkCSlZYB2fmC5OZ4Ea3TANw0DwPwlThNIkkXTfUIBdzg0uECeo8j8ej2IJfacC0S7QsYv8AZWD8c/jjAaIHqeFD494lPgWz7yuSLopYA9sTHLE0uveL+IPTveKNaZ6qz4E5QUTgznKmTOsn809EPV+PiettKKHxPiKFSzvn3F//nf+XPNiDVaVS9ssnKQwWrXVRBG0rU0=</t>
  </si>
  <si>
    <t>ZwW0qvAxD2JFW16rJtE4ZWbnWNDJel3nEUELVXDW5sFYSsnk++hGjivlWfSlSgv/ZsvAonddH5+1kGoJOKvjnG8S2l3d6rHBp505SyHrhIReQOgicqoAibgibLgg5Dt6n5DDYx48BRQo71eBNYtt2GHdKNjfET9+1xenDmZrEIOZ3HAUByo7hxvoounsJnU+MDsMeeri6pzmRbzTC0opLs8Dd9xcomVshrtwtrRv1BsJHp3ay0jhaz+aGEM=</t>
  </si>
  <si>
    <t>NGneszEgHitPIADZrO/uzvGipS+vl/OMFg7BE849xkBPNm9rMbAhrKnjaiRpfysdrG+RcwvKOXq+GW9FM7ivS01TN158qwM98zu0Mb9MOX1rQatXwfUfZVYrc2jCMwurBIXCFU98Hepm0FMIoRg2MVUjHCcZOumpRBmQ0NQrn9VHUJAyz11XteF+PSyd31J9vU8P2NlzX5k2znf5LNAgdqNQaE4y8zIooD/v5iW7r3W3CN3WT12p+s/7EXg=</t>
  </si>
  <si>
    <t>qwrkC6JiWXzEEbOF8hs2C9t509WAnmhgjHFpI1BHpVgrqyAN2CV3xAilhIgsHBK/3MO9CWoaQK64+oPgHKsVotzXa5aqlXoETUdRl079WY/2vIuFoyrQodLr3t6i+QSqY8zoqYnwGmQKpLo+BPVrv0pLU41X2jSzQJmCXPmkaRyLlnWLx+XbqQLNEfzZWVJGWDENXBwVPD4XsgWuthQsgFo5A9XyNH7Qmk/xLJjtCAKTLf1LS/rhxT4mnCQ=</t>
  </si>
  <si>
    <t>4hIDX7KhOQZaxuCCiHnMdliOF4Ei2ucmTm8i/dqyWVBzBwzvjmJmrUlzsGLQugl/TCm03UC44tNYybGZNqLIsGDxMTh9qhJ0o8+DRd5h21X3p47VRIn0xfoVYMTdXrFiKDyPCJqGI6PmjRjNqbHE5T1NbP4FJfc66WLTX+unM6y3nFKMMLW5o1QDQZb9yDKoaz7m02TdAq7SVyoK6uSdm8kNoQyflKr1dDMcMAx9ylg1y2GZkCn2TqT75Aw=</t>
  </si>
  <si>
    <t>NHQp8IebuD9SjMfBx9ptueOKt2gpRh7R9/cz/vPWDAx92Ll0GsiIKQtmjHtjXsXJUz0AyQzZhB4fRCYFEIrif014LMlHowotVjdgHmADwfM4H/eeqpR9UC/wnFlAfRn3QJbdwTZ/eb+dy7kYFrwJPYTsa79HBJfnheofwvU6MbMdV3VA7QyMtbEtdzf8LWITkSrqOGXHO1FChc69zB6IMoynSLDXnDApKm5pLW4EnaQJjZ9dWu7F3gnoBFg=</t>
  </si>
  <si>
    <t>hYixRiUzgdxNb1+6vxOuWkpnFdItAw5rBMfhBE3SWpIp71fkF2mEKmMTBpmvljkQcHkrULoh3WuULultsDCJ/+qHhPULibvbZxLXuaBzbwPfVQawESg8aiJq5qFnUMfJUpAGXBQMEaj7txB1/WDbSCGsGk3rIFOT3suK1soZHiPLihY1YZYsNxZEGZ+lQNp8fQGcIN2aopH9jwvhMP3a4DweSQUZf599AIZZKusI/4WjdKTSodMpvPqgUTI=</t>
  </si>
  <si>
    <t>J7SQ0xiBH9GZJUIffOo3r6Gs5yKjqlPXbvckHtObMLfZZOhwkQUmYHatLwaYZPws7X81REipX01inpGVtefBhCSc7xch4l15BTg59SfxsX7oMyJupfFTtjcN1uIm8LgEVgDOU7m6PaECZDMlU8Vef7BsiG1UYk4xHrEr5gslIbDsTFOkpsMJ22+05SVeTNh0kKDnhzjfX2KIpqG4ABONZ1n5QJLVG//1pQUbFchC301wUbDHp22nUdBql4E=</t>
  </si>
  <si>
    <t>150LVTRPU/ho6saNqk2j85nL2Gvom558rPK93+2Atxdw3TYIY8uDDQ+cc8ukOKZunIoX3f8KUN39C2njubit/K/ZPLWyb1qs/ngiulwQ8PZVKZXuQ3Fm741F9SFtottnRSmnIfE8RUyLWr5L0kdlWfra6Dp2kh4faxX65vLshubpFxF41s49CEPnh104KjUV6S/jzGr5f4GOCYcHTWl5VjabknFGkV2133WdPT4MaKDlcJlMbLTon4FyEv4=</t>
  </si>
  <si>
    <t>m7y8TsH4gRs+CQIsYOGpD0GK3/h3JqjpHXzBc3/qumqF416+8SbuXb6ZTaYfQyPyCHKClO4mrYl2lmZmal05ad14tuaWgReG6+AX32a2Z+Y5jS3ZNawVD4qWTrb9l7CzaWX850KkVUQzWMLygmGm253iaiQgFM8VxBx2xbRENxzBs3tP4SfxGOxw3DATHVYBfcarwQnc+IkTAL9Gqj2k+XJBQGnaazNc8mWFvleTkPXNrMa4lK4RWwtgKRM=</t>
  </si>
  <si>
    <t>bLygNOqJPJUcatVrkT0LNhjwBAMxwzSU9v464q7HZQ1Du3z2m+yK6Nh24JwkPDxzfsUkckCrQosckqcSKjSnla3kMk14tb8BTnCj9zEMd/lMwWlfgcD2jBZw0cn6QxaHH1Jb4XULoMdqxJMnRoP5ZJMReVfl42Ow5VhFHYr4p6lbCh80j2cXmtl2d8fomn6i4KwrvRA2+XVJpf7PPtwJLFU2Zb8h8xnV9C/mlFhpVKmH+ghIjjP7tJEmTLc=</t>
  </si>
  <si>
    <t>0JUCHxorfElYKJ+/jQg1BlsgS0rh5rl+DAoyOWokFy1xYgsXhm7//yXJzNqXSAMBLrmbY4CI/VlC6GAMCcR68Q4Z3O2bedV8oOx9lFrF1UEhLVJhFWHlgtvXl4EZwlT6YCDGdYXAOuI4uvgwX6XjmnVmkCIoYNKzQpTpxOWTTDZnyQHJEbjR225HSpML0HvnYLaM8VHawjM4du1F8usrmXRCkUPcC1zNhDt3IJJFa8gcvIjMcQcvDL/IFuI=</t>
  </si>
  <si>
    <t>t/XGunvHZWh3gEa+ptcohqSYWAaJbnd1ttC6C1Xug5kCilVsqCH3dZH/4JGXFb/rpMC+tbGVgdbKim6tOcAnwLuRsW4x7FUCT+uTo3eDosEcuotecUO3YIrsQ8yku0IDJSkCKUklkiVq1Eiq4iGnlOgrHhsgRH1SI0jvOk8xszAbuEyyFqMk/1T2zYqlA+FpKmzQguQsmzkgbz6t9rX2/1npH6JaIsYEQ/jqV1KO9irv99rbCrzQSuLikIY=</t>
  </si>
  <si>
    <t>fX760fqpCmL9W3nC7ll3U7KTlVmtERorrw5rVzjvqiblIthI9jMuRZhBpVFV/R6QN03eeJq0zdYyaa1xV0Uih0mpGbSifRx9BdRNcCfqM60Y0TU+G3BCDQutlF1qyxPOvWcMe3phvT9eiv4jghDdxu4XmJlRfjLUd0xZulq5R6ur0KVi8r130ameIW4I1HcDtNVfulnUNTZBhzb9V5pA/9iMggV/War0gAdSVmo9RRT0Wq9DNEtqBl/1rvM=</t>
  </si>
  <si>
    <t>X8plvR5e7Ho51Uw5CTF+LVXQkkaepD+9nMfK0H/7MeCTbCeH00K768sYeM7kfocgi1LQWNZb/OA6IUCjHY9W1XnGRiQQtEYvy5QocXMz8/DcLted/NLpY2n8fFv5BspU+lSWwMbLFIE/gyLIuXGw9DMKr/wXTAbYU23q6V/OmVnwrZy65ZhmgF0v4PYlPdOjcJgw3wr4GdtUxGSD6YnEyFgen7S1wSaUb7iMa04O+5PTS9Mxcx5TGAGCcLk=</t>
  </si>
  <si>
    <t>YMrTWZ9mQ0Ay3iRSNY7EYVnGsnIf555EurYHLxXpXJKzHE0lN2WPMk0rFrrXkIk7YzQ9m2XosyN1gmDJEmkIl7yQklMo7eoRxcOTx7I0T4/HAMx/aZNO3RUkDcJ4WJp54ccS4csjrHRqfWhOU1cR/l4oiMtfA7Pa6jipEa9uLMPUUo9nXp0KGi8ZyCRX0Dct56BDEXp0bOXp1qGZ8F8uGmFqjD2KUz5tXi57Q+K+fAdcn3EseJtotdOdzvc=</t>
  </si>
  <si>
    <t>CT8UitCrKA9mARiUSAQSZZOCoUJEyfpZ4zZ28xK0V3lFONFJnfw5L72cvkE6abHrqrzddoTGLuohTPxMHixaEmU8YbkSVxj8cwS89vziAN5OoeA+lVuxa3RMTuGSB0p8RoUm3Y+ZjVqmDnya6sBy5U3Zr3MzZIULSufZ1l74Koxe/527cwb/ONwkzZrzPowA84K5MbaRWcAdY+7gVk2/lEeHJhFJ50VehnVtUgdi2nc1QNCqfD5nTGREidk=</t>
  </si>
  <si>
    <t>5oZbughVXItCK+nzjCe/AUgHri0BqbHr9mf7ZRHL3jbKzrRQSTQPI7GM5wkO0YL4jVZLbhLBEuvcwHbFixTwA3RTFfU2fHvOtLRkJaey+rf16rWhCQyEqoSsukwlYSr090QAm9D/LhFLAykwYNa0bKFcIIUFaPb9MPIilM/Pa4FCLByqWB48v6tmALQrJKVXuV8m+5KhrCsWIc/anOmlNmWBobDQV98kY4AZBfruxkM0B1/xylXRSNtjjjo=</t>
  </si>
  <si>
    <t>OIuR54LuzE/Rjld8XNnRU0WgYp6WMUMRMcVDiS0ANvmML6BuwkYMVVnQvhUA6Xx4boB6bqaVgL4qCd2RbpUJomJo/ICNSJ7ISS7ROlmOzq9Oa5uIeGjp3Z3KUs+dLvPEnLKQOxoY8QnXThMAakLlR0irWsAray8Kvle03L5Ny8H7K+s/k278D31tpq8mWcS0eBEFAlGUvdtCgEc259L8egDaAhLNhIkJ2SbNyHPXnDX/PpUOyMtXk0VMQ98=</t>
  </si>
  <si>
    <t>s5hd30eUDkvTz96Ep/Vl3WST6bHI9lO+/WynR6cBz/8OhxMR5fqXYDqflI/kgI/DbsrWTg/cRY6dKKlkqoTLLWFjK1SrmSRBtTqnIU1ysf1Qc0CPC+ZtATLfx0h7vsMQqRuVFwRspOmkFq7T/5EhTrBeVTF1UCB9K4XJqEl+oRvBEN+8Nty8fzaTkVbY9qgk3/QGuH+CUkn1msZ2PEBzSEvzpDCK6/V/g513IZE7jYdKu8f8cIZ2CrvmkfA=</t>
  </si>
  <si>
    <t>3S6aRltlw10DxdrXBYENXWF1lOIfdYvC4oJOUty/WeyXAMTSgtIoevPmwLabG4ZzBzf+QURp1grPR6d8WtUwhgJWPXDR9/33nWATW/WsJOuWEG65yCVjXx9W3CdL5mECIULrs1w//EygC6Wk7sHWT+sa9D4rwUcQ/7oa6jtmouJY/vs1lfN7LDw/jRNUOWhry5jK2ryqTDd/M2kzv96q1punGh3caF/eoOCbg4YYemVB+dydBYFpgXHN+Tk=</t>
  </si>
  <si>
    <t>uIIZ6PbKZY2vVyXzoOkhZnmRlEKvLVq8I2niv1gYD3jS+KUoO+DiOL+5DlgkHa392+2QnTVYvpWv12UXyo8j+q6V3X0WUCJM47yTAzledBBCOaAZ7LjA0dLpowtM162T24YVhNqvcj7PByZlQvZo3yfTGEPQCnl6FWKmdJjTbRdKf1YM75+gprxGsTohItz12EB/Z4Wd9UeztuqzSPqky6QIPEChnU7GlIahF0+QyCqTZxYbUO31cBoHEpo=</t>
  </si>
  <si>
    <t>sbW5cCP/K4hk8SZdXb3fpoyrbittJL8RqOaEHGpLby5Ylp4e+xtQ5D78yiaPHW/+3XoJQcqY8txwfKVQd0d34yYGxpQXRObIjM8UKxsoUwv3pT2LpVQ9GtTd0FeOYHGLkqlftMjzM2gpPn0nCQrbtGvnJi7KmGPWGMaeRiBeWP1JsnG5K9MkbqWTk7ReDd1+rf8UU8dOM6Qkyy26wiKyYhm+cwrQSXMXnbeCtV4H7sV5M707KIWKm9iU9ak=</t>
  </si>
  <si>
    <t>QmNypYFVgWzpodYCl8CM2d22ebDA/UtAzWQvDMKizeoE8z/w32TsDnTfsI10SVWTPaYUiU4zbd38XpNDgDGfc4BwZXKDK49EuRMTDL5ZX2KyjpUwWBIjLzXuMwNk8SH4Pxbw2tDmm/1vfzZ2FYOorUicnPlGS0pbfldOsDvk1XPsd4pkU83gLABcROjtPyM4/i7oBJ1N6NFYJlHu3HZaPNgAivSHXWigSqenRLTFJdaEL1VIjWWbb9psqNA=</t>
  </si>
  <si>
    <t>+wBBAZqr8c5zaYPgXns0IQPQSpPlXJ7OuS0oAnDut+U8oINKQyIOjR3aDq/LsatP0DWPAPqWZbJSoAwksQ0Us6eUvpcEDULVXGs9/W3yWVfYTIP3/Ml3BNiSqLfhdb+lQqMg4u6Xw7lO4oa8AWgFsu7DBri8TXi/t7b3ySttclowCH1DWBm7MMN80I8scXaNgLdZx36NM1iDqoEkxinwc/kNc1ZrAbwzdAtztVNYI1BJhE4ZSCoXyS+LGMI=</t>
  </si>
  <si>
    <t>awARYqecfnWpI8illndpc20b8P9QdKrVLooSX/yAQIdOyEuJpBaesFsTrOhXAwh93gguM2B5JXpY5ZtMeZo6Z6s3xmBrMDHGSQ63e+0RLgzPtfH5py61fQuHW4KQmFy3YmjomyBtUmuXvRjJBP1uzfFkKJ/OsYY6srKDrX8AM7YhW2MQBhKWUFwqi4V+KRq8tw1kG1ONOsozLJWLzlKEFIy1LNo2pNe/rndAgSTlpS9hLt/Er7DZvfi918Y=</t>
  </si>
  <si>
    <t>VheHQn1J/qS/FrOWpkxKzuJ0RI5uesMSuUqTK72yxHEyKTGiNE0do5ZZvtYTQpfIV+pAilXJFz+ccRGG9bGAWWIF0HAl5Z7vVZXHGWUYdCXuW1dwIW0JCjLXq83KDaS7RP8MBFWBJtDvSDoj5dBiK9YiAflUcwL00kYbP+SWP9CIo5Nqfd1p3U/6lckBDhyH28Zwc65ARwjNsBRaysZHhda5xcWWaAvMRZDnl16+b8Gig4fHcI3knGrXNPI=</t>
  </si>
  <si>
    <t>qsu1KL7TPERqXip2+H2oQXdpM7lB82VE+NS5inkYAtJX3vMwUu6ziabyUfMICT+PIj0imEPNKQ+aQ0zoGVtbuee3WRjWC5Khx3WU5bGzTwVn1GQzPNfAVp1k7M9leHN7MkSO0e1yYEmyNrVSt3zN92Vs2WjtJyFPStckYKzqBp0K70L23wWHbHp5VVX29f4qNXtwQVigISUETwyEjc/rPdrOP2LLgufqPL8a5FbeiKRw2y/kdpwTdZSpSTQ=</t>
  </si>
  <si>
    <t>T9LpgMQrUudlOxy8H8AUADc20Pav+l3BlopNmd+mao9wOMX2AK/UPlTMT7dmp2MKV9gQ71yKc/XeXVmvSb8cbflgq47cNgFhFobv4HL4PSqyqDL1oMJcUXBuGGIQW0WHY61Qrjnhh4j9pwoLm4PAPSSFXD6pr4wEVezMaVzV4yvWRcAVe0RV6T2dpw6YBUhphSoK0mLZlCo/LQ5Fhm3SKCLFmlC2QaKzgmpMXy1gWZI3jDu3NmD5PJsWwpE=</t>
  </si>
  <si>
    <t>/4tBvhk8moepqSQPgqsHKj4DQbaSe8J5FVdbuIytO/jSfTgTBiWfcYsoe7z6PaqPVzYylKKvperXn0pV+vXsYCaR0krhx2WB2iWwCPd2NyhUwhhag024aaxURj9n6bBJ6tji4FLLuxar64zMBT4rwbpcjJKx816w1M6upD4jlrhsXyg6sVEMUvmRgfTJzfbw8LgDWrSrZEUITxMrXQLPhiB3mA+izq3LlmwGuQZnpV+uhDkVoS0PeVCvzv0=</t>
  </si>
  <si>
    <t>9dIPJnt0rDtxdYzGVed+i3sHgHSlCil6jH/KHPlYzqUEen5VBuO7vu0Tjf0VaNHBdpu03enNNRi94uwL0/kJqubIZD1FSRwAMEKch1U142I0zMQV+7IehtURI++qc/3okwTeB1CLH/AaBP+E6eKQaTemf4+YVURf1qnpGuRgnAVjEKGzkANv7qnyd2FR2RDvOWKb5qGBws61tJpzB1ZnLlqst1qQMPPyFJnfKeb7uKgMljWFlzc5VB995yI=</t>
  </si>
  <si>
    <t>4IkXuwPJjeoQ098bQyRGuGh/prNLbVMefb/FlEiAc1sySNQoj1XlGoY+CABLerfipEkuGkmUFnlU2MlinBGYW9rvlcxGQJcrC2uuAvI/Llm8cSu0iIA1TCo1nt4clVRbpFvUWr82LpUeWBATue4xivlyvjoxVSFFr2SfQu2GO9yQG2oHfV5xw7TeH6AarvBGRQbzYJAl1s4W0UOkwM4V04SXZLN0x026HMrjOPqYh9GpuPFqnHBFnXETle0=</t>
  </si>
  <si>
    <t>yqx2l8XWsdKhzsaLlYD6z/vPQuKAFT2CGrwp2CyNlK2kkjPbDh9/pkfWIowWYl/pSALpQWUXfKMfZNobgWRJO2Kq7bF0xmqRj7lO0ITtL7Jvt3sE8qp+bZkJpLz5hTi2Gyh/C9Ou66nMoZYDBWSMsYvi0JmNTua85p7oplDkC2xp2hlTiWMHX5dwr1zVqmEBtNxf54RezVtAVI1e0b7QQtb8Btlq9/vlPHITSK2gwqX4Osu1LudvFBae5P4=</t>
  </si>
  <si>
    <t>UPJv35N+GldldbbdlHQ3CJRbm+rkkWLMiFXBNu2AeqnKfBKs3CZlerKr/hKU0FLtc3M1nogNvHeLk2w9IYIgLmcrRR9Iu0lIvNzTY3wxSf9A4qERHCHah0ouDj3/zCAJIoOv2dy/1lhS24fTlUIQ7h9QLesQrTtPJURv1goDhryC9I2oo4ScT/JumY7y+tp4tXe/O9CNQT+ZPrdNKhDBQsbGgo88qGZmdrMA23j/K230d8Osq+yNLwWnkrY=</t>
  </si>
  <si>
    <t>gkYjpSL6RQT2zahF3qXoq63SX8KbXVVIrZ0jTLq9es/lbF7/e/Y1DeRLUGbaCEGyyrd3he1gXvAzs+UI51/b2YQsisHIvaPIS31yCkJXSCaj7ToDRs48SxCLSHRrYFmv8/UcqRbSyi/0NOHrjZT3L+/mBf5bfJdAXPG7MGgbh6gMHLrKO+Q6qLT8DUpTSly02Z9r4cnVTAkVg1WcHFek/CWavbnIWh12DsDw5PuP+LW2GrbkTRA7yFNURt8=</t>
  </si>
  <si>
    <t>R8phSrlZTsUo1erw+MdOCrOjxE29khOgNHdFJwBkyTnMmhBQKor1Sa1BXFqB1a1vNrVVropuUyc19gmOsW+PGwhLFapEeVT+f79JlF16dyySWBA2UVwX8P2HxzT82HPxFqKMeR8NuBS1bBsqyIew+n3WRxtmCk+nS75Fv+n8c2gfoPBTaTTjDs9u9Dor29D2y1d2sBjtCYvxumB51F34jGuFaYdlto6Ia3p0f+l9pxTv8aTZgPssZpk/z8I=</t>
  </si>
  <si>
    <t>+wSqSwr2cXxtkgvNPvE2djyLleJXK9ji44Q9VHqR+srlEKb6HeWstKwBmTiVB+L2ymghpLc++apQRkY5lIyv3AK4NlyaKQR7QMGX6fwtfFo/c31QZto/RtPGOUUseRcOnD7iseo9pHeG2ZO8OvlP9uEo5re5hnDFNns2ZTQd1RyGx+Cy878yir6YuZJL1PQQI7k6j4E00rN2cd5OC3+/Z7jDZktSgdjxxv2VgUEcbuUzgCredZXF0uBe0SU=</t>
  </si>
  <si>
    <t>UcWALQupWXwoOfDwL8kts/bUG2JkSbPKhLQi1C+LzMhCTMdYyyF3F016LqHldGidzLr0ZJOa1r24mmyY6FE+6zMpFuWTYe9vxlFd8tdtjwbFt8FlCJUqTEvLLuWjjuUPZwpa1hb4LjXRBgMVKg6HXWeTFkLtYx/p2UTf7H/4M64B/jbovlS8yUDvBRdY2nObD4REB9wNtcImeHTaQo2TF8aYOyjEJW9/U+yqnEXjt943nWjTjskLnrbURxU=</t>
  </si>
  <si>
    <t>/p3efz/+8pbwxK2YANZ1yTY9W2rYIrAYc3eXgSgD8f0wjqQ+8iCtTqlPbqslFyEk9nJSk22dOmCRV3uspgoRhXtagb3L8hvgyWXeA9WUKu2HjQiwwdmTVtrahixeYJYWcEhw5N2wuAheid1/UP/syMMawbmbCduKuggl0RpA1RMKfyWUrODvrYHtu9B2HTivdrajAzRB0e+IUCZa7LyuWh6rMLJrXCohrFCRQA6zpJFRmIqpk1AULFPVvSY=</t>
  </si>
  <si>
    <t>NvVmuI3KDthdL0G9+untwEf4rFmMVzVjRl++Gv9YrWD/EtzCtVCbedTpebYyOPXQkP/vbOfPtbiqGzW3gARuti0nWl5qwhX4/FP8edGMvOv9hVRdu2mXoABvV2gxPkBGqwnWz3ZAX2Cc5+zbR+526OZbMlQRkME5QfANil0vkWU5DTTG7YAD8NSYLIhujuMGbiLPA7nHUMP3z6G9CoZRdV42GmRM4aZdbip7HSNxnICLV3dwn65q+qMgb64=</t>
  </si>
  <si>
    <t>bPO3xLqFBDu3TgR00aMzvjE/gKCTKaJG1p2R5JJOP0ZvsGmEWnMmajpJceY8R0MhSYlpizLjZiuOsjqhLrz1JnlOfS25zufObLrrESZi82MMSo5FNp6OZwxRefCuYNG3EiDYSplCoriHrDAN7CN49XzQijBBV9rnRUxVxNbV6UoWkxM3xWAeklbmAhrv4/XIuDDWaAISDi3yP28ggb3HOm4KburP8nzIghxi5vDA8IkCMMvPDlYtgD5iLM0=</t>
  </si>
  <si>
    <t>M6vMRUgrXfEXso84uVk1RudrHEMBhXRyTK7Fdkpafhg1ezQloLVVq641H96QMXFEgDkPuECm0DoW5augKsytao0AtfFYTyPy/o8u7H21Knw5jBMnKp0k5eU+3lMS6VNuNjZ+sruGBYeaCIs1SVy1a252w+6VIyBmBubjOdAoyIJeqOmlb0QSSr3klCjP2FY5cygIVx/QRYzJ8gTGKId+1b3cCaDWciZMJWUbfRAsU4NDQvSPZZ1GPBxUHyw=</t>
  </si>
  <si>
    <t>Be5bDu7SLjcPFQMtU8CViwiZFvAW9sQ89fxSEIX1JK9GrDKntfwIks/poPFuE8nSnxPRvZg4m9Nn3etmwz11KoPC0OQ9JQgRahVWoF21deD4IPKOtIkVtNkPI+XmMXKMPCbStZR47qEH8w1h76tTSTpDjwdFbGKp5RiiEVFiCyMopj5XDZwexr7YkljP/goBVkiW6Xu7fa7m3UJGbQxR9iVp3RdnhT9TUs+qWvadTNbgYhkc9/wVXaEXFUY=</t>
  </si>
  <si>
    <t>8f4xg1QE+hLnHDSgRwUoj2l0iLoVLkjltzQYcmYnbQVNIGN65r92iatS9JBzo/2aJj2+l0CS7f+gxTeRGAEnL88rBS35UGJTvEChsroeQ9qdoUq0RF4JrZU0bypAFJbaMj0qd2fOCuswsQ4+v9StyxpZ6oUykerLzIIRakzmSYc6GoRTvFjnJbsiZex79ChVJNf63FEyXsEMa+6DU/c6CAaba4nW8IptHhTEjVMnmEg7QxICiTfRnC9JC9M=</t>
  </si>
  <si>
    <t>joPBtHOb429OwRnDuqC5ek7KqCHjpStDp7nudmfmzzLsNHsoDpi3n/BGp/8mYF/q3SeDfF2p4ftODB1CU2ruepJrCrzm6XxsALqPUYGO2KE3S5zb7uFDq2APWW8+6BecMOWOaONY0loJwF5LobO+qh01T4eJ1zyVXDE1NeMIiNXQk2NwLktSXDhvYAS56gxHjq0YrxmMt+s8Gu5Mko1ACwVWA/g1Dt5SE7ZnzYD9GRfdpo/ne4ZggG84KrQ=</t>
  </si>
  <si>
    <t>AXOhc1x+qDNg4LmBf/NMLHXD/ahweHlnozfIXRjxPvEoTkb2vLCkBGM6fYasPfNZPFmPdkgLcYSRe/Z0sdl++F6i075/gkqmSzpeTaaVkdTvyTtcnnKG5au6tFBzr7aK71OhQLfhAoRuE9wgZem5CD36n3l5QsnsZaKmkCX5srmI/QXO+C10c0xcPz0tU9rOZl7xhjoH2BbBtMMDFTGSsdtk5EKCy/+9v7wCelaqmV3/yJl4SEKo0Rdc5Tg=</t>
  </si>
  <si>
    <t>BWgNCqTTuE5RK44A9yRBaY2fRyqEzOjAOA5vTgd8+G/C6TN0/45d53o0+quMe5MPkvHLRzaI/L5zX787HvIdo+WxLum8B9+IFINm4RZ1fVXWu1vNgH/OckqEbgxgQ8XclRBDuwykSNife8xjqBsZ2dqghwT4rKffgVaKKTJso/jLd4cGaLe3xGm4No0G2w1KGfDfG/sLr+dSKTVKetk4ET0An4ixaLYyCAEmfzN14tfYxLW46lNKPOCW5+s=</t>
  </si>
  <si>
    <t>N2GBVbpvnPWGNoCPyehPIo1bnEL1PAobbaUO6EgmdtXPAz2SKTdxm9kMNY8qdUaq2WcPAMFb8vvnOaL7hThWWgDJvhCsfj50R2hdsK7cI4qk8+3WS6y9GYqsQZLKtmwyWkZToZfzi7/yfN6Vv/GtcejyNcrfXNuNYfEsVLy+YJ5IfhJTeEvAshBo4/92NzvpNBXCPwu34QU6q0MYVFeUEEKaan6ANIpmp4B2APnp3Ff5Diw5uL3sqaL1Fq0=</t>
  </si>
  <si>
    <t>3RJf/bPf5k2VMm0p8LXhYM6NhyRqqr0y2S1/dVPwvcDmak1iHVy27euDqawGysc09ClrdgGxmf8+5AjmzaWtW7UNABbmQKxGAuOhT3gzxVQ6rzI+Y/en/xsJHssNPA9ZG4EE4+kFM/YffgFnbO7Ee4nHcFbIaTKZyXXBtrOheGrgtBUMishvxoIa6tvO0v77OBDb08XicMOb889XOTvEZIabtR5hzF/fCxqcjbTkvP5t2cXPYu7r4zCyUEI=</t>
  </si>
  <si>
    <t>3TLCzkW2tEoGqP4wj2fg5xjK+x+AiypT2qyGsvUgDYVp3TNjzsWdn3o4towKTjlv5l7ZcPQpGTHwtCDb1tILy4XnNBFOrko4+RtY8p7YC21NC6gTVgvP8Gcs9BU13h/NSp+yf/TCJB8+JhXCcAGQ8rxhs1VHVgJoY1lVWYhPChJpLL8IqwIneEp7SzTdV9PcsEJ2NWj9hvas476DRO4xiXbpOJ39LpXKgozq5+6VmMYh0fH9bHeXtS/PWF8=</t>
  </si>
  <si>
    <t>Bfh/K33stMZ2CDb+TORuPnF/WhW7vVzYhkV8LZm8mTS4OIyT9akYBXZw8lRjfEYWlbLlJTm9bMhbwuJUgohevYzZMMQRHHr67D769ptjmetecW+6XVqMPHnEp1PVXUb7sbctcwuyqowyJDQvUD1+Ve6YPu97aBF66PyefFqSCcp0cPdmTl8pJLC3Z85A5iSiGq9nnbvFopZkwRbNj6R2v4bi/ichIPvVAWRQcMGLfYMOCgJsUHLH73Tr9L0=</t>
  </si>
  <si>
    <t>fYM4uECqsXtJAl8sNGc8uJT450TAV7LNiOTgTRSK+TthMw82vg6AHxSn+MZZmtbc0leHyjOD7Xxcc9788nz3irsTMZQczz3u6MpfdnmVQ8hQUC7SELiLU9U5V99Q13T8Hy0Dnd+SLXU637zMFNQfo6eDmV2Ck7+xk8OeutUs+/luXOZaZd4GVZpDDZLy5u38xfWyCVZBkffBSzMykM4MzQFe688c4OiKPPesNcUn6z34c+Eqxd/2+ETmqzA=</t>
  </si>
  <si>
    <t>wBSu37OfVXE39oI6bcwfOzP9GePAtDqcQfc9Pqe+iRajj/VGY+Sj2f5YAyK5qxfv0iOfIV2bfTD77Mv+mTnBEGjxvPULV282RQvLdWFM5mmzV8REwtH7HLQIFMMswL5RwxA/8eAUfWS5nqVqipcbuFoYs7qSPXxt4o5FENDkSF14M5yIqTQIvIOiEvLshHaIE08oMoouJiJNjKJLwQHvGEMVQaxnc7wea0ETvVAJ75fM4n73UflbMPuSx1s=</t>
  </si>
  <si>
    <t>Jqt09UfG19zV3Om6vX7h7EZBAYkiz20T8Webb3acXHqjnUwW7I8UBlEX0FLP7ahQfnDNUEC75nxLMoEjVfmoihYXJ+8UTY0Py3Y/Uf2MzLLFQQOnBV8mUzvsbuRDNTFh2aZWac12AzYm74B7SozPzelqpj95Fcb65QRK74yagtGlKyTdJ7zC/PScluCwjYJfhkH6gmf5ITrpFuc0aF0n6UmQhu4DvHX2z4EQxh6mhIh9aa+Im9zHcNAauIg=</t>
  </si>
  <si>
    <t>GPjAc1BBP/dF/mEP0RTFZhz8N6yp5FlLaVsGChjv63cluDkVhONVkKeX4C7UVoybVdVG+GetJ5z6REPGCUsdKI4DT4wmhaokJUMwfFtxy79etrwocskkmmcPA0KZ+yjm9QZl1xR85VAHSa0zZPhpm6nwFqFeM1llD+9w/aF1iECcPFhhpcgJAb7QgzsetNtyaY5YfONUJxmDBF2NKMtSYA6DjauAIsRTbHQ0IGFTB3VvbfuBYPzrzDExzLI=</t>
  </si>
  <si>
    <t>T5tfMmp0o/S9zOKh3Nw5DM4LnkkJfXU7dy1LXo5MopI54Ts1jCQ5dYAzpDns8g3PDQU7HXwFL6ecRORGAH7s65XFHJAs2HJfCgc0gZi4X1VBOP+fKSSQHJh3elGqlsIZm4TxNObKRYMadI6G800aggVmZgBZQCDJ0yLYAqXvrky2MPcWOyd0eHTNu25A6F51myvIvrioLoLxyVOOGQU7aVQxpuzNzqW9pfQkWKTbMIYUJ/6ny8yiHmxbZ3k=</t>
  </si>
  <si>
    <t>qCf8pybkw72GxkbWStWYwIVNQoaKUaHpEw8KYAdujdF1lwZVmMJ6AHPg0XM5w/GvtVHkRKoVf3mF6YEYDyPKiZwUEtW0b/dHOnkG3aPC4B1miuOCDQKiHy9LNlEhXkMJLpwwPHUuxFUDnnm0UIKf5unT4rzR30U7e6z7qeVvhWdxl7HWUCoBT7pWUzBttu4YxP9yXk6m4tXpDjkFz4bALSw0cqZPTmAmTOsIiMmld5Pnm2MdDmRzvS4MhpQ=</t>
  </si>
  <si>
    <t>f5UgR38ijh9VULfWhgFcuV/9cXaMXvysOYPD4uakQD2eG6LF5Wy/ZUxDWtxtmfqb4SM25RSLm6vSTO9MNY2CP67h2JhI3kf/ZSfnNzuB7sPb6ezhMVl6uEvsQQIjR7Ww71+mbZym526oFnP2Pjx8xBknlX918TJUtAion68wQyvmnBKiCbn1VuuF6QTamTHky4PDKtgOpcmBGGRbAmcwILAXrxoSwEE38dZI9nmsRcic48lHDdAM4jKT3cg=</t>
  </si>
  <si>
    <t>mN1AIbprPZUkldtYgTyYAPoHS5tlwtT2umOy1t69GabtEAzps9izN9eo+uz1nPF/aQt0SdQU1+WpVMtWy+fP+P4ISKSvn9vXrYhozv/tLcFMT4jNy9yTf5m3MoNZ46qP+wqItfwsz2W5o5+VzL0gICE5EuklhGg0LLv8RAppGiBjdz5w/peZ7HAsXN8lHcODYlb/FzglZ57UwIebSZ+Ry2wGB2RKgJlzejDaJJDGdOxAarAExxwr95WHJK0=</t>
  </si>
  <si>
    <t>9sB12hcBjgXUBLeVrGXLd0GTmsUP6rLFKcB+62smMf2dnuj2fQt0FKz8WXbBf9/frMk4clqha3Xhbpquolb6RO/yMWf5ARnz67BHT/eu5Xy3m+biUZJ/gn2+lT4CdwMK2A0l0NmQIcF7jfwFvoKiW4qQEzrBbXIdqP52zlcD3/sZbQbZkSoaisUGy+LUs4uXBmjdQ6bfcp5sjsyJUAAjy6jP5I6bhQlQHW0dffBytx3UQn78H6bbDF23I0k=</t>
  </si>
  <si>
    <t>Kjg34lh37pw/CBy5GY5l+wWx3rDVA/oy8VhrDSTisFaJPu3l/C7+SFABiTlrlkJOg7YN6NyKuALjM/3Q5yqDHph/6BAguzeXUrm+8Ieae6l3HBb4IW+J35yYVmzCL3rPYRcl8iD0R/xVGPQeUsgtbuJq371UTtjb+vdfqFygJEx8bHT1KK1RcGaVoDNJy9HDfNZXjl+rt8d5AdUvuQ+H42W6ygw1LShZNntuXrq9I+XeDBiZqCuykBDb2mI=</t>
  </si>
  <si>
    <t>2we+lHPH5PciQODprSFbn/EBXDz14OARNYeSUDTw+lSpIsEfzPk0RcrL2CikH2HrO1xXn/F/PHJbQ+2awfwE6OG0M5VjE5kTh0nPG6qh7iTBX74BieUP9NJvJjztiSdH/YWOqn6jPcxuVI7GtusgCP2iNuEXFQ6V7vRoooceWM5v1B3P9dNiD0MZMYx0Tu+V6NGVP4olsi4uYONZy8agrPjVwbT4HUbzoyMw5HUNRg3ST68DMGsisKVxgT0=</t>
  </si>
  <si>
    <t>r1VmTAKXj0OlIDQgXOtZG7sbVuYwwnXiOJ+CAqw2wg6jTirlblRXTpSmkp7Y+EUq8/Rtz0CYpX5jzWIbUys93f8ozhvUdzEStEMH7UV4HUdoHVKWkFFN8mNpCjTPMj4XuyiN9b8Hn6Jradg5i+XReNVJT1JDU9T2zw7ObB8lCX1jtvbBjxoeCcohju1uQx/eiiGpjR2/YuZMqX11M76GfHZvJx++SusWSX2Cb4hgtNVOBv7jc6mOHo0F3Zc=</t>
  </si>
  <si>
    <t>qqgENBWAXhcqS5oGnsSdYEyId4K1MOVZ9D35AHgNyo9PhNsBEfZcV0Ytc7d7H6xOK/PuhkmE4GZy1qJ8hnme+IL97vPFnW80NY6yYGEQYUj18Bh45neKDfgwnDxgeYh3lAUV4QawmXqF2NO7I3DdcOWkHu+6TTH+HJcBeVVaBY0zLK9Wbb14d130BD9R2HkHP1HpYfbgra6D3om4aEY9EBfQ/y/4Ev8+YErzslVYFv1LkyE/j9Gq8uVeIw4=</t>
  </si>
  <si>
    <t>xEBBnHN0jb2MN0kr2igiA+2O+a/4Fw9KipV3QFythvKeNQxsbrMn6LG6Pu6ivc7t5X2I/znTByOYuECi4duIN7PjCBdigL3Qr0x1o815swmDjabu2o0geh6wTDUbqymXusLTYv7FCH5EbINRhCGNEDbVCQubnvKWmD9b9eHJQjdHFGoaQTQawPhi11BPf8lnJzapfuMjMIkIj/pssqfDVrDh6pyNG/kEtR4meJrVY6PHjwMsqbINSoWZeJM=</t>
  </si>
  <si>
    <t>3x23emitNLOAZe987Oe3j79NAbFOblaIR57LOQheQMxCO+VaGZQhGsiA3lZdG+RXZmMu+BE3AHkGhLt4lNgNdd+22Qif0kvhMd7IO3oIH8CsfLygzJF7o36uDzUs07AzgkuqFShUk3z0hSzLQsPdlBAuERaYACn+/bmQhyIc6YWqAQMwmooeSasq/PaLySR5LBe8v4WAlQge1KKXnfzi0/TOJ8tY2lEL8BHRHwVfD0G1b2+9y60pbiAiWNM=</t>
  </si>
  <si>
    <t>XSSaziNReDsy7XB0OWNjV0O0p9GTMzbD634bxXO7G+0h/xLMO4heN6VdmQOpz+CDXBGM1ZGjTYJh6sXvwRuvGzvtSxia08EAgYD3eV0L1oEcaLZlTPBFMys25SX3qc/+GEfFkHiWctuF+6UKKZ/eYH2Z7alWWrBb8Iusw5eAa0LzPvhTmBS+F5c1TvhsVXgOzMfpitVY8C1cEb5xK4B0SWHPsBpCnv/ZLNsR8mfFd0Kc2Dx5WX/iQJNEcNs=</t>
  </si>
  <si>
    <t>bjTJKAuT93rtsA3BYDvNk5m7/7XEn063FI54W6iKRxqO0xneIYUH2tmuEH4xRrS0Hqnpu4tRsXyGT8BCKRyyx9NygfKTSP+5QpoNU0hkZa/t5lgF3QgidUbs2Nl+5szlgqeSP3b6NiLuvoFFzl06C3CF+UCzQSRXi+YFhDxA/NK78naH+UjkC29cBpTztRKXesKt5cdtQqJmXRFMN5lpDKwSCyvkqLxJb4giMrVUCxA0c27wtmkhAR8LM34=</t>
  </si>
  <si>
    <t>dWZl3ZvmXhy7cWW/exHFjoqsYx2u++LWpDGfUhOQPJrf5U3xsho2Fpq58wWdsOLCVpjLttzhAynVpK9zXNH5zJ73cjzHhVC2SVXS79MuSeVL4dL20LB4wySaXKRxsyBXsYFC9QndA6F0ki0avVnHhRPJ6bJGrqYOKtoDr8iLvi4IhdETkqtrKbMiDRhnUH4AFi4VXsFbr+QCQCYZSeIil/ElVBRST3w6HfIYd5LHaCfX2zs5YsPSvin031Y=</t>
  </si>
  <si>
    <t>CCP01bu5vjXQTrI44ko+blmNZPJ7FWRI21LLh/uAoRELkv3sutY0YfLw46r9KgCr+DpBa329ha/EVygkrkRniiIIYmrtLjk35Tl+lV85wJGPCvK+v6DWOEhRBTDDxV3+zfuyPI36UXYB6RFaLchmuzPwbape1FUKxL6aDg440vgkA18zd80ui/7OrEAGPzkyHVSyxJHkH4XTuge6N9/d9waJCOQciZhLurN74yR6hOiLYaepbqoSVXOBpEI=</t>
  </si>
  <si>
    <t>JOwz0WuOr7vNg6I1R3RQ6OMXD/IrTpdm2tAuTaUi8fNX4XivKWbpI71pRzZs3IdU3LFZnVfIY5gnenZtqr4j829uk9OFLVLe55+i2gDMEPlPs+rQtiA11fpfFoH32+fQfosqKWlAUdjP1OaQlq1rjHtqBVu68fKKfG7LpObCNs4lBi+otAHR7KTpGlWL1EY3qGDRZE8+9aXKM2db2NYzSzR3HSDVSghjsycKNEtfZAejXOV9qcaMecEzb2U=</t>
  </si>
  <si>
    <t>fk76zvedtdcXRa966zJscfFHvr5M3/tewnZjBCYE5D4sxeQcCFQMEoGiyDLaahMMNaSiOPl5CxTdEKoKyEbsfnzIHSCOSOEIeWJoIUT6inCLYRLhTmbGqVLsbywzgDsmt6JBA3sYy4v3BaKjNcm973SjQvYHANSq0oXOpQ+f0XG1gulT1WiapSx6I061DajsSyUHZeRtyZ8VDML3yOUhDunANdZSgPfVWk+aXEw564SpdxkWZOQ58WDoIgc=</t>
  </si>
  <si>
    <t>b9gRuQQzoNZz+LO8RN3wQAjlsLxEx/J0wmkSz3dWWYgapUpnYwN+WKb+4N2/9tZliBFeT3gpNkzK1/R5rWwUrNtjcTBy9uwljydPq9MPlmVikmgVnFqDej9dfUbljkhJs4RsKlcgfkuRpwc3pX5/jfDfjE+ZZ6g2hXWCnbYVyCvzRmZM7a8QsuGVxliRBT6U/0HtPnub9siWxlau1O1MvpCsxRDrk8qIWP7UbHEHpGSHmelShNHSDdVYuM4=</t>
  </si>
  <si>
    <t>s1ApbLl3A4KvT604Eu9PKhHdrEp1Pz9tQ/EST3wKktO6RxyPLuDNUMMZQR9QPCG0OD4Nh6Ip3c4ZrYfDkdGB10HY6v+k9xjpkjFdSsFTSe7YTD9BILL4FvWox+dS2K2hNdWeFMzQnI7F0Lo4vIidnes8UHIBpNv95UOFdTnRd2piGSTJlPRgM6brygatww5E8SVHXI1B+YrrXYyDj8z45TKbMs7KR+dFhJihwuOOwZ1Hw/AMNdZqSWJLqpE=</t>
  </si>
  <si>
    <t>EtQciXYxBEezS8JEDDZ4LgwQoNqYzqCwl6F9TXSu3gwnCywzKuNomm7KLBBT19yDKyYJ7o7Vecjor+PtyIw7KWx74H45WcoaH0TNe7jym/mcSgXPGfq1cgj/uNp8rUPAlXk6Hkit4fQ499lm1aaJ7PBLZQN1rmXVlWGCByv19iDIYPTZr4EPzDbF6FfmEctfF5VFPoVRK2NoYARbLGVWw3PkxparNxdXS1izuvAotyqvgmvm+9GOB95FZR0=</t>
  </si>
  <si>
    <t>FL2BQ4yLyIQ607MZsQB5/IX2Okszj3Pw0lVPEc2OlWvbgn1GCbqDQgmmG+5JtS7Mi302w5rbfXPUj8634xZfsULb3+3vwmAwzMq4Kq2mtyHFJK+t1twYMxvZyjPhplN19fnXTuwSJjYKPfarC0G6wPfL+9ILIyn+os7hQz3MbxuvVjt00TJ2T4avrWoYjPNpdwLio3TbuFREmlIZ4tIGqkK/3LmjdkBfTLZEkLG9BdLIvyHHoUd5JikzDmc=</t>
  </si>
  <si>
    <t>vjsLqBOi82mTvaJgSCEaw8+b6FATiWDoUo0b/777wAMwbcVEFy7Js8Y8LI1KzVFDhV3mObvJUIiJLk3cFlgXgGH8xpRX+5M/JhDTDcGfyqbCzlNBPbyim3c0h4W2XFinPiyb8EKPFVzMHF3inSdlYiqr5x9z//aQLhTCfNQIDFjwte2cOEFjMsJQh2CoUW5DOKV6YLX/KplHmqp1/7gaL/GgpUfdcEm0IvCj+aPjKxeGRXh9hWfq0fvI9+E=</t>
  </si>
  <si>
    <t>WcPPIDnGTfHQFBMntibS5w0D7o9F0f4ejOIs/HXTiBQbd2tj26z9pCZr3y27qGDSmKjO2s8r+efd+pdhFhWFnb5Kb5ZZA5UJqn2hsN5QbNTqnJXkK88odn9VC2//RwueyxrN5LxvaAH7GMD3ELppSkrQzO/D/uCCG3mKcVbsx6ZZygic8vYgxPkeWb3qnMnNHXzYKPL/Td5lAdDH8wSPjECCx4YSL0kzYQWZxdCA96PI4R7XpRx1Nx4TKcY=</t>
  </si>
  <si>
    <t>LIb+BL7PmL0fQKt0d6hN2cMieAehMhxBtr6GM+jUCtiiF3ttV9jouwIQNbyADnCBv6ra7QrIv9H27NedkA2+PtOjGyhIV+2+n2kUVLZraawI0idN7NfYrQQIyJMGfyR5WOb1j9V9qabgcp614b3lu+y7Bbo2xNenYI6+vr0M99iUn8MflK8/qXmF0H2DIPYoXq6JhCW6yvn8XuWdi3lAA3jl9J+HODEBv22aJVVLP7pmv11V+9pDytVSwfs=</t>
  </si>
  <si>
    <t>mYVBj5neBVaohaXeske8j9UTqUeZ+oA9noww5BSWTo7dVOLWnji3NFN8wRsNtxJezVqDIKQYnQudvfpEazyXNRmNn8kSVsbwoBJohBqL53fLdhgOSvFXDZGR6V4FMonF5tPWlwdjResrjOLmHs5GPgf74DaWKizxWOb1a6bmYvWV/5yxczzh8j39JUhJ/YQKWk6dEP9oJjY4CxQ5z1FxkrP7gSAMV2g3+0jCAfD8Gzt1VRLZEKHKnkj8LRU=</t>
  </si>
  <si>
    <t>EdHNC/g8VBZ08f48iAnvtvyvV6Qa2McxfOToRugtEU++E5JQJPm6IxzEvYqmshDX94evuzpKAiTYQGuAp6JgE5HYd16EZ4/4XTtIpSPup1Jt8U970xk468PCAADTDmVIhxIiLU2dfyHLkbqKSfqWg1vaVyMOiCLXx8D+saqRYjZPlhO4lcF3PeWohZd6SamlSR/ZNOsrCcCSsUxrBnS8NDllJEKIcLMFEfFSM230fwNPkUaPVP4wFHJdW4E=</t>
  </si>
  <si>
    <t>SzJkQq7eDyTFJkgNeFLXz4lLmBa+TD5BRaGTdIpMkv4Qz7OqS9X4r4iT4h2HN4n1ZcstB1P87IQfxyVrJ7ROaF1QyABNGpPggyQSrmKpsenJxvXFLqyjP4NA0hvm9Hfa3ujh1o3pNz+kkiVy0bQJsUSHmSJmfkQqpQD86Ilec5oIIzZoktS/tJ/i4rppij+FYmQi0LeXhSvUWmAdBX0cSB6Ao34xu0z06VrVjD2obl0NFFo0Wjnv3uhF6mQ=</t>
  </si>
  <si>
    <t>K7bLCg+FcVbKVrj8dyXP59qKoKYbBnh3w0A87o2BPK5/p18w2+6JJf2eu8LoZwivqaaRsOB6Ey7crIDHbeWhtWSgIPnDkb9bgJPn0hqODAC9fvS26eeDuQ4vHq3H/7Rq3Sa+U0M6/rT9F/Xubel6jl0ZY3x+KUZE8j5vrZ0FOEg+8NdMIgdJkJyPltVW5CaPtZwO2MMNDcDb9S2ElHj4tz/dIbUNR8klMbnf6MKqlTA4vexZfolquxLKeRQ=</t>
  </si>
  <si>
    <t>Vuzqeqsk893tJuZ4xQMYllVLlj72jGKflEq0YkQ47XX0pmpOYHVq9Mu5UZ4K+JY/5eVOe6r9BQcwVajLVV59bpL65ZV6sRlBhhYxkHSaAVyqGj+JpSGkvlpumeLWuK+4tkDEtD49jxlYK5P4JWghAfA10T6cLwR/2kuPnPrnCFQckCmMiY2OKSAJP10mQJXPrGlGOa9hZDy36W8CSIAirJogjtaEq1cdH8EnciHM6Fj/9jwp35PdGDUqpg8=</t>
  </si>
  <si>
    <t>an1n7WLB10cPxVg08ZBQGzASBCNBELe5Pq07rGhXCcdyf+us18ybL7q53tGUdNXEG/H3rg0ZUUrpBooX3Ka6+JT3Pj5vbEjWxlHmo4Pysan4gTqFaIMjua5xDUqeaMnH+Gh2sBFxGvdd30Tuvlbk66fYZLsdX6EzzfOCnTLYVV6VPbqsHDw38nb29itrKv+Y7ZLLhh2sPzZm8mtldK61RmAUiWhcD5ptNYJBWHq/O3LSMj6UkKoF/9+vR7Q=</t>
  </si>
  <si>
    <t>bgm0rlG5I9nDTsG6R5cBKtxAIVdkugZaNOt5nHrwYdzBWY/5S0m0r9AiLl9plSEP4EKZhzAMNfIy1V5HbWK9mJ9VKlYSMGPeGoq+0Xcm3FI/PBg7p63aTBOfpUzpAv4K088XSyK64P1OZZHn/iM8JT2ZboNUmLDIMJrajACkGtqmS8PFJ+AHkW3N6mg1qPwpTJkIK2CIg3so/Unh1jsXKoPAkZw4x0BuFSGDG2asXDiUd6izuR+bSAGRLTc=</t>
  </si>
  <si>
    <t>JzDh2naTJWCztYbmeaRMERNI0bPh4t8BF+6Trwa+p/X/S8MExNTmpprtKKCukEzwowZDyJVGaMGhFpA5frymqn0VLe09hTG+17cFc8W/+vJynreyaX9lVvLwvvfb8vQP5tgwNSMydla/2ZsRBOuhnnb6V4X43QGN4YfjxSJY//EsDw+4ZZAB1VK08esCf7FqEEbgXvBP/inmBDiO8hF1HfDlIpbd+ZXIJfXybIkBQhG5XtIHjfw3mUZjsu0=</t>
  </si>
  <si>
    <t>/g7eAJsEB/zAWVs/3UAT/8zp6ls72FCtag/07ZIu65ACp16zo7edVWApB6twgHo91ZvBidzhhCcy3eXHutYM6TTsMLotPbJmuJvR5iYZ35Q2pxvx4HrmGvGF8IgXR/kQm4y91FAvAYDDVdoAB1SsKECtqRp9xzcqs22O88G9krDvsjesxBYcABY8P/6hACGZ4QdY9iKM9a1KHun7ScjKacoxsG/xbtycRBncILJpqs416HX57qTKF1Tj5PM=</t>
  </si>
  <si>
    <t>MbDpfDzObZxiucltqfqZptY6h2AGoW4Ha5f+KboufYoV8mubX7jo7/ZCC7fYRhW310kBfUrgF2Gc/6yiPpNnyuwImA0KTw7PEBBHTQlKWbytnNrAHRZdEuXWqNKXt5AviSG+/RihFOiB+pn39zR7h9+gjNzWszHcvmUm7LVPL6EXEXYL7EkKn4IFCSncjC9XDfDm68EEVvj1IUf8i0BkUcOJTVRnTYdrLBdEAZ4vOxz5pQhxJTstRdX6qaQ=</t>
  </si>
  <si>
    <t>c7Rn41gmYQsq6MLfspwZ23KpehePpcKfaKQ3OhkEWXHnchFpS6HuCwRhSBX4bG//tmsKvR71zbnP5Lf3lLbXasqA/ScoQ2PauPWIA01NKwjtPmeRol0Kglb/S/7JTCWyaCdLWU/+BIiR6FGGRkjXbzZdI4c/1OkpH2lfD78Yn6CsPWgWuhb39ExqeNfygpQ2t7hJP++rCSvnRzFe7DSSZ9NG3ZAeP03YjxZ049KSAi8dljh45FR2HivtkrU=</t>
  </si>
  <si>
    <t>fdxUJqQKpXv2BzJS6MQ9Lw9g/4WmL8MrEiv7MykngEDGqDTToHn7DXfMDCwBP7It4sBrFfIGC0RH0eIC8htXaf4X7AP4v3P8dXnkydVAFZb3R0SgTcMnVlcp+o1VxCOLOPLMJXMYd+3SDoT3mR+NuiNRMTaSiVdmARJE8tLEZacjlhdRoWAETSarji27enE0xj3GOUE2m2t/8NsA6GJIJ1N+FteRAW/5rkOdZQL+p5riojMW5hLNEwWQavY=</t>
  </si>
  <si>
    <t>J/iNyCjs4I6KiLDpgCwQQHxP5cUt2M17/dnhCPntQxcKU2Tu4Xn4MZssgspZ37qPV0XAUnSXq5HAc5cyZYKtO3bGnCPVPyReFSD63eYd1vn8fKISvfpKcn+yNEbPZlR/l9H3hWurd6lsgaZrNcqgTP/AWyoNdQVQ1ayAF3Nf/lP5r0wRa93b5RhDUZFboYC++Y0f4XYLzWsDgxFHHY6alYlNOe2Kf2Hj2jzhmIwpqnAxoTOLSR58/omUt4c=</t>
  </si>
  <si>
    <t>oJFMX5K24+eDmPRkohslYsnnMK/ca4/a7ufwwgQQp4fnBwbTT/XE6zTl/DBLRmLCllaWJSKwFyCy2NDw3rMRZXyTp6Bh7uuIQTwpfSUeBsvkorudmSp62a2y9CBheP7UCIrw31nAT/mZHk5D1Ex8XrTX3yx2zEuFDQi+7ixIvYaVUmQHCz7ki/wxof7utfLz6jHvIHk1PDXN4dVTpGnksHvgqyGJTgP2weTcIdbryK7NE7gUfIlICKUYvSk=</t>
  </si>
  <si>
    <t>B8LumiwAXtPSiVYk0+s6Galb1PujGucve+k4NHuFZGF/2rkX99QYpA9DwurjlRqXWJhv+PMvQf3GXW79M3Ue7YEhJbuvmb5Vh5E6e8GbDHqa2Bx5sFVNRf3iQxsW2/xz30chqQVkWidrnwiLKxEHeHMEvhfCRnNFYDxG8mz8BT2Gml/lT7YCZu0/88GOF+NJyy+qCSQzHIkJNoq7YDkltGUtqbTeDduLkWqqAEJEKPDCZcu2Yn3bQGUMW8c=</t>
  </si>
  <si>
    <t>iT4cdAoBaC8vfyr4pZlkkP2wG948m6xDvt/ijOgF9I16mFgSq1UT1OY9O02ZV7bMDYaAqNWfvR5sELpjxbTaTkuUSnSTIDUsFfv3mNDp7jgEHcklcEgN7kHc0jCLOEJxHFb1ZiFRk363+wYRm1fXfElOTS/XrGErfjDe5XC7/5vsHiFlxaYYogfG7CabDnvd+702a8aAINQyEZ6uFsB169A9ChUDiXDWKcqGDdoAPHc47bb3C6baCekK6Xw=</t>
  </si>
  <si>
    <t>z8mr8gV/IRy9/TgllyXG3Kv5uGqqUNj9tpl1dsn6g/y1oWwCTR095JRn5R290/8/536BJ0Y/c3pRrjcZYgGjr2TZSGHkqg80v9Vx/u1wOmX2zKPnNdwIsB+DmwsC5HRJeBFq14PzPF6Y9ZhYXrW1CeLAiFH2iMppdAQ1DFRLLt2ldEvK0lBKTnvFW8NDGET2+XlcYXpSaZiWodmk9VuF3FPTP4eTKYpS7qU45dsrjFrB2c+LUL19fu44two=</t>
  </si>
  <si>
    <t>ZGhg9UqjJI2oJNFu0tbSMkInRwXOEm1+5JVJjgkgZSaEB/STluDYJXhG1rWXF+k+2Q71R8tNRpO/1G5nX7oZlM2hwXQzOlf3sEc/nUNCA4mJwXg4EBEScfFrxDNogc5Fq0PwxztGO36ExgENoi7xJBndXLdHutULtyOtjRUbSThfLS7znbisEG99xs1G4lyuipbtLGlzOOz+c2nWrgWXaC5jZGUMHiRZVA2alax4jWWprWRDiGn5rFTlyEc=</t>
  </si>
  <si>
    <t>FzvHQhoXoVfitH4H6FBNe9JwObzoKDq9tl7PHxVDB4t8Rt9dICJodanVzMqYZGwe0VMTpZj/yrARLQnueMCTo2sYexo3/jozTQimxxfjgbZPGfzfZpHxFug+sZxloB396s7cSQcmV2D6Ror3Wt76642swrFtywizbkhJF0jk4hoZkLAxMHjLN0NmumRw7e3077vQhYJWR3MY1R8VUqQc2N/WW+yxz1CxTCub4AdmiN+dDOiPMloGSB6ENew=</t>
  </si>
  <si>
    <t>/K7YCXgFp0vjUARSg15O/1+CWVwSwnuy6ADPIf6PrEUaYMK8pPUXsEQe/YW+9tak4hRBMl7N2tkm4hL+nQOyGUW8XD7dPfokQByWwhiryADG0L7WjM/g1Njx6GftOizYo9QXiCeSTN1lqUSJNAzDC+YKxzohFmzyeZcvsgBOzCRdI2t35fYIJJ7uQeL1OtWxYd0JtZC6oy7ldxBgW4qei5yukW6kKieleK39kzMDOI8XBr9pWkYB/4A8lws=</t>
  </si>
  <si>
    <t>64Gmis8s6rth9fEZaBJWThVwv4Lcx1RGebBkckwsuqNVujDHDMw9L42ILDZpMInv2x4+5xy3W3U3ex1Oo1ehKKj1THr4BD0mao/oyxTL851mFYpT6tB4bUi3dDtLRCONiPV+8i8pg5VDG4pNs2G/AymJB9doNMhEDf8E7xHMDzwvpG3kwhDB19sWV/vqHn7OV5rHvsU2udJe7WMcmtwJIZ8/nO+0cbQBRnPYu5bz65+mTYuFknZctKVdJho=</t>
  </si>
  <si>
    <t>6hDTeQ5QIHftRYBurGWZNwzbDxwyhPgItC1STEDsbrU/AgNtMU1k958EG1mrYrs0mFSqRGA3jWNAr+WWumtlpLl+gUgMfjHUWqfskudxHpq5ql7Cls+rYZqjktrDK3AiJNiZkIhVFgZZxHXSsRhivM8MeRvh0UDNrez6t9WABugV7Ck1K8qDEPdRI73Y0q2UvHx2Uthc0p+IWkk07IwUssgvfZ8G7lZ4RMQtJOMqlTHb/zHNkvQggOTyDeA=</t>
  </si>
  <si>
    <t>SMzKuHPkU+sJ8mGM7SNhvGwy4cjard9/j4JUofLOjdiadLCmTulfF5HnvXH0d4qGT14FkJO9K8aznZxDa3RHsNoPvrWMP1EJQ3ViPzogQLQ4YF1qoNo6chPspKhkVg6RscliJWtOwG69YDQxCL4HoVt0PjQMt/s3g2VW1D89xAgmBdXy3F3irAYNXtARzcBF3LsnYeyBivLUAV1NdkRSEJkmNlLDfYU1MgW/saFsdcGQ0oM9ATYbSO49ROE=</t>
  </si>
  <si>
    <t>4xLi2XxycbS+gRbunRKQgtIOIikANUHErF4g0s8U+LrWpNfpI0f7v8R1wbCdPfa3OTvHP6tWnArMuxZZ5+K04CewUV3cxT5SqXR2jfj8pzdw9cwLdHmXPatxNdHo99xc0NFHv02HG/TSSw5C1dN8LDU+jE9XsYJa8iuoeS0J1cf1+0xsyoPV4iQDDMsStKQwmeXU/AvHLRDEB4D19125RQ2M02pMUnfqmPVv0ZOtt/N4ILLbHbInUM6yIT0=</t>
  </si>
  <si>
    <t>GniU6W+UFCta7yWuqcyYtZ5Mk52ckSuF3BOD/Y+M283Z2GSegwWYUSGmBWCj9ypsL4Rbm0H9/JjABxeCbcxlYQZIhDV+Fgmqxpjz/juOmsi1/bzyr+ML7Vq373uqO/j6RSkwJpueO3ShZI8faS73YfdLP5ocnnfn7HzyxMQMYsG9Fpjuoo5r0H+/28euMDqHFxRmLbd7MT5zOnQQKD1i9RyK54j6e11ybnItrDG3Nft1kU6kxqPq7KxgU3Y=</t>
  </si>
  <si>
    <t>dtw3FZD79NQg5RBsq2apnW9OZKhfI2vKkTL6IYNDRyHmrDe1jvEr3WU1LnjMSWr+hwz2M7OuJLVZ1WRm930oqh4q0c2Cvzv6BPXzlc6Vx0hvAWeykfI5Q3zNKr6nzD+fg7IhZctg2Mrg5wEcbdCWjl+9jqq9GXYWHDmGfPLgtF6isVJSahzzzuKgioXEfmTmOFXwDGa6s3cJ1S24d8lV1SE1cuE5urWAe8B2U2LyqH3vFkvzCr0BraHzmfg=</t>
  </si>
  <si>
    <t>EEthNJnShAcXXhTpiV0LudM40PyNjHmDeMFRT34x+3+TZHNke/HBc1yE9RdtfsjafV14Q5WCoU2nsy2r4uROCbyaIUQIbZFydcY1rSadCr9GOM0zaDIzgE4nGk5KT1jKyNs8GCgfZwdfGn0rUXir7ZG4hLiaO5zI9UD+MUGLCyIHdHdJgE69qko4dup7RDMuWGX0sJHPRpciZSQggFDmWu34ncx8Uw4cdk0vdm2X0sLJoG4jF0kwQLtvMZc=</t>
  </si>
  <si>
    <t>IDNpg9+XKult0VKAY0mVB3x04c5b0DqWRcUgRD+mtXrAX9oT98yhuCA8ZtptkBina57mDE38ATWeg9aiEUmLcMnXtutgrDmqy8kHAqKvmgugvYZOIKoEjV1B+rp9Sqq6deA6FwIuEZ6dSlOk798AAnU/hT2hWs+6EJFM3z/oR1ZZ3hQOMEkOSQ9fZrjT/fdCqm+ZoUm5vJBqiiXpGCZMQFARQh3zpQFEpcP2xYKtVHeQ5Hs69XcPKCMc0TQ=</t>
  </si>
  <si>
    <t>1/ghGVkSyBdIUChMjRaQ6nmwQz6sp8wvj2hTtY3O+1LBLEcK1CcYTAgTBkwBKb73M5o4U4/Ym/VLJPr6W/EhcBia6/qFTUGZtokfPAYuQjHoHSzRHW70LF+9rwuXzde05ATG60HolKH2/fiQiQu2omARM+VPXQ9A99jqhGTuK1P2G5gbN8wR0eihJB88GYysOTmncqEqz5eneAAqAwJ3Nr051m2Dv5JSx/sK/CEhCAiOGrtT0OkpozyZoKU=</t>
  </si>
  <si>
    <t>7TAiJl+oG/UouirimD31OnMvOM3HK+TcSThhXt3shpwoZB00ERBMK0uuFSJdfnDu9Gbw5vIAgOIuf0O+Hzor6ib+pXg6ytaf4MmdsziHGJ25hcC8nCXlzaRp5eTKmT3ClIuB0dpLR1mGb5wkLmzZHBaWVO4DzEKd6pcsrJfDzVAXENbWpuAdsDcz5cSM5g+7uzPBSkOKI+942xeKy2fmyeQD80QKcYoMVz+0RS5c5Uyq0xaxPVjDXbFpsSM=</t>
  </si>
  <si>
    <t>3Ei0HCcSrHQ8iTQugS0JszjNDadwUy9LczyNB3+Cp/YYg9G2O1WxHMlB4NaDxhlRaZj6ALybic1XzdSDQg9mo0ZdfY0ub1UEgvdagDm6awyx01xo/Phg5yPREI7KHhCsYdmJc7er4YUr75FZ4nkq3vWBJOdrtgnjr44Re9Y7gSpOd8rTlA4ayhOUPA8ZztnqZh+bQFfldR6rfR28BjDAsMyHSS1rHyRhSsIsH3fpBKKvLZIB8Ucz3bMwAWM=</t>
  </si>
  <si>
    <t>gIgp/ngoRZDPJ98kY7+WoNQlUmI2/36/DQg9OVmkPRS4ROPadwcQmyEqvP3/dCpgtK7Ch89PavKRb4b0F95BtDuWM+qIaEjNzJ4KQtdWVWpjHHk8X4TLGju2eS5kabtqas74J5MCgQHiARM7YtYUJU0/I+XwRbdQ9NyAplBWFV5HihZpxrxa+5uMHPfiUHxQ8dnwtiaimLIgClqKma4wCnYtvEQ0j3/6MNF1qfL4p7wV5Sq/2ZplixgBKaQ=</t>
  </si>
  <si>
    <t>CV4XRIDJMRhL02IjXlvF19fxi3FpzlgG+P+AhnmB67K0E1DWqP8uQvJ1TIDiiET9zsPOyx4Nr3K5cHw9eEn3b5uzoZARlOQddCmjtKv1o2chkpyI3QahOz3WZueYpPfxpNrFYfXrdYQyNiW+Jw2okHxKlJu0eDyPZ3djZoB3BrxXUshywGGacwOO/4+fKucOLmg31Ts11GdXUArKjcWNnbYcZaeGodotElrrNMQl52cbBybdkLh6yZvBN5A=</t>
  </si>
  <si>
    <t>Ig71NFGKW3i2qv/j9hIU2ZX2z21IZ3W+c5fS6JEs9Qd7XEUURgkynS9fBMDiTOtUTQGLrqUoKgkM/B6R4cgI8j4JBsblsBZbzHMzk4IYBCxnK9P4D+BsmbejkF+CHX1V2CL62p6Bfmz0TtkF1aKgqTkE4s7ptakhGz5Prn8eN9e4jue15gVUeRr8+6BBCwVUOiOA83+DaV1vBufWmss12oqZC6CWbDOfUHzgz2ip+fcq+AmAcFdlxtQjfb8=</t>
  </si>
  <si>
    <t>3W0TTaCd7dNPfinL15YhvxyoanS3ovVP3p2htEEy7Uz+RNbqACumlcsKX/gia3LmXd0EgIlkwXuWbxHURfY3IzWKHV1wW42Y4wrZ9w68hZp0cTU+Tx1tfSU5DkTC7acx4mgo+zOhsQPe7rkynMTUzGVK0HI8G++wB49KBgBR3f7qpn1fH0L16DHD7FbCMCT4D14wyeMUBUUoxS4mitsydCRBlL2X4ELKs2JrJpHWl5WGNvM3T0sc6TLJdDA=</t>
  </si>
  <si>
    <t>2au09JhEIb9/U24OHbWeLi2WDq/np1/3dqBqu2qPuAy7eQ9rOQOoJtiTD1faqc1d2CutBucsGxNPJrgmWnuqBEJoc6aPBU8bwu2Uy0flLLpAMIV0ApyuUI34WmJQ9o4H/6sievMsnHubOpbLxCYw1oBkReRJuDTtLtjRMHLYij6LskWy1ExYBfarLW45kErz/l24yULgGhZxFc8r/uyV/RTdZd9Y9YDZsKDkX7x6AYpfyB1FbAPorBisTSw=</t>
  </si>
  <si>
    <t>aFwdZHFYiZe8HbZxRH97Va1ZrTwkgS5V4UyLjpIN8xReiD/VUql2B+ZhoBPY8reRTwmo1JLOfx2a2yRfIAT9toYFZc9c31KFgVj0EOQ3iRrG/7V5Eu22DjncdUmPESEtvVkaasY0L3HrGGc7Z96/EQ170byko42C3mt2/JiYLP//oJ7cTTXytf0iNAcGSFssobLQgQX+ERErET+mTkmXmIaGyktoOJx/LlWoNus40gFgYckq3ivAeXRlnAo=</t>
  </si>
  <si>
    <t>+quk9hxmoQWApKQVF6bNI8QJ0kHGrEQCfa6XD/17r/LdicubHgn6l7JYjPNNE7LoSc9Tfn8bQZsIHqEX5lAcQxNPKU4YGkhOq0Pgos8BlkFUbUOamr+iPWsFW2Rjp8oyfVsPHGqnucd5QUIGDUFj0NX0LIyN4MchHIz5j8tjpQ91Rm15nThzbTWpqNmrX0w3kSa4rODMLJ/HaJFSgbNJCnjrJiDAgANGMkbndH2IIWZcSAkNYnUO1oq+E3s=</t>
  </si>
  <si>
    <t>gENCVTIqLm0oNw2ya5gA2eY1iUVan6duvxyxhBg+MNEH1hahnZ/C+WiBWHu2F4iw7pnK9IgZf4K8ACV4weScR9IUUG9r8Ae43G3tBHRNluAEXtaIOyDXv5XgpPNgrsv78ihLY11pIWpXr/lkAOfBGQndd8MUkWT6WLK57rdRKcldCcztTnc/C3POdpB8dl8ip+oW9gWmTdTl8qMWcK7wO/utqduKkqoHk/379VuJVZDENUhNzotQCqhzrfM=</t>
  </si>
  <si>
    <t>c3SB67gmXS54osJZHcNThlJ8jR9u0/s6bTqDIlJQNYqOXFJ45smZOQXnjNUB68x4Gmf3E5WZxm1ERIAeU5ZM/yjS4VDl0VEl6PMUWXgNgvJjv3+tuu/0eaceTaGi58yu/XTmWxOKxjsP7UCyyhs4gDiGsfC8+JvqU252E6E3W4WHZKOgJefkR74Um5J0gUaLABO6Hh2vhorkhr57wTB0KPyDLgbhE3EZgsFDQWbHOxqqrQYvJZLne2u0IVA=</t>
  </si>
  <si>
    <t>FlaIa6N7X0asO14bs8xlCHw2g1kLmyRBkUvJ/Or+Rh+QGXDhttXrihtFb8mDJqE4+bxr+P9+nWSP5A9pYduCmKFo4/+eKEG0+bd5vWcH+OsbU91VX/di0Ijc2mj5rL3+zuSuxhodJMwBvW8kRwB6eBa7SvzFkVpNtD/HC7XjgwiWmfPETM++QZwLTgBd0GXUp9p4F9ZqcjMyPrxp64aqpX9TrbYqtjJXrtGjvXlm92iThZTaVKW3M7ZbfD8=</t>
  </si>
  <si>
    <t>h4L+LxmpUUyqU3J248r6xdIXPNuOoKePM8FHYcR79a82N1FAVHRoSh9XwRt/JkJhv6TobRMSGknS8Usbf6//0HTaKi/8bFEnT43xLkqDKdLVx35tPxT7hs262TGIUh786uYrbtNmbskHA05HNjvEN90E9U/ddbzrx+gTg1SHo87rDtt8ZZ9gCOoK4ycq8LDGAhqAOv5RUDN7gsvA8uNnFjqlUG3eZxBBPuuYiFSiwRR/18YFNISf4cSZHhY=</t>
  </si>
  <si>
    <t>FKlTZD3exnljVzb/kUprodDoeww2u3R2Yqe+Ygx6qc3o/sUocLnnH8lxiiSYid54p0uGMg81m8hagOraiBxiNfppAZOkFXQTEYUP1qlhfNGc0Rqeu4+u+evAR1FAmxMoS/vbkUbgeCtc7GSb2/MoebdDMh3f342ghUfWpv1w2toBg3XnjwhfUdKyXBff8/6m8KYRTq6FEyFmnXG3govgwcHxYCdchAZ966XHO04jRfWVI8BaxbnYv5wycuk=</t>
  </si>
  <si>
    <t>2+fZENaJ15wYjaFOMRCHSrdjXUec7VEZCEFF3+neDgm8bRZQZ6FGztU2kYYeqxDYriEWTY82Y1GcKllcGAJoEVKqpepKjZb+TRt+CepaIzzhl5PgnkiqZzixQ5x791IBmD7auoM08bBXAH9nbis6Y8W5saj/y28c4DjAGSz6yb38Z68kKfe7gO+YkHjU8Jaq9bMReNzUP3UuK8Lu+YAnbitjYcAg3XsTTk8yCYUMaRhBio4u/CGwTdjBSis=</t>
  </si>
  <si>
    <t>0f7PP09dsPEZ89nFvKq14zKAaIM9jiRAaOeOX30YdOqBHOUYRlPuM1Sj/TZ33Gj2ZbL8Yo6Lb/IkBZ3uf24t49rhN8qF8bmP9Fw/zcHnbAiWRO1q6gUwBbkBd7Ypvr1Q4Qz+juc7+VdEcBdgwbgpzfRPHMbyx7XOxQEfrMxqEJoYWjX4RmVgD6AljO7wMFU5NOSO1CHoM3v15+OajDfJQbpWwiZ/inc/ZFCRksMIPJlkP/7bB/GWry7iviA=</t>
  </si>
  <si>
    <t>GwLTepchaRng8lHk1/4G0+5ni2WjmdvC3+8lPDQmwH9LWmoCmtBEYcoL6y5oq2EKw1HphSjXKTTdArPnrioIxgzZoNGutbgQ4ieRQE2vypAMke4RjBv9USFtAvKweRozAUsRUfRiYgDitSGZNea0GCt/+L1rW6KDijg4UdzHCgHQ65pbVfvxHtpCC8kjI9eo4OuB/Xmhpng9j3XQoowagjhTliKYV8weRJeVbNcImGI6uuai6lyD85A77g8=</t>
  </si>
  <si>
    <t>Sd2XxUp1m4rw0tNypGLaT5UKqdGQkLCO1wgrhsXbQZ98WN5BwSGaT2Bppmi2ymLcXph9K7lUNP/m5wfmrViklN4F2KNovNK85SQhBu8d2FsAgLjiX/3dg8SRg3BycaMUPEw9rT06rwks09GC8dXbQLMBg9QtsIHwM2XDuwTaJRhOMNS1Ox6V6QsODLQEKR6OzKZQmAIUZ+9S6gnQj8NaxaAN5OirElI/APNq8WBI0+YTEJ2UaUHNwge+tbY=</t>
  </si>
  <si>
    <t>hcBbQfMnMY9jD47PhK/qFiROpA3Q56c0EWY8h0egauep3fwCsTElrk1YlcgVfjbCZLUFk0jA+8sKk+1dF4hx+E5sELslwaxRH7kTd19THQnHMSuG6TqJqIou+W8O9eERTHxefYjfkC7dwYQ2EGhohrOBKK5u1NcpLjPnWFdpZfMHdYGsQt7JTW52+jCAWDFyT3zpsLNkWXclBqMzs3Iz3on32st8sqBPjVnl0n05btGSCfoh7KH8R12TX7c=</t>
  </si>
  <si>
    <t>MurELNE6GHfYV+EpeGIZUaoNbgQycVpyh8mEX4HLmJw8f2K59aHjQa9uZaE5nPUwWS1HsRsNZsx+aObkLgztPY4cbS+X1bVfYbGogSY6ZOVc9UclupVZ7kdk7vHjLsDRKLjsrugBmXhIFFoQrDr5VWOY5aoge9D7KCj5dfBQ3M1hYcNPqReh3blMLB6IfTQXZr49rWvS+yXGgUUB0YqYBar0lqJWT40TALAOiw2KUtT3wFjZQSWKh1sUdc0=</t>
  </si>
  <si>
    <t>7UGOnghfEyGWIqrrHw1qYMnlKksfn1IRd/BsXxQ3BPOjO1wuWH/fB3/IWvsvKqDuL1HPf1WS9QizuAJqqx8GC6aXfJV2EmlJWwznSB0Cqdaq4sRwmdH+O25FQKvh1OcBHk1+4eXV/jp5Xbugwq2sLAzjhSGSb+zpq6i9WZ7i0n30npp+FB762bDoXhzksIHV0nUbmPXx7XXyThO/2U+sGHKgwTZScZk59nCuESonYejby4pqfJKONg9VQvc=</t>
  </si>
  <si>
    <t>ONZUEGcutvqCDV088CCyOD6WPz1fiHov2iHpDVnldJHwEn4hAEP2h0xRRnTCYW+voxvWB8/WMurKHsC7yRIiCEpNoubqoCObLFlywxTGnbLMci0CND5GCw1wG8sFDVVjcwyx0/BrQ/jXtXiMktsM7SR2MkUrzB5RCm/8G5Rjb3p52FPhCMNvADw3VK+Tb1UoZAeG+J71DuLXDBl5Px7qaaKAxjxf9OR1sC1j2P7WxNXDwYM59LNe7/RetG0=</t>
  </si>
  <si>
    <t>5y7Uvm7eJAwjaRE9gEFnsHYbxYrjmdAauY0/n0/mVzqu/cNGoDa5QivxNkKzPn0Kih4ZYxa8EFb5pc1XGNREPUqZZPuUkxV+BR8vTPxBVk90WdN+bLpcop0Y/hD3zhHW3W2Afm+xJTbg+VbD2uSlAflejPozKdIDCxH2RgNn8kvd4dGv9pUa71EoD9jOoGxztCSVBZE1+kU54K9vJSHMF8WvXEQ0ZzxKNrmovJxGNjQ9VH20XvGetMOe//k=</t>
  </si>
  <si>
    <t>u4aX7bXvtT/Xb82zv8ESkda3txrcvuASMsznIScIV32Xz2leQAEzJ7NKt9/IJd+3BwouBODFXUD40w8X6Vu3qVc9z6gJpqlkXAR2U8AJhzXuISXgaj6NzHhBJHHmnqqONktRI1gkd9PtU9J+cQv9FFNeBRl/GDl8u6xtR/MV7cGKbQcJ1XttqfR5U+puOmmnfxjg6uIznYBdxsapoHS/aRpK8s2t+zdiT/NTKcRedPcbj0EQ1CGKI/W16oo=</t>
  </si>
  <si>
    <t>U8ASsvCd589BEc+gA9oGHs/rzgo0NEB6myFE8nLDiScbf1kMhpy+zykBX/WnQpjXFoNCsbKyzMHs0A76WnxW7m9UX8giN0tS6XxqzGnrc+D4m+8AqF2ZIY/LqoGTSXEmnquJzv5DyTU4QT0GHBxglOdkFhANStAgHVI5/mIZbc61Fjr9MYXwLAvBdq1NNkXDlygxsF2KwNR9L3VjTtSBajJGboRUrCq274xXsZGO3UTbUzKnG9Im0Y1Hdd4=</t>
  </si>
  <si>
    <t>0hgV9Z7YVM2P0bEDnjQNQkRYIgNdX9hXCmBS8dfP2hEtRtvIWlTbK2F2Db0YauwWIpwWOZfaIqvx0hd8Q7G7WSiY4FmEhfuFWY3y6VoYFdGPolW9XRIzPEoWy7rTW80mmnLFbVIJRgB/G67BK/KupzWXVXECeOkXjY4qj8SY8rhWCChDheQ3X1yyqG82hvtvB5GNcLTA/NcCStJHHiXQiZI9q5Ovy1FdrwD/S8QtAQOuJyoSgD9fAzaRbL8=</t>
  </si>
  <si>
    <t>c+XQh2znh05IwvYqDK9GyuNwA/ncOGm2xX3gUdo1owMHIxrX8+297YTcVB0VyNjcdaBojHHRuFanI7VGxzsI6MdPpN6o2F/ESltYHKsd/GUhuLk1U/0LhvZULVvhuiy6eWd9puMaMoB4fMT7POG3ksDSW0vP5+qOft+Gvyur9KGgPdRx39ivSFJZo4KTTTCHu+7FUrBlfN0k6mzk90dIhLkB49rvyHYafdXD0Dsb8Sv0vQYzi62o/ZnZ0mI=</t>
  </si>
  <si>
    <t>YozNPDGTjSc1YQ3ok4xUOVWA5gD13vC81cNZVXUz+NJr44nw0kN7m2gIQcemXSzyg38TXTFsIckHqE6ob/L6hCYAJ3MNPZVFmUE1eQ0XUJyg9MtabbVozv+OdhZZaL3Jy1HkCKnOhDqky4FghSwtoLIs4yq2+mtOZutfzr5QlPzIN9s2MD7vhw4NAu0fSkFnVvbCr62vy7TliEmMoqpb81fhbb2sARdJDVE5jSOEII4TJ73u1f12bxKUPfo=</t>
  </si>
  <si>
    <t>A1ZKUpMhBLXxDdT68Z6n8wExyG1798OTpyynPhhUpYHqsvxXflRSe7mPc18wppgqdGxx10unHhXyN4TGmaYa1JZcwmiccbyHYnuHZtcfM+lx2SlEDfTx7keHiHOH5fBBM7OFp+ysV5n+Wu5OwxScgvn7G42oHjGgEQKjmeictpdrjBMVLhTe5OgTAf9h1r0u7MkI38AwFu9LmUVVE4Q5JO0pruNfLNtYEZ5mr0OrAAqExyUs7m0lvR0Qpgk=</t>
  </si>
  <si>
    <t>l68EQfxtwLlRFSf9d278XT94koXtSucxR/KQ16i9YNHCpk35QanVne9BW7MbGwJ6j3nTog0o+ReZm6Q43RwAqVE2GYb08lO3cxT3CeA1VUHSbwkq1zXp0oF7/ZV/lnNFN+A1ma2zmlgUcBVRYhaIO1r9GrB03AXvMfpeF0WWMROvK4Bjv/A1fASZCqFkJ9D4ggXzsuEC6Iz/MYu0mEErKzifP8wokP8WNj5h1NVE0oV1GRzqgaDw55uBirY=</t>
  </si>
  <si>
    <t>YOUGgm7ksXDySyVA/OFi0KLKukSuQMsUsUXRe6Y+c2krKipMsD708cQGVEAxdLxbInG4SxNjuCT/3khriP51aK0ky2KkOA5l/IDNy4YKZSrT17TxDq1NUYVQ4AuVIIQFi3BNLZs4V5jJku8BmF8/sIafJu1UMRMBsBtsdcy084PR0cKWJk5mrsuZ46B9RtVxnbDcDW64lqLVaixp35lpJuLAu/8dbwHN3a+S+iSWSVx5FG3Gl1Va0MgU/HM=</t>
  </si>
  <si>
    <t>IUwOAKY1CxFuzQwTyVZmBC8IMzqVY/W5pCX80DrK12YSco2IJiosgaykpslljHbeGh0N8t2A9efTSWVgi7/ZwqlxCksroJHHpZiwyF3H3bqEqnZ+Y/6vE/YD4n91unwFrPBETUJPqDEWDcI3/BlkxmGm3RA98d0f6/sMoT2rOqBwkqyAyz6aMiuJ85jHOO4Aa3McvLd2JxAGnqeb58P0xkFWd/MQ0RZo2QBkAX56ikDJ7WQc2vdcjB7Nt14=</t>
  </si>
  <si>
    <t>L0g8fQHzz0E9xjNOm6b/vFF4N9Kjyustd8WuHq95LoCOIf9ZCcFrxcCyaN7wyYrGAZFWXcQIgMXFFSM6J7k9j6mLP3wAEHWDDI/nknZQCBXz22Fh0U7Jg8UkORmWnc3s24ho68PtIx3dzv2jBqew1U2jy2Iaupf7/YiHz6/OZ4Q6f7n3V9p5U9LvrfVzhWtyom3HhxuovyI9VKvSi0Br6qIoY/lKA4YJwv+Xe762E3nzL5Q1yGriK41Z6jw=</t>
  </si>
  <si>
    <t>zkiQ4/Ll6UTruAJERIW9FqPAZIaEcKNXSjpn/u2/0RTbPWrINExiNLnB1PrC6H2j7unrV6/as4qt0//TLXnGNhi3uZ+Ig4uSED7JrQXnHGqwzCzHntGZM2F+5NLrv1RizMCy958OR9WyT16AHYzf1223abPOpesJ/QwwWb68LSpSmPtjD/550C8PbQ3upCyZ5XJpZFyrfsdaj2W1Oz6ZPGNvradAyGqhdeQZlIlDESCSMnP8Q4VKYl7UyR0=</t>
  </si>
  <si>
    <t>BkTWH5MF2TEKdUc7guekKCSa90LyVaZJYSE5KtzCC4r6rOGRIt8Krnrf9uDFNC3nGdqAvCGxpTobdgT7UFG0ipFF3I7/W1huyoFViaEdaJlur0CaTVLwLQ/amm8Lybx1ViGinsYKcUyWw/D5kWCRElBBKRj3jfVd/sqo19vQnbhNS8Q3qafIlOBrFJd4et9fQKQg5mSr54fthkG9NCVRkwRyuLbqCoaZdT63bCzePtsRNFS8KxKd1D2d+t8=</t>
  </si>
  <si>
    <t>EBLHZIHGRtPPKQXbN/DdCD1IxRdtWe3P27y1lu+ATnCzJRF9hGFIziXmp4oAX6urz2xSZLVR4qB11K8b8XJ0asNumxBoYYZ5+O3UN6TI3D9VMLHvyKAkd/PZTeewcc2sUfUGztU67cdOLxepzz5xSLrTD0alh94rS163Aume+jBxNz3aSgyaJzSqpKnAUO8pQX6xDo808vqSNJmHEO9XXw6GoIg1Q/tBl2jp8uAWQZJ4bwXpbFItGFeaGl4=</t>
  </si>
  <si>
    <t>eWrScVaTYyjGJg87Ldh7YbZCaIFDQ8jRJTcgxmfcvEMMNLtVDFlWlXOM00pDKzZejJC51HNlocx1+SgptGBzuIdLk6y/IGIJss6sghntze6DagPhisFTH0ehFCyKubkO2H6ikLmXTkLsCESEtYugfGy1DQgXfod+Sh+Gs40D8P+BRb/k7flsZbCgED2NQpEQn/kbVcIM2ylAQBN3foF124Cb3CoLs9sl6HYZg/+eftdpDSv3NYvIAUabKGc=</t>
  </si>
  <si>
    <t>IL2YyVZ0inHbngtBlXJ3fXBKufkcHHbia28ldTE3wT9PNhcij8jva8ArIIAVIO+pR2s0NiS79MdV6nPR4vfRB+M7CDJP6Y24b2LmMSBK/DYEe+t0L5zd7DfdoVKTtYLbwUMwcTJ5ntYmogjYzSWEPDc9pDfPSIGW4B6EdH6Tie9yAVV5bz3p6zM6tvXm2JsoyLt905p86zg0V02o8aG84MxcLr+C83+5YAdPOcBkY2S/xIGRWo1A8Z+VEgk=</t>
  </si>
  <si>
    <t>1rhav99PSEy8P0hRy5afwqPHxWzpa8ZwvImDF0zBNsWcwiAnnyTfuWdfEUhNUwTyBUbmdy+r4VjPRVZBOXEHpBlx6x36Tishs4l7EdFy8ir6EfLkmuGIDZy0AbXn1InoGiS8fHcuQnDVk7vZoVEL0Atts9f+oMoxyvG3eB7ykjoxrwPQH/7YNfTglVHIAR8bTlGg+cti3lC0v3z3zN8uNa6LYUlFbYH1+TNh/RimAMZ62hVcGWqtTIehIeo=</t>
  </si>
  <si>
    <t>zRFnaiHrz4omFaM61paz47MxvgNiTYoCOtd9YzNYEBr7nwUcefn6WuomLHP2z5U++ovc+C67VnsbVTPKpbU29QyaS4LdNa7FGeoAtCx7wh6LQRQuCSODITcyeIP5DaYFIQzb2IOQTzkx6x39sY4w2xxkt+zUJf2A3AUXg3fRhb6+zbRlrZ+8rmo4oUFeHnSbytUeen46p9VFwOWJcJ7QbI2k28CZx7TZkViO2lh1CGUky51EcTWyPqPfixA=</t>
  </si>
  <si>
    <t>6REJs0pGJSd8kev9lohOw+XFtGKTLBE9miOZ3EYr7RPTTLEA+8rVYo8Vjlcb+OXGVd2JgTIOB7E3VmOvgKA3E9TmQ2xkD6Dmr09/bvvmkMEUO1jZMy0BtT/06GzQQfWdiVWMAdE8tYWDFBVCjVmwFKcRy65f7CLTJGDSRk1KgKCCFOVZDnasmJ5z9Mkstzao5M3b9LoL61gfdtWyHl99uTVTsA3UpuxUd1dItvdPfzoINEZ82V8+4nBT1/g=</t>
  </si>
  <si>
    <t>a5ZBPD5Q6VitxP0ce0bIH9wo/6IOKp3fD7nH3IMTg/+Y4I9qKNFCLDspnTXNwg3ipHWEL/Son5Ls2PQ3dKPoTpUCleJcAYJrKJ20JnCDDxLjf4A2xB6CdJ0pqh5vXsk6BBHOaYu/aZZp413ZSyFntRGC+Ca+wMXWI+wmGoxOumu0cghgjKDRz/DiFILXU7bKeMdyfRDL2ZTrXLVeNWOypwitNvPsQ7jcAkVlBrtPM/k1y/z2A15naODmbmA=</t>
  </si>
  <si>
    <t>LUKXCUKNZoHa1RbOBXkTXLEvT7jw17xn8+eoCjWFBxMn651CppDBwSltqPzeR6yyHrWS6tPuOLo3gXg9CGglPmZl+ln6i/CXYIXTABx6Srg8N82lTf84dC71M75afdwnqUfP1JDTmkUaqNqYfn60VxnffMdcmLIYaDf5g9aq43IyUkdTlyr7JPLMajs2llBd8LOxochK/VEmcksB1RtkXjTSkjVTaXH5lI2d4q+lEn7qDpOrP7yHDnBmaX8=</t>
  </si>
  <si>
    <t>35PShqzBdr2cvUzSlmgsVQZH6UlFadUco7yDLOdPiHpV3+hsbLxjdyY3qsMVPz4HDuNBNaMS/PIxeiJ8A2Ev12czmp1eEH95b09tGHc46ORiAw6pRGwHxqmOnPmy0XQ5NvI15n9NX3AtIegxv4fEybwhHO14KOPqkA88dczjZJPDec1uTfAnMPuV5M4eH/ihETz00jHNH+Ag9yxNEZT08D6CbvSi8GipnjEKgTbrReBJgSxEn72IlyPimYI=</t>
  </si>
  <si>
    <t>26scFkrj7RYnpqUPvradnQcwv9cyPFwOJBJHNn/aVnKF1O+BsxhS2mGeNimJe+CpQyNoNMwE01RnRZO4N0ghalb5+dJDSim26DL/HWEZVTuYy5fHpBMw+ev/EA70+gVD/NS4EAIpnqSOV0WvwD5sLhxrdGBM2iEVo1C8frJwQH3x5bY4OdKSs1ubYWF8POUapCyty+tnveClYMkdYg4JPVJoanhtS9DkrnY9YJuCvhyA+ZA2BF1b5DTpj1w=</t>
  </si>
  <si>
    <t>CJw/hIwpUOL2HC5+5MiO/G1EGA+7uFR/wsSzAoULA9cPV7+gvxG6qrOi7q75wr+jKzus/3nMmm2h1ajflDhXBDMpW0G+HpFE9MNvwYQKqJbUBFZlnmxNmSGDM4shnaj2lmn2jrqhFYkjGDW3yLbdw561rdnWIi7zZ8xp/A2sIfVdaDSKqzG+oilu0+vlYsmxA2dpL9R2rL4lxQxAM0O6LJWHV6O3JMz7XQQsx3H188izevVWG+swy8vXpZQ=</t>
  </si>
  <si>
    <t>tGqQVW2xOCrkEijtPVor5NgtztlAgsckdRc0tv8vXU1QSWidT+JX9GLZ0ASKuydJDfxLPHmfIymstKx6BQV9w9U21QBaVwySePWA2CZ2s2ZwTYUpv9ljPfbxo6DFKRGYTJOsJZ7THaf8qzd7RAIQ3MnV9CM7h7mksesLYJw113qCnHDJx8aELQTZAYtcqDmZtKLgxKj/8EfC2vIOTlNeNPLKsWkMY+PslxI61fph425oEETLqbs++TJDE2Y=</t>
  </si>
  <si>
    <t>2bK1WtTp/gahXZmt+ZK0kYy+3mxhDpmal6oJHFo+nnz7RtT6rPC9eTDsjMTTatSH9rNrm5S9GePUlImjmI4Rbkbc4dRzsAAvs2W9HrWP90YaO94sDnA4Qr0BOMheTyOm/9KS8t/QfTuhCQSpmOZRDYhc7BJ8fvA7t8ETPW5W54RjYEMaPcCSk4Do8fn3IxAy7HYZN2WLZeaHatNLR3WUf467HlSCTG44jjfyzL2ESFWCR+gDQxy/F3pAtuw=</t>
  </si>
  <si>
    <t>P1VkPimnm8MAop4Syz/umlrCm8zj/u1M0UDyEgEm16vNpzhUA374XGI1xHlT4fE/i1B++8Dt7HEi2V6/D7siP7lM4GtgbLop2tXzYOR8/xw+qLtvRGoxjkgBermHrNE1evHJC8J05rzfATOQguiOYrLEe68KyCqk7PEddmGeZktXgys24chiga4tLOG9Nk1kJOEhle42nII7D33D16z0ou5k1gnIeHoXI1CwjdaAwS2YK2EFoIQBlzgu0Ss=</t>
  </si>
  <si>
    <t>Pq86fY2vUhz8vg3T1myGxCLMvKo5/r/yElXAVzbm7Kn+hI4jJTIWx4kzJAn3E3tZHJhcDNLn9joE1jNdEzNjUy4VwNJ7vrqRbLDEsYZelenaT1ZdSW4XRKsan+aXGR32WJraFTt6ypBLLscChwfG22DsqI64Et58FiKPMMWDiRyFIszokO4CZ2CpPph3WBcugu2iSBykpTirJxzQkcpNxOC/Gydn1DgLCdufs/wuFfwIluoD00iMn046PT0=</t>
  </si>
  <si>
    <t>vR3Sq+nd63/Aras1nI0gMCUI4/yVVD6utHPzyUE64sxQ2yqvj2VITvfuHJu2feLFeRL9QC1MqoRjkdDhI+LQCeDARTKGBdq/CqkJ78+7jJbku9p3GnsDiS9puHsR9I+i4BIkTGl/hlAiXZdtNv+INGH0gLZUhUuQwDNKntN/QwRIYNUXLk3qz4XeJJzP7/J46Lo8n6SYcaHJatdCWgrJ4+7lwJRZZW6AUIsKOmVm4VAbnqjav0XuyX3IGwU=</t>
  </si>
  <si>
    <t>AjrsJc1/kz1ls8o3SWHN3V2fQG3FLOc5Uqd0HV+cj6bhB0eHriKdVMHIT6wlKY7bRyR7IkJgsexdVHWk2sSsVBGZIT4BLac+RgoTZ+Fs3HdEIUsDowcx2syiPlmFDfPM9aPgKp8QWZwahWfAaBPLtdDtm9nUALAxQtIvqwpplrTE+UHqtPQpWjo+CoqLDSk9+Lf0eKwUCFzQqWbQPSZTvE5WwcaYvlQGbA1Vxn08IChh1or5LDepueldwzs=</t>
  </si>
  <si>
    <t>j1yHr/I3DbtKUHwdNdlI+s2lxftsUhvtm6A9NKcqul9eff/NA4R/wzBwUHPNBOyPO+BWw2ueXarSm81wMfRWwW/PQQ+QeX1MHIhquVsu0UIUYaaqTwpfibIova1ahFa/dDXZWEv2ikcl4zSX24rdlu38N1VFAx60b/bCvbZNtcL66UFQJz+CLYR6LLcnWu6LKliI3dvLtuIAHogo3ODAIvqxDSoFtq9629gEeC2NKmkUzOg4UQUrQ2+xk9c=</t>
  </si>
  <si>
    <t>T2nRkfrXo3SUG3yDPfy1Xx/gAawnJHMg65tRZ4LN9ryJqu+v28MVkwAm6AH7KwkG9IvwmE8ZhqsRQhyuur0ANq4KWPQQ/ZcBIOEen0ABhpJlteuPZg5WYX3TC0VyJGZhk61hrTV7mthECW+6Cru4ttPqLS1XuxVHqqi9O72ECCtm/4mrM49xrSE6IadkU9YyP5CpGHeOgigkwzEkj3BXuhXw9un7h5gk33/myUY7b/BjeMGJ3e3o5u404jY=</t>
  </si>
  <si>
    <t>GZh6trm4HSUhUCC3hGGyyLABwfDotct+0MHJvhjIbLJ6JNULAcagJ2p+yN+sYzTS0/JZfPirAASGtcAo3pMkbUD4mWtuFotK8wN8IvIc6btDHS4S7v1fbidcOgfMaubcIgOaqmSDeE6euCrxSjdXndW18dOF+mNlWtWphh3qmxa9p1xEsx5kl2hcbuVtAAuCPlmgMKqu8Y6/pqP+ueTuN2Xqq/VLUvTmtmHUtuthO58d+VaWkL/Pk1sOKlE=</t>
  </si>
  <si>
    <t>3gaM1hIXl3IHuB2HpukES56CaY7ov/WLEU+QCGkq1C1RdUpdmDhJd3Be/BAOLD9qWV0CrNG3xItAtWo1tJAOVBpbrrQsBJ5IaNj4dmCj+qsX2UDYOOMBVlsnDNAkzgoRtxCD+C5PI6EIl6/u4lfRtoeto/MJKErMbCvDgwFHieqO+NwXD8djYj8c1Pz88fTQsam4Srr+lLAljJYGrCRTrl5bINVcqH4WbvhRifekWadcsYlrJIJ3VGPWC6M=</t>
  </si>
  <si>
    <t>MtHB/UO6fdqxTuXR7ExZf9GXqS+nM7oymPTh1mWyvb5+kp3jWUoIW0NTh3kXGpM561fUOULVifKzDkkVaM69aI8n0W7Q8U1ySPRtPYhf9tUL6P++ZatgPOKyFMHX+pdwzwB7l38LJi48ztsA+Ra9Sf/qaX8qo8jZrHe2ubcyzBGU/vwuicWTHuFVmntDGYQxOK9c6VpgB/GJ/jMvHRHKu6/6ry54MW+LzVoVpz091B2UrIwpBmxhGNjjzZk=</t>
  </si>
  <si>
    <t>au/bVejtlPaFwtFYeZ/39RKWmofN9m1S6ILXk3zXnFxdC9vA1QQcDidZBWLSXli7xA96qPIUNNf9RH4hJSwRB0l+OdVWnY+4BoHYJlqQUUGAnv7noiH1CUhkOXb+UKP8KlkFHdZGeEOKaTbrKRexcQe9pjQ2oFtPhFnWkabxLLuyWBMxWZ5oYbcncQsVPBW4tug6/Mr19tx7kann75bNR9OcYyfW+J4v+6TrPw+2Fg9Quhf17QqUzwTXrtI=</t>
  </si>
  <si>
    <t>9RY8cFt1CiY5aQ9+OgvoGrGqJQSATx/XkyIR+21fcM53+9j3EtlPcEzRCwvGIlGQ7OpelyCf6T//nTZPcBbliUlv1c9HtQ85To2jAzLPqPBVuXppiFynYhofoDf703cbZSmPQoRGN3VwK2pnvSa4zzNQbCA561VOad03wyXaVi+Qctm3y9OjoffWjZz0+v/3DqqJ7P/k6qMI1+I543L27nTjnMZJCNdeIgnpwIFQCBMApuy7huG4lCvaTRk=</t>
  </si>
  <si>
    <t>XaICIcC6b9aUMZFx79QlafRA7n1YuPJ0BJXXShMuM0x4TTbrLhI8E9UQQPjuui8XOciOgtUaUOW9L5n3ocDWd5ekjqtOh2Qa4DMI9w1D3KzMH5HFbh1iXUcHF9HgiBdtBkKi9UGTEFKf3cLvYqfwpOxTjGeM9U2wmdDKjTcgar1txgp02MmXH3+3DRLFWd23RIP8EJBuseVAbQfSp5M+K+OL8JEvvjRhYQfSNnCJAdkT5Ek6mrI7IMI0c7Q=</t>
  </si>
  <si>
    <t>brKjR72tf1xuTdPnLV9pJ8vtjiAiTBbq5vXC36QR75oBH97pmnpTNhZpPVxarx0hMG1qugebjd8Q5atpj5DsheFBO5HuDoI+61uBvelj3Ah7nZYOUDGmQS9GfwHR78bmblBNc1P7d1nQ7ZMvd48CU7ysieX2Tpiq3tvanakM/QpbYZJ/gN0twlb1Ck5+MnLLBK3+Nkaj+KI+zy6RzpSPY4NdCepfpaWnEaVF+51fr80tMKId0oaBwuR7zfE=</t>
  </si>
  <si>
    <t>CEafBaIOvApgFncXGrhU1SM1ikMd3qO6FaZzTiT+N/mamDJQZOT7OxV6Nz+PGG2ol9OqNzdTZ1xdtSIW8tqhs0PmfqVdjUhv6GpTWadf/0/UKRCV8OBcGRd/uvSxyE9PjVhwP0inZ+vG7Ntsoz4Jlv/3uP/bWgaQY57VnR5+4GOBRNDRLbyWXlk09lhUHW5bZnK3Iolw1oJUO9Ciq8Xvat00tJWhDNveLztNxcwFZ9AsNU7TSaKBZju5CQ8=</t>
  </si>
  <si>
    <t>Gpj683c6df9WLVLWbzatONNXqlC2mNfBrnv9Xb8OtxvhhuQK6C5sAmmrQF3QOfLEFK8xyzx0K8oujq12PWD/lpXVhpifO+tBzYbwTRPkZ4i9E3o/k/5Q7Z3puXfy0CAbtkMBOZUP9dUAArzvsayVQ0cSSAG9ptbOLMBf5NQT94IyKosIgUDWkkLL6yc4qBpDTxIGPbazGwZlwN7x2cZYjol56QNt77fkQZD30BtP44vP+fcrYE3BCEdabI4=</t>
  </si>
  <si>
    <t>fZn8BZ3kmq7Z8Y/WDmNyG8hssH3ORitVpNzHGpLJWoaoeQhGW8zk+WmewCc+h7efQm2D+PWjJ1vdjJ/yzn6Xc/mnFhrgTc7DVCRlYSxqD4La0END/X1uBykVrOk0yM0VJhqKq4Qm3KSs3MrkWDlnTYmdevrBzMk1MJfwSMiqmleT39bfaj/7ifdp1uXODcQL031FPGP2Ruve5imGXiKY0pFM8LLjtYRjsqpGcwr5YYrnn4BhYxYHk2W0riY=</t>
  </si>
  <si>
    <t>O1wJ8BVgp7IzfIoOQswpMs8k70rbWNU8iuMTRJS6rfTEJbd+w1qOwN0pHcpv8yn5XNoja8RA3Lm6snfrwBp2GA2hpmxoqtfstjDU4V9yYHZK+Em55NxjybmkUX4fDf7C8Qx+pTOiu3FXjgbuDnEVQyKb3ZY7s+HhiB3zs7meIBNlspKNskbw9YC1QaTY6SRRiBBwH0GbcGAM4LbqWXaK7gB5kN3o6Ag6spliceFkdGdrH3XY/nYhQcsr/eo=</t>
  </si>
  <si>
    <t>iX9aY+0rQbxywfso89mYbeNxFIK9YUNU98uZXKwZVluZM9ox+EA1tDjSzB/zSizn0+mTEnRIPFiQKAmOZSZ+a0oUhrdNe/wCiIRvdvMzeLQNc7WN/AwgGbx2Jt25ork3ED19Lhzr+9tFF2f9VuYDq6Jg1msnR7vkjdhNeNTZMXNHyNeSorJ71XocB1nsw5k7jXmR51yH3fsAf+yuhWv17Age/roTypQk6wAkJkw9to7mncRld+/M5TqwgRc=</t>
  </si>
  <si>
    <t>6TV0NZcovX4kt91tCEGREOu0IyGSveP5psrjkDbSdQsmFZn0voRPtrA0DJe0asx+GQE7WzTwLap2OD82PZfjRF/l4qp3BVwYIzaNFWFthnOLIVv1xipMiIiUR4Pfkko4+zUdOgDn6NJj4y3k2VOavtrrBlf0b5tg9vxngXDLpIKw2EKYzqx9Smt6YIakUtaj8JEsKLmznPucqkaVtnR1mDVkf5+fsyaxaSFo1Wxmip9Hvh6AvmVNj8IHL4I=</t>
  </si>
  <si>
    <t>KOymTxt9PZYuYWNvIt0ULHijuKcWju/XV9TnM1xfWS5mhWHly1Cny222gdQqAn2ew3v0XF3m0o3tu/Z3SSEwH8lRsOq1JV5+58576OAJOwtDlWckN4q80liY8faAWOJPpZRmGJRAg3Vi9eFJ1u9IUk1N1W223ivyHnA1j6kmcRpjNXpPHkZAOXmmEGOIGgpJTwJnWp3MmUN6H2ty5AYHMF/ZWztZI8hnnbyT5YjhA3+BVNpFrL+K9h6l3/Y=</t>
  </si>
  <si>
    <t>yR6hk/kLV/NOy6l6oKpJsd5A6LqRrK/LXd2gEnx2wG1qtfmtLFE5hXqu4lhnId1oZ+ENKrTcFw+ynPHUluxXmO4bHs9QBrL47/9arbrjBLAiDaZTejWSNympcRTwtHFs7+3vLJmmzGElSnncgxK+a4sr7wlDiH04amQ9DuxrTLGvbHuyUiafBCVQ3ZyH2/p8iBRaosQb3j+eQEfe7FVwdaHuVbdvQ5FX+dmB9C/UOhsrTRYX9NVAQviiimQ=</t>
  </si>
  <si>
    <t>R5GOU79FWZUJSaAy6SIiad/WDX7F+7SlAINc+df4EN1w/+Ulwwwd3/H9NEMN00EkEPmELn7+ffUCglvQDvkoKIE6ahDHTKpi41hgwlE16kFwAkdLk1xjKQpYETS515YbOsfkGpXWi9cgXedXJm08lgJ9EuioZX1ZKjD2COLSnzxqqe8v9F+8QzCWzb3DWiDtnA8C7GahYa7ec1Nube21Tq4+vDza+hBm1vr0VcYxfMu+cnAfY+pYSnA6ogM=</t>
  </si>
  <si>
    <t>tBhbkrY6nN5Ivmnd2BOshBOpewPWSKuT1GfMbpV2CjO0Broc+2zj4+x0Nw7VYPz/jTI9vrcKDOvUktVhlXBvWzDfhfn0WsdOqErUqIavIssiBgJRBJ/nBoCOBEbAnwzR3G3oraKGOZX6aGcshr9Xycel5tURI+BfjAArNaGzDknK8hJbsLxH/KT+T4x70JK44wozvJegDh8npIxchmNbvbwoiD5ZoIOQtEQiSzQXQrFGuwNlNDUMGb1H2BI=</t>
  </si>
  <si>
    <t>nY21h80wYhp9d3FqkUmTNG8JWf9zeOFAgI0lWFHmnmjkp5iTCIv5LVN2rUpAON9N998DZ2eQQhn04TRYC6AFq8ZhS+kK2ERN9HXyuJio4dWcLLftbdh5ZGJTNkGNuDkLGNLGJEjZcqzfihjkBksT56UFPs6Xrao8KaHrl4LW/hv738JhBs/yTl2tJkVKeH0vcb4gaBFy3LGTauEJtSjG06c3FOA1sjqmLdJA5d0FWGTXPbDz84zKqgBvajk=</t>
  </si>
  <si>
    <t>gGMt+s13Ki1ZC7TEiTzpoTzQJI7VmxYVORJDmcjQnfILABZtOSCMuSnCdFLB+172K6hb9VDWxkRHohdAy7wQ85Usfgp9lo7L6PrmcQi0aKDOoFMLkC4h7TD2KoXBFs15uBMDCrPkmjgnN0asSRDHeD72l99gvI1BL0wAKpxZBmkAORQBSBuAlgiHuUICLwWdtBL0JxYDiVYJW2MAFJ4EDEi4uVvm5efEcx3s6A2KqzNyYJa16sqfakr2crQ=</t>
  </si>
  <si>
    <t>8AqtPdYvOlbUqf8SXdYwpr8uKpUwzqA0bLzfygkm0Xey693BVI4uJWorb4UrIPoWKCRG53ueiAorAL/ZuHLLhoSebm9iOwDZ7V4Ee1wUuBJQbLxD9VBveqFM7IFDGQQpLmeaLrOe4EkU5VEX5TBKSAnRWV24ympJYVranN+WfqfXJ7VtD6xAJ5hlKPMIJA2ukHO+lpa7yrlOVWOk+CzDz+YbbrcKJmOQ+2EgNRp8o0z+0mbS8CiqCIzHjDo=</t>
  </si>
  <si>
    <t>9OQPSv6jt/Fl4MA1fl3Fw4GkkCjP12qBqUs5AWaMugjgAasUgsxdDdZSop7ndMez9tj2l0G/9Xbv0h5/2NNbbBbm8UUjBhEXnngWwL3RKD6aTYqsWFZy9j/VngTKlVjNv3MloNizR2goiaighpRjby5oyC2EHECb0ztY8ugLcRUuxO21d/SbhKHDcpqJD1ZBaxAB7I7O5JwVCeG6rBCJ3z57mUraDGluuCXnY0PLczKa686rZucxxhQHJpk=</t>
  </si>
  <si>
    <t>O13YLQIdz5nnpBXJ0mG3MKsQX9S0GSyEA3C451AdiTLR8VtOccbvFdmjceq6OikrQsGiQ57pearzVdH9/2oA8AshriOBEowbHTBDeUb3KDNScpwCLd0OK7pgLlcjxTgBFmTPa11pzAfC8dnytjYmznnFdUpA8QJa8LWTIJMsSrYWKpO/ihHDcjsZC85Jl4In61jeDetffMPP7eD6HYkKqbanInOmyV3puRSe8K1kiMceq2BCUNpvOJY3dIk=</t>
  </si>
  <si>
    <t>X8lXg08Qx/rogI7bTNnXXPmjYka8h0bZgaV61o+hgWvu02WZ+xuxQQSg9+TjD/EZuGrwK5URAFYbPMgIcpPPodUS1EWKMv+OmAdl1czNtuui3rvTN5Hbnosy3qVU3UBg80s0dfHeYAmGChLk7euRTIGdWBFvNKBpRWOZ9v1YnkVtiJo/e2xaRa01NwzGh6XIEZZfP1QW8JJlL92L3kEDmFSwuskHwbyjn+eg8rdAHw7ekjDILJRbjzWex5k=</t>
  </si>
  <si>
    <t>BMLGvxJ0e1LIx6l7UaNJrQENFrXvXIYkQrsTVIx5tG4/uC7X0GQGp+9TP1/QjbWpczXLLz4CSeQnRd90Le9trqRbDlvXi7x3D8V3JfzUDbd5Kx5cs3UJXG6Y30mzv4cwEXIeBFBmvRjngmsKkg5gyb+gjxU1LQm24SrVePRYiyqObyTxfo9ONw83GwAardMWryBwFkWiA35e1GGl9/PWPxgghFKNkcFfEzAgh8piznl4uwkFay0aHhUdQ2k=</t>
  </si>
  <si>
    <t>SBdbYXEYumnm3hEmJydrHntRcU1NEp2CTn00KJV3w/aXWo566jAX9OV8j+9JTMgJyS0664XlYfQ1ZcgWBSI2ET49sSIFV0BGhwXdrHa8d2ooWWrQNlADcKmhL2rs3WKwX1pIX/1sM5Z/Wgl6EZ99n3NTHJTbAyHFavhuEPOnWwmySWeT9FzKRaNb/rDDLjUZXfWQhKzVi+Y7ArZKZzbX3RGhQqi8oFuijlCNVc86XTBHtbbwA2Mx4hCyQqE=</t>
  </si>
  <si>
    <t>eFwlpt+axLIT6h4NVGpmGDllZ85xjWRabylkOwv55JT3Juuyxsw9IONxXdRFxxqzAgx1M7eQij8sfUbW/Oa9hX0kdKG+KSPJLHJAnLkN5ARK8AsdvqQuwPXA/uI5hVB//7nWjbkCN1XXYq97qJSMFgZbdMQxg4/VCf9PkPLG7ATg9Q3ek50XQ3rYzlvjzuoOCutefJt//c5BqTlKINzOWGvcppa1Avi5ACkNnLcXVLZxVf6fwKeHIixE9Ns=</t>
  </si>
  <si>
    <t>O+2oDNIlUXJbt6kmProiyZq19UawJspy2ilyQSmSDmr4zZXVrTRzDSOP3K2qX3zJZ0EePRwW/6mU+svRc+sAbyyjLRmOY/TfDmYtnJVfac93yUpiDF5IKe3+RHBuhPIu0g3OYWFj3t6o+BlWV7z1v9OHWzxeLw8M7DCanu9E+5eJtPI2sA9Sj2llWNKdYdXPVRFEeh8LX9z9+pU+LjnNG6lFRuv4a2Wxd08GE+r23n5grOskl1U/QmPhbM0=</t>
  </si>
  <si>
    <t>hwq5tMl2ESoqDsaZA8jmt2OgmW3bgSHWxgD+aBLvkKSK807RSGMmuE23pDJ4s/kX53Yc7VU70wEveK+OYT3uJhnDMz9PYPAkKYcYqAYjqm7nw5zbzK/EwAyxfjY+lXQ0FgFd+RfQQCy+jNvXWuPjLIhPVQMIZA/YW2xB0aznrv84YmjmDm/7QYLGUerd7L5orLqtpsx28lln2KkB6B+MrqYTUZHjjNNtNOK5aDANQLzV+YMQT9qKOOM8f3I=</t>
  </si>
  <si>
    <t>DXKCWbQRvW5H/EzSCL475oju6vpvb/PGSrJ3FfhiAaeNlig+nh+W3BK/aWrPsInS49fqFgWMiqCpYSwMePinL3nICXDO09HvtjV3u/Smt7wrNDDsdQ6QY1N+YFH1edXHyIfNuV1glvSyymub/IxT3rFR1U81NTVlss1n8X/cRfFKS4alnCsE0i2L0oU2CUrs8ItFED8Ypj7I+fswAg76zYFNpor0bwucLD1B53KbsnI1nM0b/hIUwxuWr14=</t>
  </si>
  <si>
    <t>3xdYRPpOIcG5HU3drnHzJrq1au9h9YmaT737fg1O05KRLMTfZn8x/vaZc6OlLIxweSxS9tv/LZNe6wyLOFbUYBEquc5M8UsycGWjQ9FpRMenYACqguI2vK2eRLYo2A2Py3I2FHxPjXgD+tgUmdg52STPfe7WkQyNozjrfw/RM8VIasnHavPVymCLe3kdEa/xBPweMHhv+qCXQIB/CHVMVNyF0bga8urxP8Ryyl6OwLfFIsf9LLsM7nyinCk=</t>
  </si>
  <si>
    <t>Ht2ivV8EcWLD6p4SyvvPOE6MvJP/BF8TomODkoOqT9QwzVBfP6dVloS/BkSsLNcD3Rz4TfKmDh+/kllyci/f+IgIf+EGfaJ4DGCbr4tsWqB8aAYMagxMnMWAkic2+kqRMDuwqHvCjRc5VubXbZSmhLLbS7GdPhDwBqcBPT4okOpxA4fHU/BqykwNgvRqHKfcebO+zPdWLS4Xgjmx2/h3HbMUYvSAaKpSNE94GBu8/cOn/MLfSMCNHTTKT8E=</t>
  </si>
  <si>
    <t>dwgRj/HFDBQEmdhWDnnj30MeMe5HDpMDP4dm0s5sfEpeseZ+msjqhmosJ9nGBCMTpZxXEH09b/mcC0kVrf7mqhqsI8UThFzQKqjiv5KAiW4ZYkDjC2zp4gmWgRDZbl0B32y0SO0iRK7xCeWy5XzGS44rzASBwTdoUNmb/sNwv8JmHxl192YTdvGhE67tPFPbfeYxMaRXPmluuaHekudgpRSIm6idSHzcCjZF0ryuPi4aEJira06nyZ/4dMI=</t>
  </si>
  <si>
    <t>DxoL1kJrJL+0I7t3YJEc0QYJtb4Hs+INX0+/A4cVEjpggAduVwHuTjx4e/QlqOB3AXZHN1vJRpss9IUJkIeTn0BCclDlP7LQCqyMJf2r5NsWij+4WJcYj+cUwF8E+xarhRawOAMPU5UPIjD3mmOMp1gx+u94dn8TbVAv3wsT+0LvifQ6dJj/TbuOVj8j9Y1dbfeD+qqAG6Dv0VvGdDVURsvr6lh4VJLzms8PGTDCsaSX7Vul5N/fOw9rFMY=</t>
  </si>
  <si>
    <t>xUbkEiINe1+W4sJ7A13p/DqevPB2HOQlPA+1ad5Yq/+QJfiLY4mLggK2hz/DRQx00OXB/VFophCDyfVS4uIwNmwQARQlEusB9C+QblOHGoMFWKVLfHLEjFu7Z7bk7ABa6dpQuR8gmgsbB45Ai536ETwW79oUgc8+Urv9sRqtqZEQBcW08+hA7NTXnCv70RVToDbjir17eKuqP8KYLh9G9NzgwKGVPvk5BChepGYpB3G+gYsXv8T04ckGoRA=</t>
  </si>
  <si>
    <t>V42OTV/zV3FiOIjyxsBaJZ3mbd8suxRpMx0osksEZq4FNVqmLaoEVdX2y+BGHENC2yT50PwOmAA2r5SkWzhdwX83PETr7prw8L5UTYBCdOTWdVy60MpCsSyZge+GU5b9zKyO86gxpqcKgDAl09Lb4hoEEwi7Ob2NS+iDJo7G8FRlnGgXCSNHUK4dX/LcxyojEvq2K/Go+asURpkzsmaikoMUqXLFsJYVjgHvH2qrMnMDOWOeo5EoCMVCuPA=</t>
  </si>
  <si>
    <t>TwuJhS2a9MT4GGUBVvtMQeJhxvhlp3laQt4iyK7lwfKwvbOs95vdYoAhoC7mvg7oSPC+AVH8CqO3UfEccQwoVj9XloiagOVnYKjkSX2lCiVC4Ui7k0KNv9fp+QdN+F9MMCobGAFPQ8lfpSAtFSniSzAlJqE9lJgf2aLYfmpcqXZMmCWElq3OprWA/Vc/xGqxsm09142NGlhMI9qBduRKViV68Kv9UqjIr7/W41nYnWXAQPdTe/BmevCWcnM=</t>
  </si>
  <si>
    <t>+U/kKoXd0/8wOfm3NKo1AKtwwxRMA3cq6MzwuzUObn140ecByKjVf3ams/RsiFO2fPl6sv75uvmjnqqGWnBdXeYj6/h9o4nsMWCzS0+FRvMHywsY6ai4gnOdi672G3O+TeKONpJslVWwW4MABfmTETIsP+9iQDfa1M0FLThZ8pH2Wf1tfmd1KGbX1ECD32lZmLV3CnIhkoInDli+YcN75xWcHQmVQ/kHIspBWcSm/mCtzmc/zL7XLpn9DN0=</t>
  </si>
  <si>
    <t>7kXg9XLDk0rQwyAoiODGOhHlhHJnCe68Sk1/5LyY3z8yDyn2vvgByuMbTHk8U7RDPQOJ4yiQJmWbE+2iYtw0YcbGvPpSwyQ/T8idtZvyKNUEE+UtIN3zi+kXD+qfuNHVlCZnlwtUQ0s504Ya23bv8+VjbhpA88jwPPfLq4y13Sj8l9o/pwZuvK0Wi28DRY/jTdvRuXFj9XKVROOHFLt47/7YuPwaf6HPkPrjxwv7ZaFjoxBB3b8A/2tj5d0=</t>
  </si>
  <si>
    <t>MjMsONQtCYuzwQb2eWBFMU5Ie/q/advOYpHlG+9YfwVxpWmrc9Sz4HAUmNAPcr5F8cKswDNLpLtI18Cjz5IsmKLADpxWHi1XUVJdDI52pYn3gclBT1jHu2Z1i4CsBelbRD8t/ObD8xvorE8wVuqP74hQ2yVOSWQhX3XLxdLcmxwKJ8f9I9jbYBWqaWR79xbRu3yxuNKB2mffdzXaEWDotWMgFg3Mh+BZblkc8NFFzxmjnIp6wZqlUFdcyD4=</t>
  </si>
  <si>
    <t>iz3H2+ZgDFvrAXqS+ryOh3fE8Apx5vB9T5T3HDm1K3L5yfWS/XMeMZjuKW+qBQOCIjlzOKfa6wik+Kb27CG/er3UFMultZ5XzY5vTDWyoUDjrcoNCP9A6zTJAs+oPuCyN+xvgxdht5hPIL+dOKvPHXovCyQ3Fs56ko7Hh4wrz63DG0uauem2Q05AOMHos84DkGerGgKXMBmV4luNrZUHfBD6myt042mQfP7XqXrbXuTFREL2AoB16oDEKJM=</t>
  </si>
  <si>
    <t>BEQ5MvEocGNXXh0LHznCbIU70sTUWsYHjO1/0OHuDSlL8Al6xAZFofoD4x9QVKE404K4uZ/uEBSHx2Bg+u/BkntTSsxMCoohJL8r4pVInogoH8iyzNZ/0kUWHSjfkWw2VVW3TdloaDx873b0b0tYeuwKxp81vfikXnSN4LFKFndzo1rcg5Jc1cSV1HEINqALkufd0wtmhQI1mRCUoE70mpCVBklspKYfderiAVwf1hHrvpl8FI+0fWjQ02g=</t>
  </si>
  <si>
    <t>Y0wyFynAlPv9JWW1KCvsL0Pv9cqEBYllQGm03QNSv6EO8wQ9PxcZxCe9alhA8nSwHciJiD70y4RVOjNI+eKvqSCQMSE6fJZ/J7Gj1STywaWHH9At2D+aB5kK7NtvphnqgbzvZZm276fV/I4UvDewrlF/1eZM+6NCNjIYqkhQbF18BOZCZVO2NsC+1axVwT2UzKDkBJbIJJ4PhCYdnhn1zxinJa5H9oWUpr1CIlAFu1NWQMSmyaac2wrXb5A=</t>
  </si>
  <si>
    <t>oBlC1T8TZVSLmwfCHz5GHzyPqXr+tVjDK/p8yRjXQA9J2wyjhnsDACQ4Z8rYVFT5+Lc0zkPtpCbFzhnJa/RRm+TVMtiGVNCpu/Ugjw4Ub2xSC4xCAoqaoOntvLPzfsVdCOZP7Xy+sok8oAEB4dg/knxekRCEPrvusOHYCWbvk+ADXqfr4BUzRKMgH/f/+atlooya5TB0YLn6yjSYkgKYbs5hHKV5fJsV+uA+hE45bJp1G1wL0yT5ham0aIo=</t>
  </si>
  <si>
    <t>8Y5y0QHSYGuPwT3jfCJXNNdCe+Y065fQuKfwaVv8u4ND1nCkve5TcVK2aSArAdPzmU8I2NO5+bDDKfBMfVLO26Vj0CimjW0si1bSZ81S2ws5D/xfNKfifQFd+4KmRAt6nXaEL9k74u5dEO6/miMg1e6GdSZu33phvcpKFIcUbA7ek2YkbGoCZmGwmsb/BqmbnKZpwtasbWJpaGFfQSDLbw9qfcx/qGat2QML4rGkiQNl9mKUu2p07oAMCtA=</t>
  </si>
  <si>
    <t>H1nhGEzfFUdntNN8QUjoUezpAfzp5EbOc6jIeNIJzPmOWD5l+OSqgu8v+R9ifOr6BgoNutszOhVOJauHfJfYg63iYbLSOM2RK/LIF+c1s27TfoSn0elbiD8cwCGYWZzf7rLCoFjpuVIjLBknBmLWY+mLk51xVs87ctKk0ZmSMuMnTozGdf2fsTLytem10aBelp6mK8YZgV+4AsYRjYvESjTON57o/5wJ0P8SZlrHWy3qVhCK2l7f59Uw9oE=</t>
  </si>
  <si>
    <t>k3HYpKiZzbyZ1kscSVcUA8P3/L2KLfQhbOGhDqJm9AvxUC/0UZA10s6V6lNO2YS9YWrFAqsHzI9MgACUAS/JHMKkM9zTsvqbfma4N60kSXi3+M/Zo/6q78oqaUdq3vdPbFzDCckaly4LKyC5Aoy08ZGls74ajBwMQcAe6cyJperHZN52msIajt+Znlb2d3uAGkY694AzeBkZplhNveLTrzsVMMg8mhy4oOqReKhQNzTzU+MMvZTfHenYgsw=</t>
  </si>
  <si>
    <t>7MlNf3rzTqtimUtl1p1Pxv6y/kPFHSscvNAotarefhc7MIf/U/yg7LAyvFlgwnFCmGfrSymKcawVVTaJy9soXk90HL/YsRWgTF4tC1tsadXjVfoo9EIMcywBLqdaAX4tLV1UCfgU2uElwZZF+pbtrR9WFeNgKPcQkyi7E1ZN9+7KnvGdW/YrAD4UTxrYjgzET3XRLP6IW333jz/G6GPlaZvqJ5XslPhZarsZqL6HF7e5YSeYnsHucnwsY64=</t>
  </si>
  <si>
    <t>RwuHCbrLJDZETl5nyJx/e+UUez4m768vI4knsMPifnqc3U8jwFCSPYbMJP7GRkarN+cO+AkyCLLDn3JfNQKvHHeVXmp8r9rS+0400sWdzGgHrLEXjxXIadRw4JFKqLa3EbYjN53OWAitxBXXeJD72yzMrSonYhBKfVoJs+lZn6Auzww37VPlRTSpVbctoFSOBsuD64QlOt1+u5ualx5InrgxcKXOHx/TSFv73wvjkCdZvsoBUasxqJx71b0=</t>
  </si>
  <si>
    <t>4izpgPoZR7AZ+pmHKWFi8i3EeYOvU46wtMlGMPno06e96w5yU65IKsBBsTaAqpMmzTMDcua92/UkwAOwyOqg6uZ4a9AsPjIoNRTaErYCftnLmzGaP7RJ3PMyieuHjOPebtyyE9jbQlsmcEbB/5GOgzjl01VdXsrY+JszFB4l8I2+2bHlPjdy3F4L6DYPAuFYWjuwdDHyaK4NvfpTXpgoZTOYefx8eOLCleodFKONUoCQdtA0TPWX+wMiWg8=</t>
  </si>
  <si>
    <t>gtifaaK5G6IXAxZ3ybI5T6fANRfsbV0+le9NWTqWisJ+nZk48OuvpCpudX2SIIswlONS4PUw1rbey+dD4kW10Y6kLf3NZQVmefhJF+y3eMPgFn7hXY0BuTK25yXBrbGYIsgACD7VeHdPaRFvvNyNm807c1lUx8ZO/CJhW2Ayu7ji0iGMYrV4Ll9nGeObP1jzevBPtDIjILkOFnLR00vgA3PL7rGarbRXCz7924sEGJPAYYn8ojGPFS0OM3A=</t>
  </si>
  <si>
    <t>bOxg+HcjafKcCri7bfjyx3JyvyEaWf0MQuoPNHoMOokL+ze7N0IOFmmQ58DEEhuXmuyfBRZ9GmcLBr21Qj0xgPil6PCe/+XwqprKvo+SHcPtQGV8Ag1dqq+pn09hn2YK+FnVWSFHHxqjKZgkkZL8TYhEx50umsu8FzS18JTvp/VartyEx7FsyecWCLzenWNh0d6XhQgEycF5WEpohn2JhP+YU7ReaH9Dbcs0TnbREsNbqaMqM+SoogRPFQE=</t>
  </si>
  <si>
    <t>6CgbwBYgq/IJXPYdBpBo1Xc0mpicTAQvagXPNBGfiY+koqw6tSJAdfBVceG6Gih8E05L5z9pwSbGWoTzuZ1cH1ulc4Yxsdl+hcDAxpBgfgrM3Td5HDt3IkWt5GkfMQmGXGiqR9QW8zxEVB+8d056qUpIJ4OwYjrvHfvs99xJxM+WX8tNlTxAOezgTOiabnz9x3D7TEJkMG3z0Ooc3lILZeZYOSezBWdmGsGjnmyqVmKDH5zAEShCyezXFh0=</t>
  </si>
  <si>
    <t>2Kca0LOnCVqqYb+NAxafmywrhKFeCdz7Vf3OpHw7XFmKiybrsQ87+wDovFPM2GNAFkRE9EKelAJADzpHCkGKa8NF6Xr6WJdxo/oxuzRxu6OlwCi+fk8uYLTfz56ac5sQ97cLafRikXuYSoOOKRWRqPpmvsb1Rqneo1X0aDoR7n+2zY4TfrlWvnun11Ank7FeckCLNSOCQTxIyLiTyi4BvuFYTN0oOYTIHtEdtaPrdusiSP7C19kcHQ1CLv4=</t>
  </si>
  <si>
    <t>HyOQdA/KXJOdXuWZC8OSV9uphHXu33doVgbHI2ozZj+rl4577UwbLgGLyPrHAM/CHZnB2uMtla4V04hW6qBtGtLwHQhCsiR1Gg5xfZb/oR5x26rywuAZf+hjL+imlPfW71qQoz6BXBAqOz+6qUvHeaQjWX3YOB6kUvb7M0GSYTJtc4Vqvzg8dv04rZhklav1S7bUu2/owm/ISn4X/PZo52X691siiIdSDl7EsTcopD9Rj8fLkP+5LnXeX1M=</t>
  </si>
  <si>
    <t>ws5CKmw8lbQNQmLOcWl6PybYPPR0E3lJLLWEyRJEInedlP0E20S61RoADyw4uiMW5ennWODRskTUpj7+Hh4ZtQ3+PDLgGwOz3FoLjb3NQlLxYimEHPFODjkIxiD4VZHuuiv/8ZAdlbZV7qUrfeLQtxi9drMnH7M0UOzZ2nGXCEh+bgcHaxV6pQ47Cjm9ZyEo7QA09hUVH1jVVhH1FB30T1mFsYIuOgvkC6aXtKIqoGqs9/shZTNpvn07FZY=</t>
  </si>
  <si>
    <t>Nktfu54rq7tTWtMHWKbfHnbfh3bmEhzz5cfHHDaSihvwlHk6bodtjQWMbTHz1BaqdnR+ycdQ9basSj64WU0GTO61kZwzv5jUPnCtA1LRxw3H3PznLUlnyphSM2myx7lQOKgJXsuJRttMttMDnUDkamqVKAUwhe+wjEu1mXXLj2LGq0utI+vd2ubTwgv694BEnhX4L6WKGt4iP8p1bI5gYn8j8ueLJ84K8oyj5e3OUF0mkXwVgXiCd4/5pww=</t>
  </si>
  <si>
    <t>GoVosnd0oxsdIEQBCPhUd16Q57lZaObMDo+6v9xHnhc3MMTM0cBXR2s4otjaFp3vBuD03DThBbXsWsrPEViqxUd9eaGciMIUhKc3aUz4QC1uyL1lICQqa0RhjNS1TRdKykOqzAXYPNdGs/M5hwDQeIdNf5QCiPZRh2ZXQac0Y+QP298k9NO3xGv/V6SlB1d5u3KLAJHPMvtkRB7hySlDicHuG0YqGyfC+77GCV0frNAg9CGpddvGHdKGnsc=</t>
  </si>
  <si>
    <t>AVXfTZCHTCyd1o4n2KMs+Qjd9roH2yjweE+gA+88jdW9SxLiODEiYQOkNA+e3E33D2BsQqRb5ESefzGFLUlKaMm6bFHkOZ/gyf8rNHbJlqhA6frSz2hctl8QbEUXd0o31HjDaJGWHL8lkdwHY8vB4+wW60MDhZ1pOcVLDhpTJVuCMDgB56g6HXWABAiKbsIRIr0vi60nGfKRYAaNrciOT2O5G4YEyh0ijd5rd9nSxjMKv55ueV/t059eu/A=</t>
  </si>
  <si>
    <t>7iMmatEoJnV3aRGg0tW5mx2y9N7n+kYhA9peMOa7fn65oDLN13TKn53CwnDCbJogBF5SklTwHmo4Yh2MXJwab3pZdn2xcNp6+ivzkbFafLTj3Ri4twA6obVTUvnolEtDmuKq7h1KpzbCwVtffOJdFaQt7ibxjAdxat3rS25FOvqLBw6f9sO2MO69PTy6Kgsgaj6lnA9vNuXVWMbVO24FzZklOZJkrZevLNC9xl+N/bdylq5DFyJrZWRi2vs=</t>
  </si>
  <si>
    <t>lKo1w+qOJoMZF1lBrO2HOUPWylSdPRPtt15lTsQF6XQL7/cCQOfgk/Utkd3OaXy0WroSX9RpHEkTzPEMckqRbnPAKNtvKfmnQ8T+/EhJELNWZUJswllSNEua1iKJfMx3TAC2p9YUE4fKaFQPLyZJqcificNSuvcqzjNRZEfTLc6pt0QrMpEhUAMWgTUAeMr8XG6TKSJP4WJ3Oxr1xlBpVYwlGVeLKOtJ4Gs01mDingMHj8cQW4hGhP0teVY=</t>
  </si>
  <si>
    <t>0J5oJMjJbxfwda9AGWjognWqeKTo8Jw8tWTO10IPMfHzfVA2AttzEDkISai/Yoh5PVLPP2QLBcvCSKjj5oCqoImQZiFxGBVCMCabuOX+T5FZpHkwMD4tCctLtnhmkiqid2WReoBuOku3bLy1byQemgrE7Orbv2oyMXbs3ZwFHbzUnyb/sbbHcaCQnDTd0cKRHk00Ke9NZlCkEOR/UU0j2MCQmZsnqVAVJ0+XIubvwWYQLc1hPpTLc6iRnNY=</t>
  </si>
  <si>
    <t>cCN7Gp+zjFBKazafO5GgE3LaEqscEnNaV8ewYLB0R3uQzHy/ExyN/uEkUOqhp9EdIizGqx/pIpDGC/2M2ikk9tADBpUhEbcZ0kCY3wqVO7NWMhtSEW+nTm9hkmqgqbZLONuCFqf8+fcgQZgAQEksft+AF4foliUtVf8dC0WlucA61I8urPFpi4X3dgu2E37oxA2DQVSl0VuvT/jh4OHOQdIACcRXMUicQS52ITAmOs/0JlZmImENROMHyV8=</t>
  </si>
  <si>
    <t>0TsQjehsxao17D8YdB3k9mZUDqKzTHNwtfPP9dfq0U5lyduCD17XC4jFmZt27iyfp5Y3+cUhf+ah2jN72oyOhe4cZVZXPHjuAppbMiRP8UFoX20VKB9OmCMuzG1XRhLdaM8hCCoogcjjzmr2GIyu8lpXuxRwlAW9NUHL5h5KJQzN61MsMvXDs85Q0itdlUu4u3WTaAV7ycKou0htjDxbeINaeQLbEDldqqHKKXcXwpsUCoJsJFKQEewqaUQ=</t>
  </si>
  <si>
    <t>M2mBuK6fWthnzH7rFz146PXrRJ+O3VObUp+PfYt2v8NOMXvvO+8CtMfXdcNyP16kYWRUaVcayPkNxondShBYcSoJEQBb2G8yAApsbB7JkusNq46GHI7PT6tsQo1TGJGxFCQDLRPF823F6WuHDemfDqgyL8d4N+kSY7AJ1VNnSJbK5NBze+qRnnp9Z+JBmGjEFCiKFvidtzxC2ESD3nTCSEg8TfA0a8q80gN+QWPLBwDU9XbYuIQlSzhOWvQ=</t>
  </si>
  <si>
    <t>aC1BbTPMRdmfl95tM1ygjOACSUoV8Da2Y32GlQxmBcgy9sbvh+K2gBTZgkQ/W9S0o23n2+CSqQ75PCRihpnEEJf5stKMFdud7lxhp2E2geVWBNIaQvJvrb1CYTE2S6TVG+e+kD1CKCOUBBxydOdx+rxLdTI4pXQSMmeUp3VsXTUjzj9ETmlCfADzYs0ObaLsyDtu1fPmtCMT0FsUn1PadEd/iBhu9J7DgOewKIQ6Fod3iSnoZkODkJG/1Uk=</t>
  </si>
  <si>
    <t>jvk5H6L7eP5hzwB8U/Rmj0Ra2aqByqibWGuJ4kamPvUWsuE3rhcB80/VGzaiNavZlZAmETh2zZsmrzTIHTWgQVcnNrAOwWplpPP9c3H0qyqn+3Kabc+nkfQ251HH5/XbnSPZp1ShSFTxyJnClye7h/o3pp/hQ+TdgaWrKULAJMW+WumER4ogcoSH3JY33QOwdIDZK5zT3cxeWb78iAAX92plakkMytxIPqDeCkezwEGJa1oRhoXjf6zvnjk=</t>
  </si>
  <si>
    <t>Wdx0gemb52pE2sK3Pzl08HMuahOalzGkB8sJVR0EjJe7baOwqKTR5TjyIrqi7cjbdpW8oK0hat5E0y0bTTcKSyYNW0JQmuMCKCzWrWhS4bRWWYSvUzZhcSrvaVHKWA9Fe1RupKnSrVDcsscfzJ1pszyNOeAvn1TIn03oz0LRr/X0lvZLU6bz3hm5lMRKRWUeaY0dC/P8Z63uqYZt6hzIQCMwQXUEY43a9+5rOhzEhAt81HjLoH2Ft4EONCo=</t>
  </si>
  <si>
    <t>XKSBDMmGsBt1XikkLWUburhk5+KzmXsXwioMTYfjtTbYSgb4ivZEvHAGJoPKq2BwQnRkJvbC2XcZGOR0uPFWb5zjW8u+KmoYUipg979wAH0wtm/BJT76dykJtS95ed6pYUqpS2iiNBVIKTz3uD2j2pQdSmnWUUJ777/x5R9JgGhAJQXPJer3yKjCS/fD0S2xJcmw+o6xzhO5ftqfFOitHVKBHLmgcDFTndhITNImuqhZbL9+3ji0Va20Jo0=</t>
  </si>
  <si>
    <t>Ld/oi67HRfogyjtyxk0zSr5QbbqK8yuVAdmrR0nMjyMA1Pumw2t20F7k1x9opyTQMTRnslROYJ1Y97Uffso+2ma1ST3HOhede3vFVXTGlBz9Z7HqEJbekk0P5qaq2VkNtsTIk4ohgSYKIATsbDl4Pg6ax/x5Xf55o0FvSZtZV00T1I20V5eXK1RqHrGJr20AA3dYUaPcqm/HfBDwBSLlh8wvgcbFY4WiLeq9sap9IcpX2x/PRa+f0yVsg2A=</t>
  </si>
  <si>
    <t>j52U0ZOo0z3MN+dvF9KDM9tmUkI9mqqGLMflfbKQbWjrVzC0rb2H89L4EEaLbLKROJ3R1Bz5JqPH+9+9WXp0sSkXbSebh5f1/+ChjRYoA7HNyQhqOxR0+q6/sQUOvihBraa3QRT0WP2sL7+XuSharypt5m7BfcwRjAcGW8lgoGQpPhUqVJK1+hKZovS3jl/u8gDDVet68cK/DM4USgFJkRTcCOhE2I5cyb2+xAatLD4SmRb8coSvyHlo00Y=</t>
  </si>
  <si>
    <t>QT0hvaKLFgdoLoGo3DQHaiTbYCwELQwZgu6fF4u9SqT4ssQhP8X4+9BnzuZf38OFx9EaDFUedg+7ZSNagkYYt0rDIMTz9mhdUvPpK6nWpdtK9WnQeh8yp3mfJO9d3CKcpSEY6nOIHCEXBycPK7K+S9sehn8wazFUzgmadRc2xTZkQTcirH68J/DZ9SCsqWNiI4WD52Gce4l8Mhx7TtOEDWeD9NwQLJn8XbJprgAU3D4kG6KngqGWhsKygTQ=</t>
  </si>
  <si>
    <t>L/X25AsUV9/yR8Jie+g8p5356fRiZuw/N9RgJ07w5ZXRKN9EEH1K28ZoZGWmCRx5shTFqc7bLBmpc6bpNEo07sSg7oCphBjFkIhTx5uvMGRvuNBpNQ/ayZMdpger1ht4GpKBiTpAOnVyRcmqRSsJyi457jUk6o0c7FZNb3Qfi/t4qy65nvVNud/su1VTqqpMhRv5dlBHSkfghgzoN2ns8WM1SrL41Asd79RUmyoAi28xpIzx4OXmbQUB6xw=</t>
  </si>
  <si>
    <t>8bTy8nBgtwzOe/8dSrqRItIBtAyVmCI+tXMfWPJ6GZVWLOc7IC5BHCDJWIyJEl9FCEImwZwWnBaeqQKon4JXCBppQlksx5zjt/k8xLJpUA5FT+PK1aZdHArHW1DU8Uk7GBC3In2NkobudSJvd3SoPCL3NmVF4jw9HyQ96ROqT/hbc+xZLicLG+MMJk7D+ThUNqHLFMSs2gtSzB9BQtQzljnCyekh9ZKrVZUOE7cD725RXRcoITm+K2GMgbI=</t>
  </si>
  <si>
    <t>/vG2cU+hKOOUOVDseu8Toq2tzh23aAjdN2KwpRRTJDs3CtDXkoPAPpL+WXfBo5g5n8rwyNIQe+rlD6XIIA8DUlYAMY6mtACQS2ck43zkQIUqkyoBb6XugLH6bBF0cGaoPvLr52kWnXi7DXGPTRkYFcmMTwhrIkL9RL1ZVmgcnxCd2pW03T13WOk68R3BZrY3ECS/4MkoOD/vJr/TmspsSE5cQjxwmWPoZ9S/6MuCawLbJB+etK285GJnqYM=</t>
  </si>
  <si>
    <t>ROnPSp2p+du3+K9fRhxGm3cywUlXyyPCyMEbwsEe7Nh6LMk6ED8j4mrgoS+PLCFX8AZFmTHps58bF/hjp7GvVv6x+QBGg7WhURE84yqo/AxoByZnKzzHLe9ytBqjs1xyCY1NlhKqlSwugGEJY/cfn9gbkyWhFlYkyTI+ZmZkFQfH7ge9UHQwXiPjJYcEeApPuKsCC2i5I0IfzXrbY518iLcyjSjZYAQ5/dHhqs1IvtCIdGiwLYQ9rVSRho0=</t>
  </si>
  <si>
    <t>ywJDX0hjAJGxoJlIvA+Z/ID6MmVHpNaZrRkeOzJn/bT9nTce2/KqMkY/ayw0HmVamojrwi6eOQhVGU6qRaP80BVSdax2WLjafbzdazatx5dl7aHY1IAEMvWkZYP1xiI4YpwROGHzwyIGEY+IhhDtfX7z5zU/tD2my2JtyynUg/+R846zRwUMU6SGKgI2XnEpEbZCO9DFWm6cWfMY0iZszVy8vw3RxlW5h4mlhDq1HMVURs1cfkBznNeWawE=</t>
  </si>
  <si>
    <t>OCbMuJisifTzf1bIq/ito3OLlfGXJMgmlOCM1rFXMKDGsaEdpjgu7Kaz2UwksIvBHQTVdnKXQf75SKNRiPKP/TegDYDgMF/L9BS4PT+M2bLsUNs2vL2W7AZuOpkV8FolAm1rScndJ/wlEGKyTvjM30C5521SdZAo/cPCSQ2/O+gNUEQVSA5ZvRHPzvy02d5ZrOITM04XimirkSAJuqsOzH8ILklEfDpGvQHLGj+P2X9rE23iRMcb5e2gAAs=</t>
  </si>
  <si>
    <t>LtVc+Yh+5+rlVHhO7XJmA3lbuAkvb4RJ2nlgADXI7Oh2s+k81yIRxIF1XiZXaXYuE4Orj3IpUNzGPXR+rverZB4scVFzYtnCRLZTCKxYbLTxC3p3zeNBsQM4TQIWOHHcODbXaGY1BXJowSUA0kEp9MM8qzcDtSQL9xFpkNJgmcddMXwNQgojj6n7kzojk6+hN6t2zLmFJwgh1/lDyMnOEgcpAPHa2ZKTFMFKnwo7rQ+6WCdNPPql9VQf/v4=</t>
  </si>
  <si>
    <t>mRV9zVzIGbWrUaFltpo3IjnpZPSLOtnft3WcUcwAuoaMg7ZTpdWrge1rtiz68s1YiDhfnLFXg3yoTyalmnUox9TljrrvwPFEHnslTbvawNQicvjWzTisd61qv70z1IHBlbcqIzRNVVEOincUeZgS0M/S2eCkRT5sqDsUVrtMKuM2iMBkRsI+WaJsb0f5/UP65+Rdygtj+XDJdZ3gteDWxiyzqZdYH2Tx070kyIUS5xgofDB9rEtsxXuakxw=</t>
  </si>
  <si>
    <t>OSOMpbIyt2M85+DTGpP5wkz4JUVZr8UdVXUthh2Qz8rgCo4W7EgQdr2tu0Km95Bi2SMkOTzW7I3lWQjZl0IilGrbblDkTbZfUWWRdrK06Cslo2or1IgAmS/z7RDQegxkZz1ecRJi/60W7ZcaV3FACtkPpGmOQpFyaWob59hQjlda0t1ABZ/JGYVwy3Rl1rRZ7rll5S6KVCp2IBEVFpB4emOJxLIebIQjfiVqF6u2yXPgrBAmFHEIdSjgL7M=</t>
  </si>
  <si>
    <t>tULV1ERNJ9jcRH1v9DmnELpgFQCCfoYIzlcovO0zVi58w9U5hrn2NhjfwyFsGtBUWbg2KmnrttJKZ74PV20ZnZyKypPfOUiNys3UwYsZBp7crAyt8Pm5W6MZeqdYWNcQjAWCKCmD/gzMPiw69CpaKefds6pH0MzJnLHwYnPRg/JEbQcInfx/WNnc7HPxqQTK34wTJ71jZFzUQ/eTO/kqauZXwjDthE/5mzUBiH8+TPusHiSk5hJ01idUo88=</t>
  </si>
  <si>
    <t>Qh/STNqhKH2P5j3YWTX3++FMRVQUXpPYmpQ/+0ov/GUaYPtyuW5LvXrcY1aJ3mUeMevbBFsnCDtH9NmSO+QriNBxqyCS/O/twn6h+F0ngK/BQr4ZRzl7d5ftywQsgl3f6Trq7B8tLMRau7yZbdCfZI202/UxSwerSBdoc1EC2Z25JDcnlI7ta1sRfuj56PV3CY1pJnQMbqKDSbqT+t6HxEmXnCNLflSy2BgAfSduaKSetf0biyUn6pjuChA=</t>
  </si>
  <si>
    <t>G5Q9XY6L5hiCHdFOvCCJnDj6xs4lpZoASfkQE/GLnALhBGtyaJ2MDSg5nyGyiSpNrzCGakfQBi29rZ8twjk7B0gWD2t3peL+y0UxjyA4qbB+YC6aOrjnRWnFLCd5GjPaXcZb9WSynFK5dWjBR3FoxIlBb70Y2IUWvbKeWF1HrdPu6JwUfwB+m7GvfM7wjud3LkFGT4HsHN3KwW032S8hXMmm8I99Egra5gFlCR9brKTl4tK8y/5zx5Q2sqc=</t>
  </si>
  <si>
    <t>bbnbBUUpgPlkzDkZJGtnSXbDDDapRfoLjFjBp+ypDcTjMBQP8T01TGpDoQ1KUu2cC/484QAMNOJSDPptpU84RcCZ5c/qCeIqEx105HxXVz8TX6+mfP8r+Fvon9RNSPZFtmhKNSJWxM4PMc/JQ6hACC+uL5xZpTOiGlop7xIua43pXolHFUDqMDqGQkVJlbq/9aynrqgMXeoDGVzViS8iZVpk7kl8NgyB1RH7DYIVphHsSni9PhMtnG+6k7g=</t>
  </si>
  <si>
    <t>4+HdZo1k+5IFb8tq+Ip6mctld9sCB6WTQf+sMDi7CYkQ3CM0cJZ784C7KvKcB6Bc3/MRS/JYm1usXJwXFGqcvM5QaZvhBkU1qB7maK1vZXtOnBe61s00cIVnOv/Tnd2Mlo4FZmDM3kpw8ikd/it8WOfRK47KAJyb3gwRiH7lhw/41gZoSJxw+d2qf/MQK0qRFxzBTMvZRtLLDv9FkaGkK+h2cT7nbnbnDPbJejrru/Cp8Bxg3D3SGhgnEAs=</t>
  </si>
  <si>
    <t>uYR9TtwbUTZtzyXoURUJDJS3ytgSd5plPo/kbWc9CSK2GHrutJ4Z8XzH6GkpG7OMoZLOcaz0LS0FHOVWO2l5JNa9GLRfYjjevchx4Oqlgghp3Yh3dTS3DC39FF/fw4fvfv8XfvRfdsVXWbcviQfPDAynR+yF9jq7xDjkowG5Y9y1/p3tBi2nl5Rokpxod4k9mxTdwZf9nWQTKiZwn3ss7MMbtpzbJT3R2GwU7OPdmTLcU4JoLwqT8qqBgZg=</t>
  </si>
  <si>
    <t>5WNSnzJByclOxwZLLGF33BhDommVtOSDA+Hv6voyJuHkvwl/m0braQEqWj75ARoU/igvAIts7DjLOxbvXpFWpIkbkf9/5n9oqTU6RO6ACviXSKPNO4PInMwp+BOTHZm4J4Tlgc7/GeaBste8S3DSijWPDZKvy7JY7zja1GhcH8HZqrqzuP3mJQpXxbTVfQ4Dzrj8q5ebGfHUt8IDEhpY9sA3vPh4vUEvSz7dph0MsbOySn6ejHMgz3SvocM=</t>
  </si>
  <si>
    <t>Xws3Hn199Dm8ZeEIaH/+cKEg0oTbDR7aPN7lH+dGv+faZr5fcNaguKOUA+fa0cZ/L/cCPhMuXm201Q4PTNznBWgT+5t+bAkYffkWJM2wQrD0men25bgOaOyiLcwX6KV88p4DP/HQORBXd3L/nUPmWljqtNF+PgPA6wTF/BNWzhM3aVhDobZimxefEooqqa0ZgtjG/f6cARCV+gnjDgxYu/PeCdE38gdiM4GNl8wX6GiVlkGbdqwxcg0KF68=</t>
  </si>
  <si>
    <t>oEzbpMQgDbPTc9l8L7d1xZjj6YR/xaPmxkUk78FzTNhgWWxMQrMLq8OsssFH+yCHeZXbrvmcUMbW9WU/RRxA2cvhRl8kC8w55DgefUJhVsSEoI7Wj6B8MNruvEWenT/weEUySQAvDcwyZLMc8MCFt3d51GVRyM0aRFVtBAChG4tk/8PW526d0r0+KD0R0fV6CxtB7tuz7HNlOsFldPy8N60VLfbNp3Rf+lZgkp/+cSJSE7iQShp3GrURaN4=</t>
  </si>
  <si>
    <t>jHFjDvT6kpynEGeBmECGQhj/9umYLW+QFpiorftmXqLx5hX7WJ11QWV8zPiX9Whti/R7sk+ViL0im4RcRs6g1Lq+tMCANmpv2ZSpWWSFqLL0Ga7gKDyihpFI8cV/yemMnQfHs0xKO1e1zOo9GGIxsJj/J8bHnB3XtsvjgGMEsiswnoNLsUpafXBOeP+NI5IZJH19XxFyKHpXMCH6Bwtjc4M/uzKM01nagnkfvb8IOjfNZCflXDcoEHU/32A=</t>
  </si>
  <si>
    <t>C3fnwsFGEd5fJV4085uKSRUBmRCt7KHgZoG/C4ZrWOfqTcdXRmNXT1EdPzEXGaxGOkj+xikrIvTmKhu6zBjDCAh21lnRTYFLAZ6WnDoyFs9C5l1IDUCWsnzXwoG6P78LWfspx3Uj301HNNyRGCBbcR4nt38E8NE4sB7nEwqHa6/WWaAoXdGlkYmUvn7JZdUUr9Tu20Sy3duk+uRw31CjmlpgkOX1W9Tjw//7i6jUcxGNZ25qdczKOR8crXU=</t>
  </si>
  <si>
    <t>mPcr1ZZONY+6QfmZaACKCCz+E1uqEu6iNDxaPJoDPJw3EjRLz0R2H8MlwWfIezCEDHQy7B/tRcmnh0cdpY00tW+O3+kJ139OTuBsKps8v2pOH7COHijnNDULxx1ORsnskKJvAZBt3xaM9PeH9DLNcMbu3zIOpNIyVt7O//wz4GQ2MeqTbFpbbg5lHZbWKp/4xxfL1z495Wbpq4O7ooK+52EuE16h5O/nr+8XDz/xw1myZVWvBxsGJ20eoVc=</t>
  </si>
  <si>
    <t>AEgsi+NwZ++KVej4Iz5qUEbibTPwHY//Sjw/gBWtqJ8rJ3Yq3cPtm/SnRLPwstmovrWgeKHMjzGFIKddM43Eo+bD2x/1zAewlV7KzDW3INwyE9rUxMA3QffkejVC4O7r158u8sSPXT+y5jwqVeb26X1P984UdR6tBVNTPCowcuD6ix0mfPGWv/pBGxJe/ETj3Kp/8sILHh3MNYGnvG8L3EWTJxJLD6i3cnx7yc59dcY6NOtN/3hLGKfrLc8=</t>
  </si>
  <si>
    <t>zPnxdNuPCs3yqpocwseYR6EIc2iponGNULLR0/Bx8swBx/q1DA3k/+9VHX0HSh0VxPOlCmmkObgYB8GgKCYw0QbJolBapucgwhDEM9RQSzBbusML4Kb97Z1ufIG6LakAmgWnDh4zRzlBc6krb/65KGCwy9S1plz53NwJYVMX+1s+UugK8S+ifUt8v+/JhNx6tY9IvZDlRyvQ0ipJoNVUOLfF/JS9e/4dn67iFwa3CFZap4fREbAnigl1dbM=</t>
  </si>
  <si>
    <t>js+BKyyv8TQ3FzrlwfEsxHtctQ+knh4kASmYh+jikSUO8Fh+tAFcKKLMxtM0tFSrDasBLOw8JKxT/yhAejd5HRCGXTpHAKm1SGzlCL42ocs9R6yxh8izpYrrjbX1idlU7428V7rHrovNtX5eFWDPPS/Ch9aYSqhcxPIA61rcl2ki0cJvWC4tHZVJNQLaKAnJS8YwMIXUysaNWRpo7r0vDiu4rhtiKJDuP6ftMK5jK3UpOJkxNuluKkpQn6w=</t>
  </si>
  <si>
    <t>0HJrONsvLt2n4KIdbxc0ECSOcxYzpAJn5F+7MaxCruDe1JRFCiI0t/B4O1HUV/hGP4JsVm/Bg+ChuU5mBM8iPrYSpoDGI7U+nA9q2wkKI1+b3Hwl25Q3FbExnqWR1DRzCh/sUoZxBPvfmg3Sy98812yowjrSTFcuiBFic4txW6T4hEQfEf0dHcAdF2CpXJ0aIS58wXplwonkOnZnzIO6Wz+Zsz6aGnI3N3rOP6079QmcF6SnO5I/IlxcwjY=</t>
  </si>
  <si>
    <t>vcIAV2XrymO0j7BtsGOkv2+Q7OAsq0LkO9SDl0CMO3uGYcgosFKoF9aL7KySQ0irgQzOQJowbnle6gv8iXODv2aTw/8h0Y18gFLZ1EE4KJfq8BD/xmtBwCYnPFG1iaPSod4xUvwrmIJr7gcDpPCdGbwtRYmSVl/J9xk2X81kBokrAMoeiLFSzMJUlcx6A2zMF0Or00NgeyG6VG57T8GEjDpO2XCytQUA0gY8chs8D3YMp1RgO2gNp0ObSQ8=</t>
  </si>
  <si>
    <t>0DcZ3KJXse9Rqyiwqwi4oAlAoTDsIrxMPdU2kvpZDJTxPiZID/Q6zBiLe5V4atRxfRKf0/e2bsGYRWBVGVT3gLPVkidr6HPTtnrzA1Gedw0qev9fANaMndnQPQ9iAL76o94fNXEpwKxc8wjQMburMabXNTn3FJJ+/JxX7GaZwbu5Er0/WcEfAaIyVDk22Q8oEeau3ugK1cqyMuyReSyTvX7sR2rzy1WJzSzIXmIWYQHCjtYPbFNnzkQIVGY=</t>
  </si>
  <si>
    <t>QxC1MIsN0QA624lQOUDX+nzaC5HOrx7NawyAVL67XUHO+Mmu3P2uqH4yPLKmvNP7mZorSsKuR3iIGfr2YppFBeioF/7FtUBC59Flh8GYDbNYbsqZqZvdisiaAmvQa4nAZ3E23wvnV/AllY7FRBEMkC0TsmXOIRRH0uR0hsSSTGxsMSrF794WU0VzeRnazKNm26EZpMD0T7ceGw2SjKaWRt0z3EVICQM1jnTcf7LGgLtOIhSa8lvyDgbmsYQ=</t>
  </si>
  <si>
    <t>wgu6fd908xLNedwrWTKX+u/BtGznZLG0loVl61HqYve0/sxppG3AUImwZh7LRxJbDPrd0qcHeGoQr+j8VVGsFS0p5djJZ/dwI+LCN45fTfGJPkpYppnyT1utyJ4DeBEsYBxMBxYHchv5Wm3voyYJciSKjlmkuwoS6OLqHB7rxJ0K0vXAhrwjSsIai0/4TUTEY70CBN+dOuDsQur1TG/QtmQ2VC1lEt61JCzR/4GgG+6sM0taQdAo7r89rnk=</t>
  </si>
  <si>
    <t>jE54nIEFmiogcDejVr7rkfOLJ9Yd3wC5TvOg/vmtDKBCh4WUbkB80hGsaHFrZmlXkgHQ6KKW73UPKev/89/x+YKlX8L6fvIt7Xgtx9rhoPK6wjasqqvJoGYL3eG2hSDacAXf7Uf/K4dnjj5UIOE03f4DsByAgdyF7S104QzZ9MwaZGaubJ9VOhu6aOmVFCDK9G8bF+AXHkuSJwUI0L5hz//SRpAsu8NWAoP7K5eqxh1Df8b6O381U1EtEQE=</t>
  </si>
  <si>
    <t>xKgaxiBs7BTyi6Wdt2mSCIza5H9b/w+Bj6vXK+CMhBjq42A3d44edU8vm2C0/KlyqSZtU/7nWqq7/txNMn6d6+3Xgumy2IyIOwR3ICeUkjf6MKgVVweu5KMM1YbXJ4IUoI402j8vmWU3LOHxDxdUze3yO7/1gH+6wrO2JkRUPq0Zr1VztojDAY4MW3Z9OQwVmYGFPKPpM36EJJISOaAof41Aqe/nPOsiKOstr8CEJoh9aSXM8xkY0hozf0Y=</t>
  </si>
  <si>
    <t>U2r5M/SEemmLimvte+4sCQ/5SwKUFyr/4D7BzjsVuSSbywHmv8cO2RYdrnZux/3k1PstNufAfmwxTtF2KqYhr1UjgIIwLk+jH5R1TSKndjXm4tWsV3THe3oTLNHshN1fYj9CoO9zmUr2ShwpKL+luk857YWLQnYruFAn/vtapj6jxKH1pyZ/8gppyoLGH8n3P4xWPLEKPi6HDDhogokrjou318//1mWmEoRuU/f+o2lkDZQuFgNjntM0C2o=</t>
  </si>
  <si>
    <t>RCzUpAJmfMvEh59DTQ4At4j/B/BV6iteHLX7qcOEiAhsuRZMq2I0X9K/UmPFZBjnO+AGrpk/F6o46UlVbs3Nc2bdq3CAd5BnB8YbyM3mP3461Xi/kZrkSnn22gZqtIvdD5XVydbm/9OQyVPu1SUskfPLrShSt56tL4i1UsaekOSm5sp3yE3ve0B+AbVBLpFGA7AwSVSqmRj4dmyf0TAx7fIPlpjjvFlRBnurY12FBo8noV5EGX/UxpjsIWQ=</t>
  </si>
  <si>
    <t>G1NFMusagMRKJRo+YQboSqlrOBMJzYXmKE3oWbOwysapBTBJw/HVPKZk+2QkKoeAsVlIjc+rzw8CqtyGhFXxpJ7rqMnhy8VRi03M5oMqaKfkHTBpLqBmiZ6wJaTfz2fAwnC0w5MvkYETrVUSlalH7vM1vioPl8K46uag84ZC9HGaOK8IFJ7BPaMqt7AgHhECVacwIj4GFctRW5pAfMid1RsUG8skqJVcTJcwWUnY3RVS+Nd+EPACFfD7JMA=</t>
  </si>
  <si>
    <t>c9ATBbsDvRGWCR3QTv5gCLKncqM2dol8U21BzU+OJM4wVTicoJZamKEzA+3TApZMbax4Hd347qiRNC2w/knZn0UlQzuX2Ng11xRLEwOeg+nFPgZCIjfLg1tyiKf7nGOZXfe2i8nyxK/wylSK6y0Nv+jugv/fteALseuVCTFmEht73m2cKvgUQH672XtA9SAbUh65aFmuvPkJS16IjaXn0DdzTGN1Cy3WvNGake5Tlzl4YsmD6tSCW3tIr9M=</t>
  </si>
  <si>
    <t>V5G+mbEym6y9ireLemfMug7JTf73WYlPok0MfmIcwBbHpJHW2RbibcUl+3F9zA8KIGOkHxv1waJBt3hmTIwCocQOjYbJmLKMHCg7/JQGXtejH2J2/OP8UCpAGU9Ny/SP6SNqQIbnTd1EAu/C3wgrPmvd4sUK6UsKzm9usk/3hFtgZxQnPz6K8qcjj2jQwijl8AhKJi1wZQc6tUrvv3MNGqKAQaT4/mXWS/ovrCXb0VLor0082KWtDt14ElE=</t>
  </si>
  <si>
    <t>ShnHrQavQ2Q0pu1Yt08IhHX8swVn36V8Kf60sU3S7EEiNFl27b7Bdnn8Ul51NLFwRic0Ucyc+FgUmBnvD4iQfMXKjTSHUkHBVKCxs0yIeYRj66QCsH9W2jTfvMmR/OOl8Rtcg4Gkjv0V/fl3pXgZD9676u7SZ65VhkNnibY7WCvEcaIKt9NcgOSq2API9zYsB0odeSro4m27EstYAN0soWFUXbAp7F+AhvvyVY8xOL4Gq7yXxT4OJ8DwK+E=</t>
  </si>
  <si>
    <t>EBb6SiJN9/jnA6haaCHCaEEdOKzoK1+YsWO1cEFywa6wte2JqUdeVYs9Vfx7rSAQ0yM6OmkUvi4f9p9b8BnP+RrweXd5GfqZsbbFpKXQb7FhDvhsKY2Q3aJ13ysFC5zT4xg/uVd0XTWOKUxur7kJUnzBcnOBCUoROLZ+PLuQatZ1UIbwhrsyjTR4EdjJptvVfxHfcQ7p5i73rpyO6sJGhT+/L+JP0mPBFLj/knUnZ3bxF4ytKTbplQ8C5Qw=</t>
  </si>
  <si>
    <t>+syE3TovlaJQQ8Lu1hT058bdQbrM/UJpx/UGwUtmn6pVc+o4ykqxQ6omgbbw3zavpoOvDdipdh4xSzgT7w2XIOwJNaBfbf2eHaUO8kKglmbAoRAV0SC0ndR+NT3Q4TCSSe3shLUmO8KJaP+mVFidayuwXpzH8pEKbJQyX7TyWlGoCj2aC/5IOj8QgaPXMq3iXObsxoulcXBVwLmv3Tm1QsCnW99y5QZxr9klOaKX/MzuhQ1x1r/WQHnr2hc=</t>
  </si>
  <si>
    <t>FqNxZIbx0TPKj3xlqdmOlgwFOqQ0dqSl1Ivh+BAMEbYokvghrHVKRMzqe57pmdxZtzhfvn/G8epBSjaa96PhtDRFuoWFJRLMPheV+PvMB3GyoKixDcuoVWW8P5lKIgxUfudQJFNW8pYu4vGqTRKTJHx/qwhS8FmbbTj/VOvfsvp/SHf8sXuMDof6Yg7gVJeVPZOpRbhUN9cCm1QGZeMB1BiSJQ1MIkeypOGlnDJm0SCzI9U6mSiRAxz5TkY=</t>
  </si>
  <si>
    <t>LZshduXjvVox8xF5JwFS1o+O5kZAzZvcc1vXHbFCgRSxJ+WHTbDZAR/iAAbGSMq9CwGdl2odmn+YYUw2wgsdR1FEeHs7pNLb3gfLJrSImXoIzdoNl5NPTXJAb3WX2WMD2IrzSBW/DTBwz6/o4X8Eq1eMpLJ0ehkABDow0SHhVdYGAqM3EysZbIZp2mpIAtxK9iiq/LmA2ymZ1SaMvzDXgLvOHlKKY/YOmy9AdhwCoKv4K/d+Ud2KgK4+FmQ=</t>
  </si>
  <si>
    <t>75THxomkb7SIV2ORxC3FlahdvYhEoYxqsJ4cXlD5H5X43uXFZlYEgt9XoqeicmSdlY+UjO7nUalKmuCWn19nrOBHwwjd043qrdjFoImrJPNuZCQ6p/7kvwCJCEoukJHJvNWOxYbjia8UANxhSSFxCZcDxIHg+6c9yl6muA11+ijjlgOAWqi/YxGbdaLKPRtl1eEDbwepX1DAT+i+s7VHaWUKWST3micH9scAtp3vGEMSzXbJTqtMQzEJOCc=</t>
  </si>
  <si>
    <t>6ZT2jVce5yXPIlUf9VG8F36AE6XsBzWnRmuIdzy8OnoH2RsayPul+Zy3CMPEFNp3EVzExkpkyskKW/KVefY/g+gyP8YhX4aoQjkj0Jp/gBEKAFmtjE8NAQGVY79BpV/DthvSO92DT9auJds4urqbWwh8tNE4iW68WCCQ3mLpJsuwjd4YFbSL0phsnPUYVZpIePQNpGfvHIq0ZN9QGcaE5wIzUtJibsZfUMVCwvOku9UAMc+az4PgShJWlWI=</t>
  </si>
  <si>
    <t>ZtJQzjpJhBNvtTFNykShcEvcJ1tlg8WHfxC1ocJup9Vc33rZ1VBCxGCcBIJAwmzCUbe4Dx+0QosG1CegCS1SR9wTZlqFdTJEP7TajZukLle3vjVuKa6wX1XVO7gn07BBH1v4JPgXH93n3QJ6XBNk2BnVB+zr+d/w1DobirSoX/D1/V2Zp180ehHoUYlk5o+3uLi3+1/eEcC5porvYfUkbMF78FM2HL4QqE6SHe8KrnYirev0pdf+KHbeEhc=</t>
  </si>
  <si>
    <t>8jcUDDqLTw7iZBHhhzDNUgVF2G4+DDy4HstPuMOYpy5HDdfC3323sWUnRj6XuZRDPmD9vuCV5fVUVlg+srgSW2ClyzrKkQBdrS2LZPPYM99SNZasshnO+TutiVF9cOHBaTaLRT2wl1EFae1Ay6Tz4iQ4dBd1IiLKrW+5iY6MbXsSPf1sfilZ04FUZOr951FNTJBORpQBqZE7h7M4Kkxj8x5gfLA+xv3gPSOPJbmM7HCU+SsA/vHkog6qf7Q=</t>
  </si>
  <si>
    <t>hppXjCVE1TezLkK+XCTMiq5VRmzkMQCva5AQCpRHbvk+0F3w7ml3D3G2lBwp7q860Ogk68GrUpAvuFnERdPcispdX3jZ5rluYELTGWNYA5UzqDNqxLp4uMoDjKeLQ1RNaX7OEbFtj8uesQUGn12IcmZGrQUg/2zjd9IZ0jKSQqoBnpnQC9C/wk5AzCpoPcSc0SyORe3kmd9WllBHf1J38vSzi7zm1ma4fV2T0zWIvf7B/FWCvDs99qKlcJ8=</t>
  </si>
  <si>
    <t>KYhAGyBeEenDThAt/Fv9MeVqxC/3J1A/MFt8Gzi8tNDDl0r8he+wMciA1dmXHh2PF8k7HL5kkiQh6ocC5fygl4nbm5jjdSjWR+MZew4ujSlaasXVRbr0k08l3sHyAhPVN96rAutryUp4/i0E7k+h7gXUfJYoWYA2MbGsm247mvW4dOrlMXieqdAD+E2GyA3d1F8QgaTICQ3kCB4e07oaQHXwExXyOTrTYhKZR+wjctHV1yJ/rdC6GHtV2sQ=</t>
  </si>
  <si>
    <t>UveCl6x+OcOehajtTR3EsoDVKAa2YTZWyjXXVhKo+OWAExZSlSZ8GIq+pCBs5jqTKH7O+4QtG/w5uAntkJyac3s+oKYgjw2TSnO7HigePqBdFoXMyFMlLt/U3NnSjvMoRGvFiPk/iAZNSWOaBmoXeoqsLGEFYJaIjjuSA6bvkjyF8RlV+ZPmaw7epmklGbTr+GjxuvRb3V3DTQle0bXbM3q5wZrnmRiDSRkidtetBP6Ho5nTx1M/ZipvJzg=</t>
  </si>
  <si>
    <t>+16ZsLgzDzqhmmJf8ehJBpynYODCDlW34T+avwl4D7EZOIamta2l3KaXaKGZFhdf0pENon67o+NGpLyhTN+GFsYMm1N6Au8l5GlXdyrpEUj07qNcAQ0fwEsYNbiUhKrYf+Ya78g7f6EerGM9wT3LVAPZid348wR9p6mfXdyJELLu+eMV2bll+JY9GE/rOlrbf4DVmF1TdsDKJpr9Dh12uqWNcJZYr2p77pNnJ/gkZfN8GSfe+6dohxcracg=</t>
  </si>
  <si>
    <t>gPuTM8v/QBX1HXTq+aq8bWAiLC2vM5ZoT2LEOo/P3/mwCW4QSR1D1FS3nYLG3iRssP0bdMnTEfrO+7lag9qC4CpympL5CL6/zHYOAlfb5FC/LZgnyB6Ie2zxN4BgBg0a7vos57RPgYsJ4wgePuaupgHLkYoFKAJqkYyQaXImm/EvXV3LJrkKrx5ZPNbzkICWEPKJdtdsPNclG0gEzXtNdvCrPWxrm4ogDc4VB26CMwVxUUaECgmZkx6il1A=</t>
  </si>
  <si>
    <t>ANcvtKBNqljBJX7zt9IG3Ddy9Vv6XgQWiGKTpKVNurPU2rTB7Jys3kqgKoUYw9YsS9EwkvLiQd8m7aXK4m6KeWazF3S5JwsIiofH5xgqW+NExKbs1URUYYFTPdaECCYFeIPYEp9Otj2Ob9ccpneI4jMExYL9MqrOtRWPvfpobCJI/ywP6trrRu/eAN1Dh7Gj/SG/MrY603gfQfVcuwO7uEZ+oQxjW7ccJGJEuKpR+chhUQ0OJOKT89Ff6/s=</t>
  </si>
  <si>
    <t>00ihMdRw34N7LIQ30rZgGum3BoBxR7AOQMyA5lqsz+jgk7NPIKeyBdY/5NIo4xRQe9sae0nYW/dKviOEWzEe/oV6Z5bC3RH63KPGhnUrGzwQMeg/r5wAsuUoRuDOwlnYRuy0NnyTp0p+9zTbUgemi51pXF8fYjn4x7lBYyAW5nUJ8ubfani3XKirrkWsbv5BEk8RUGcN44BtW0pTSS+eEUuPpX/w3p5CAF/TiIhWIWytvSvrKc5PtOuSUvo=</t>
  </si>
  <si>
    <t>ZMiiH547nXvlqvOfz4D5bhIBOJbUqCogzAVapQY8yuZ5X+EV+HrbtdQ34IVGF4BfB3RCnrcVFH6ujiyr7W8xZgFJ7RckHaMRsGEOGTmI+0kGxIXAqHNRdCWs2HnNTB5YbDv+o4yvbdWE1gB91NhEQwLN7KSHnOFtdcdtfD1Xjrl+bGdL2CPJjs7BOz1bddnJb44G01z9diLfnGRo3EdoQqIYkDMxB/B7T4LxXrUp2Zqo25vlROqDPGY9sn4=</t>
  </si>
  <si>
    <t>Cu5ZTseDrJdopTQC/XspOZAGTf7MxwEUzjZpN3s/+T58s5zauL9NO/lsmxrUGCECmN6BwgeqfBw0D8cz3c1mPHraUf+MRnZ84GIeL1NR/DAMT38xbllPkhtFHiBBkhYPI9D5dsDAW2xiCCT0CZCayhiPztUpp9OTlK419P3srbCOiB3D0Vp3E2geHqTH1Qu/T+IygbOi5AKsf1xLe6uvGteYAjxkF2mXwddoM4t4oQ/BMcL0E3OwiRUFhf8=</t>
  </si>
  <si>
    <t>OzXRxum9gk/AUzj4M0QqH4MPhxy7Jepg6IMVNfmqA5lXV8xQb/DFlV6UemF4+5H1RVw+p47bNch23ehc/N7oR6tBD4/9h2Uk6x6lyjaVu78UDHM6wqp4+eKqwbWOp460B+DidcvtHyeqxjyC2cPTGE3KRzV/xkkZ24tKta5/ZbBxurx7n3rtOkAGK1KjBlVDQH/u/iZOS+nv9SGaiRUyIgJPkQfPsj3GLVW9Z7PVjdhymaC98WMSBeNxZ+4=</t>
  </si>
  <si>
    <t>qc6dqYfjtNEIF1dri92gNl5JJb/RKSJaW9bMRbSYZ6Shr2GXxTefQ16f6k2qUCV3V6HcDLHG035oDnVoR9Ure6ENeWMJgOCjdpK1kN5ELznEbDsMdlQ7nJWeCkM9FtMNghgQn1+8HsSVAoaFwBzpEcv8ofcAGSnHxPG7Pdxj+bDtxGUPunLKnkgpwWpIYLDht0e/EGifQRqmqD+dmwDqlJOKvufLAFpRYKeXvsSWZOhCJu4mTAgF7WfgCTc=</t>
  </si>
  <si>
    <t>IUwcanwePE5BM1w09ZykrgrWF87rTn+xZzNCHDhNvnqkS+BUDkFrDW2rUZASLQiMOIxPjecYaVm47d/1Sxp0JKBtmzNMgakg/vx1FY7ePRUn7BL79V/7jlpE4H277tOi3PYoKly6wRzchVuPWlKT7WJsSq+27kdPUCZkVYoThzK3LN0AMV4wrN3+IFEgCzxyr/tYhhsV9PpfOTnrv6CBnYLE9/h3BS3YlWNI459WrqnbOhImmxWVyL+SFK4=</t>
  </si>
  <si>
    <t>52FDgQjwNxl1gLrUvhZZ3dYQo8TUsKOsC58riKHIMs6OonyKTHF9z3WaHuXqsmqg5o+gEe1aMvEN7VFs2xP0pwfpDr7guyObp38gnANeAByCKnPpYcqcACuDIvrwVGQxir9j/bSKtoyOVFGKqJzU+7wqeY23C5sumcjxKkN2xTgjnGYlN9z3h1T11vhiRzbkBPeHsg32YnXPKBwIVfA6QV6MMn069vqP0pStaliN7s5e3FpF1iM0u0smGc8=</t>
  </si>
  <si>
    <t>sHsRjsBeKKG6OGDzd/Yv+KelnNZWeF6UGauVzr7nNTwBIKAMyDq/Lwi5Je0mtrIHhozoq9+j5H4x1KwMKfFr50BtI7e7too81/RNbfFJbkEPdE3IBVROH2JelW47krnmjJ+m5uLs+g37u38is4iZl5LaoZsO/OwFZLtU+jLTWPCSHToyj9XI58YFgzXm4KL4DRf8vLYYqFGd1sGmx8L1K5dAqsbLxY24DmQR1DPpe6al6tgr+SMyqvAYu30=</t>
  </si>
  <si>
    <t>RB/qAgK83KUep+WPt75moKbOhseJ68mXIeKdm1RsrZlG1WDIw8IRilW086UVJ7gS9ae7zGagS6sbTsqvi7chCewKOjDyixQMtCmbv+nEjlDCkhsUx2ekhJ2W5S1BenUbi/QX5oUS+ip9+UzhHEroYjq7ilBd3IQSeGS6o+012qLb0PduingHLTgZ8jubysrERQ+wp6L+6TnO4c4Mqn0/NP0hzftV0pr/XtzbY4jvKIvGYTJTG9RmLaEZkxk=</t>
  </si>
  <si>
    <t>0yigCFXDyT2TeJnbmE5Acs+X1AUrw/peryWp34NUOjEUdpPe4rCGxNIXauyQCP7r0hzNKvLMS7BGYqYdFn6dJ0OPfh/+etFPcy6xLxmfle8eYd8UkuxvazlmMcJCfy8PSmoSqgAiatnxgbjLNvo215LgDIIGkAWV/FzpS9Vx+pVNmHRiipPo2dcJZy4cAnC1CqrADVWciVoNuba0tbMdOCM1IDrzVn7/X9kx4g2qEmv+WMlQwBJEjfdx3/E=</t>
  </si>
  <si>
    <t>k0qWbv68BiF7fPmOUmW0MPYfojjM2affhkMea6w6ZGjK49Ktb0bp4xAcaC6vWjjYjJxkaK3acxSHTBNVR1ddIGyF9bTqlNhkpF5W5g5MiGWRfXnVV92f6zyClmp1Z63uftzsZYxd89Cij0xFVwdvYVBNyHA1Gn2jM7mIrmk7PwqTg5rqTkhRYilvFJdMmsBR1qO//DkaYphURz5FCUi9Qqz/0S5YMaQuRUmanHClIoZPwpxYcjxMe/eM4Hg=</t>
  </si>
  <si>
    <t>ZjHpRx7Rys+LLYzGbCovHpJ5rUBde3LyhG/E38Qtdj7tf0tkll8KLA5L6tUegTErw9xTPtWdPkGh+Arf/XoLnWmuaHnDUuZ548EWk0tsIJSze2oefjMkIgp4ZMYEaf0VtyzxK5eFeMhDJDsbeQX0jRcoDy+gfBqHxQw9/1GpiNKweuDkgx2KL7oIl2N3X+6VZhtdUYtPMolJYalT7r6vHqyOpCY86KEpYFdv5aiEmhnG0znnCmb/v8BNbkU=</t>
  </si>
  <si>
    <t>9mrYf3hTt6UMCy+NHdFmjVJ8Sj7GQzaCuiJp6Q2ZfJvfi0szIQYtAKNuMWdEQGLbxIrV9JG1ZpBDheLrNgRWDSTfhGmFwzv4rufUims8neMire0M1KdnxOVYlCcmpJk0hHn/GsJijh2sOnYp6IvxSgWN13tMzKnd2bTkq3XnA1IOpOdjzgsxD5yBxv3vkaRffDEEMzHyOx2wPl/fl3inGd2dYnlgytCchJQgvZzD1b4wlc2Db7vGfkUcGJ8=</t>
  </si>
  <si>
    <t>EO4iFrP714I/AScl5/qCyDbm4WHbNZOJB9GBqkhWN82ohEumCB8dkT5XvpSEWcRxm2RS1M+rKgBSpn6y/BQvm6s5Yg7Rz10SBTBmNqLFQClZUZLfA/Yypzfbn8UgUWogvOrnbsdG1dbdiZOt0JruGvdYOLbgRCiJv5pySdePPgQ2q25fse0DptQR6EXTnmM5nYIAj1GS59SgJ6Mi1OAgt/6FhQuOIZZEBUZXCN9LyejyyL5guFS6eRxg+Ws=</t>
  </si>
  <si>
    <t>b8qFvziIBi4FJUJnrEnNqDcj3y7zNIa4IyI3OafK0fkrUOoV8btWgiU1oi8/5j8IZ7yA1fVp2Bu4aN8SBIVswHzpBbkF2m1P8Cu30zHSDHn6KzkX7yZnL2fUtnxanpzmrayQcHBSgT+QXvTdmIU0xKtMPx8Q7u4Tr1hwUZfpSxfC/YKrdolXv58+QD4AhSrSWwk6MG4ZyVBYAl0KHVqtKLxBEu/ipraywbYuCvHvrHmBASZbkv2V0+etgDQ=</t>
  </si>
  <si>
    <t>VdgZPII8BatMnhjSG6pQvhzEtnTQX/KfyTvv1Uh4iWzfig0Mn0kn2LSW1LImBbkZYxzV3Zxg9R/W75xSfVbhOf8JNfXoVq161z523jfWg+P1JfAkX20yy/xjNiT7Tsmk4sBDb+t8nOi2Ytn1t4sexU1JXIBsVXTZP9wiNL+4mhT0us/KZls9avU8Zyd/L9KHfKyrmG6KE/8AEHCT6/kXzEncxf8Qrv7ROnLNUhKNogK6GxejuRcW0Z3DlNw=</t>
  </si>
  <si>
    <t>xHltr++Gx6H6TRRN9ZmoQrRx3eB+DutmoxExV2nZjv+oILZ3hb1mwTAPWc/+QZ50ng7qXNJVZognxbJpmGs7935pMFEQdBt3X22R17rL37dA2ooSJG4Tgn8EaqbWTauTvp0KY3W3hDYNskmgaKxitTim7tLTP+Wohh1JCGJarGe3/XRWJ3LphLQuynmgi+YWuUl0pvva7rreMsGyxTfITye8QxXiB3VmBPYZYwhGy9910elCDHV1lClw0Iw=</t>
  </si>
  <si>
    <t>71t7LV0nCuEUhAedS+JtU8Y2MkM/Uw9TgiTr5k3Ug3IKgiiRNYNKSXjmy2LTeUf+6iAn/dac53vN7MyLW5aP7+MlbHdPu/ffewl6OdPyaZui44LhUUc8Ts4mjaNDA0RaH9j5pt/7AzwyK0DyOQViAQvcrby2psU/JqNrljSmzc7BRXmnmEVfJX6E7v9rrsJLZ75fOjaRwlM4DU8k+D5gpFGHoG8JthNyJ74ERdo6p/zaaoPqGET5YE3irs4=</t>
  </si>
  <si>
    <t>SW0kJaHXY6V0KqDpuI+elJPRv63DfBu8Ss3FBVcKYJwYk3bopxPGYt1WiQFOwzLM7aQo8SLn5dmu3Q96Ms0z/zUFsVflR3X9ww8DneXl3SVrII1V6o0lsoOCS0eOZZoPKnqdSJiN2lKaocDS1G70hh03ZZKiRQFjIHypqzI0+cUB+abCt+Wdjk7J0ndhw0ZdQQkG3RCcIRCFGnieQbpep12YzqekfH+LI4krE3OHK6BZ3cxlN7rMFOPKWuU=</t>
  </si>
  <si>
    <t>dE1QfhhesnntBmvPlGHWoZPNbuudaNBMgOF14dKfKeiYpm/AQ/s1ZwwxE0RZ+olQJDez+fl/5lrNQPmRJQcY+wnppGLQN+nyx5cCkVSBbYdWfY3xR4bqk9cQ7I8ATh7rhAU2UhAm8bI/VC1djI4lslHw+piK4jhvOyKS7nFGf1Ri6ivildz91ZNIrA6oUPSlh0bFfQW7xC+46cT6RowXZAAdWLDaI2QPWc8pI53VKjuYmC586Jo/jZUsGfQ=</t>
  </si>
  <si>
    <t>sxH8Ef6digi2rF/AB37H3cAYOggHATPZNgeaIuaakzYyjoIP3inJGJOdj0Vqd1msWNQ7QJPl5GMWXxnLb0V27tMSGhNK1ccoKO6cx0w7XREw/xERtNv/9nFai7+wLS17PkFVG1vHHGini7gT7iqbA8nq9JdVAyEzPByGziz/qJeSlc6QHCkeHoCWSI1KL64koqDY9xDl1CWn5paENCQugvchduEGpmhu20IAeVgDkMt/2KeVQ5nLKXm+p5Q=</t>
  </si>
  <si>
    <t>wHA25zfReajORHMz4YYvR1LKkuvWSOLIm50AMYyHyPCQslTsNZ2/3ykTf4JW+3lqYLjcKzHieVEFa+ZBqhhU3zb5XiyRz946V5m6ue+SDA7XG1CwMVMP6KMTUVetjTIFOZs8mxWcuiY9JojTpcXjWn2pHhemmg3pGsRP1h+MrIiSyXFC/qZAtQsOuGXF7EiUtFDb11VHbPJXfl2eoM0kUHkP/IKhGgVAB6jcnl3JfOQMaU+RIqLxKidgsjQ=</t>
  </si>
  <si>
    <t>B5CYXYL/uuJIQKaVDUAGos5SDuPXxn8JB+N72T3ZRQGveB+cPsqISJS84abSr6mR0gyQDHkm6ERb6sBctZOZSozb4eOd3p7GEYDfy1VQAtJERKpQvekJ3RmLd+UP4AT4YiJ0MfRjHrKyCNnX7ea8mb9IeNdfkVisBoxYwWztTmWs5Wik9QwWxJYZa3ERVhq9VqD50Y77zarr/iE17ITgzDRw3qVSVohOdX/g0DfvzJA7kyZ1LOiP2CkEwh8=</t>
  </si>
  <si>
    <t>4rsr3jn6pLm76ifHFKLhVmK9IRb3mjsUoA5oEGMbuAYV/e7KgcyP/u8uNGzvTytmPAQj5IcBpCnIu8QhpDdXgN+5qbuwFl7z8qd+H/PSZXbKPpLdrxLD7wV107t3Qac2jcN9zp7x8nnRSmugRRKNeOBWRrMaft5qJ1fduBgRg/R6y289qeZuvg287Bcgk8Qq7xSh8rKsNJPTwbEt2Tb9VuyEl2LaRRGXmHDKWLWb2f0OkRiKnp0E7gnpZBo=</t>
  </si>
  <si>
    <t>t9cpBva5q8pUa+tEgRfA4z6x8NC2MTLwuC0PJJpo9cw6NU5tmAr1PJq1LfwltXI+7FONtRUCZaYV3PfawlQsskIa+9VWJ/vrbrXREMWrWuz5xt6rq5LwI8CTIPp+GrQuN6EHEtOTGy3k0yBU2OJhiNknV05SVF1OeCoyj0tCiyqvp9Xbmz5xIzWSCONnUP1D8Ly77sLgH72TS3AXXuSz2C6GVqHU4USTl0sPRvp6iuzmEsA26K7PkD6lLXE=</t>
  </si>
  <si>
    <t>jz8cGiP5H1UXORZgOTZh+2N8LqX+ymWWbbRcAA2u9m8XBKcGtm8Pb7ggs7e/9B02+PKtOGu2I2bGTzFItS5pkJuN3vUaedHkQoXOIczOkMtG0m96USAb3S32v6XuXId0+PKDQ31YeHSarHTR7bDTHtb5mAM5AtcOD8lZEC0scaUK/qzSv0lIQz7gGyC3sc0k+hi13DCJ+Z7ctYwnlT9AejonouSOHWd2PiH6ab4P7ctwFoL0ANc3WjaJiOg=</t>
  </si>
  <si>
    <t>7w2zM23YivFKiKTw/CCyoGODU5GVaV5MNYW7ClD1VCciuM4S74ERIkOQzBQR/c1nX+Dxjd478SEb4fjN+6CUw5jDSS3CLMTAE2OsmwFufoiQ1r/ahDZhzP2XWoC66EoCGHkEPjKHuhWK5pWIc39nAIVKUiSRUKiFlrl6UjHH7v84T6c+YV396boCA4VmnZltHVisXX9rTFhEKBoF9IuQpoL4D5pTjCt4Iq7eFZsMMs7Ug3xNQPqjolJSY+M=</t>
  </si>
  <si>
    <t>0iUuW26f8+JYtgrfRKQYm9387530y8RlR5henmtBc2vqKrUwdywB4/GOVNNraNwbLVo9gC07XbTb+Kdcyhdb3F5tVwEcIZqphDlC+gTQd4nbEwnM1O5+TRkBvYACLCgz5ok8GQRtT4rkcDh4c9fIP+3TVZMttEyjrlm9ORr2jsNOCFs8M7b0+LS735fRGZzadkKA2JKXHtkmlYbhNIu9R5CKJQSbMzfC722IpHyXUHwEJ7IhAeGbZnfrRoY=</t>
  </si>
  <si>
    <t>m7g+u0QLzGF3gHmO4OrNqaoTmgx5jfpcV7piUdHJkSY6vbzmf8QQyzWzny4SG3XLP1c5j5+OVFsuA/9AryR5UnSXCgQSYG77I+alaG0C8ovqeSQS4Vfk2JQ8X3L9W1f12A5IHILuMzzF2K9noNVDt5kOH12WCZAFlC9wBReS2HeRpTCZXriIMLIcjl5egIUTmRVGv9too/pvqqKhHW7SQ7N2lHWBJbJhFwwDvYQrZkUv74gmBj2od0R9mxg=</t>
  </si>
  <si>
    <t>PbKEMVtidG6ujhkkPzPrbjVe7N+tdmzL/YS9lvbCn4Hgg/EzGGXFfT64K3sGAwX3IQFahXIZ+fQ4RZ0BzpLZWKv/wGV+R8mNOa7ZfM0waMvjuDt/I+6/QJxll86IYDeKbzC015082vgh3/xFgKiWcoTf8OCEEFa191lwOSubBuYiZhpftylbUShouY5iEqF/I4ah4nXMDntfzS2bweTZF7fNIWeP9kKPCdr8JpJNmKU5J6xa4nShwr61eT4=</t>
  </si>
  <si>
    <t>O+TE8haGPl/dJHmdvuInXNUl63/8/6NbzeeDMR6dwTWuJXhMIE6Cn6r0DVPOoMZ4PaZBAgBEmf5kRO+tUWbThcCiPk9JgNiirJ1wLuYuLvBl90mzKlLFA76A+52npRiEEAbwCYD1cxQPrE1pOW/0olSzpVxTlJKfFR5FYcr0FCjqqhm214xn5MwpIU99PnWeyRy3R6uKmZmP0GpNSENeX82p0bSbNRKm4pSofcFSzGJyApEg5ks4UvKyBsw=</t>
  </si>
  <si>
    <t>2az+k8/fKvzg6UFXoOPe/mKOgLXAkev/yJ6jBeqjyCitee3AgYUCh8QZzI45XoYCC7PryBdg0bGKbgPaUwUekM93BTFmhGrg3o3G2CU++Ine4IJSOI+t+O7y1vO69AX+JipanRmmWwZ0xn6a/MDqj4150DdKu/m45gU9JIOjxCWsl7t1m7pX1b0TOBwuhb8dTjBop3aXb8fp/IgBDtlGxyGjbPUWn0SKl5Ij1k/GwX1l+LZIKfmyfCv6zeE=</t>
  </si>
  <si>
    <t>+F/Ow2/ocjI/t9NIHbkN4nWsmedpEau0b8OyWNLnusd4v0sIr1G2O/Wl/rXg9TUcDAtQjHOEexH2x4CllygpnJHL2A5TiimZjmCi3YZqYIwuyW4gx1xhk5SHUYG1XVH+8JHh+Fh7j2RnmnE6SrIHDpxvL7BeUA9KQ0hyHldYj5rtKN503sczUs3B74r65gBA2sKErGm4KK19rxRrmgg6ILP7lBu055wymd9LV2LYQxkYHR7dDAhG/slOmx8=</t>
  </si>
  <si>
    <t>sjGEMhpUvJXEK1lQRtAQpaot7peCk3lNE8UdfmPqK5tfUf+ap0TMrdKT2/UlmXtF8CYgqX2mcV4vHlttgxSbSBHUu2I7hjnMvwjb7tdU9wpb/T5Rc6iDLX0WZtlyu/QWcCIKYVURS2wVTlJil8AQfxqaSl/462vWSYMCkbadxkg2sVK/fxIjEngsV6DOG/tXrmGQTyPvs46hTbXXJXGybcTjT9xRtADWJsaa6ElGn+ZE9b7L9H+yAgOkGME=</t>
  </si>
  <si>
    <t>0nIxkoQE49coc+j2Dnzw27OI4ktt4ab+m2XsB4HSy4G9eZpuOuejRRYcMXTRG62rK9mhWBsT8q0g4M8lbrABuVJbWdvyVfGsfW1JCvk9AMdh3x45wdDoBXYCsjTkxz0KWpUmwTXCKg212vCU5UcYNi0B+vVgmGWOZY4nKna2yW4RhyD/VlyL4qqV/18bMnRfiGIUmAmqwE1mHo9qLIYPyOUbqKaK4r4b9YW5zqiQAEvQRE1URRR2VkSQcss=</t>
  </si>
  <si>
    <t>CugVO4XoKgnnGUAhFQmzZs7fRRWw2O2qj9DRGCS0QRg+QUVwxCv4JuUdamsJ9TV+b9CNvEz+UZiqh2Ux68Fs/bXQtdEn1c5Z9jGHycdB1TEGfatXe7MC0r1mGuCACuoAp3M+QfHq+1jJD07cD7ArYcr2nzzO157ttZ3t9GBmBWH2GlLnv/6ahO2i2OeDbfN5zMSkhOilG+vXIx4PYaXQ5gX3RLACizQtlHmZ2mi9sgOjiFjZYceCqKMQS4E=</t>
  </si>
  <si>
    <t>v1+blQ/6CHt+1Q8AEwulTu6HL5Gv6h0VtzdPPDDIHHxRe5maDssO3zc28WskMA03+v23m+0/jG/YBwCYYGJONrb/8AbuYR0gTiD0NrpOgcbenyeRJbn6+Ec6PZ2ltUZrByt3hMkrdG3JM+F3VRTsvmbAvPx5K08Gaa363b5098mHty67zfPlBDj/2ba8uaXsmtZkcX0PfqXbqtDPQkWfi3WX+GnizSfHjf+8yGeFhauAU6WMg21HnALIT1A=</t>
  </si>
  <si>
    <t>zQJjBC9G0VBHVX26pPfV9agLSPUl/QVuBTiS80b4TWDQRIYK7o+HIYoquG4oa9l1kNK1IkIbNW2IQ1695YcjM0HmSy6XgKp673CQdjOLjJn17y5mLT8fE6hSd63a+uEJNGAaYR6asfoU8ILbBkbAseN1uBaKBcfMmYcHBrcJgA2PGs5cvhuyE5OKaGip+esMgd9m4AUCRCxGjgOCNRVcFN7hB/PBcrEQb7B3komKaX9hNV13xk6xfmPO1Ec=</t>
  </si>
  <si>
    <t>rhfzYqevV5jMQTWAOnIT9HwM50jSNakhZE9VKRVdVoS2YQdrjXo/LqckXK0XoiC/MW1vCODbtYurdQbgq4XARhmS0HTCxgFRe3VVCt5DenmSJKo6DpUZDDTgTIF6ybWWgx9IlrVonHFhMY2VdSJ46w5uWwIFWEypnjnP7LU/aVfTqAAZbpjzPDDS4bvBlFxyCLS3mpI5EMDPyDLcr9ntHB39J2kpxdDudFjM6RrEtx0hZrHgdEbW39TECfg=</t>
  </si>
  <si>
    <t>OMAp+3WXsrMyTM3HCqzpnPy3XACPrHPsDjDXHauToJ+seej59isVPcKeHUkPyqwVlY+KJXQvapithj5yyzff2EWpyCQeG0w+yLlb/6+5JBSZOYKtxZp44LaZ3K9BuN6Fd5ZWl0g/RP/Onm/PZJHJyPZYLBUy/uUJj0kcWIkEqE2Cpp9H4oJbJD9NyaOJDjVEPvnrsx4wlp/ngELuVaq3xDnOuISUxwHSe7ueAh3mRLpQ4jcH6ba2OzAdUms=</t>
  </si>
  <si>
    <t>EIjnrLDTtBmDRUNkV/mKjXcaysqCN6qvJrCbgOXz8jLYkxEb1lX1WJEwCSD+HuTGs6CPNDVBrQEGgGZik15ed+GcRSEY8Wt6Vuw/LKg997OZVKSzg/QZQY/g2v17LkY2Jyt4JIUKeFaOmbsu16GmUpx4hqSTpynPWjP5nHvgKLvt7rxUUHCH77yzszKTvLUsENEiTBeN3SbNQPIaMRmkQN5kNaLsgkO1bRth97HcnKnfuxHDX5QHsYl/Q+w=</t>
  </si>
  <si>
    <t>bf9CPJu09qsrtO7CF9L5UsN8/Bow+PJNzJQhN9Kigjd/35D83E8tyDUJmom8BmEoFqR0qP68iGxVWwhcu4qkgPpanHHYhvTbDvGn+3ji6GHfFi1iKiV5PyoF/FvbM15Pg/T9RmnqXbI+GYcODGuy1qgb5Y3AWx2KBDSK4LALZURiIsih4ahs8EvhuHsLExnvDhah3HNFxMriwW2TPJjl+kGNwkeYYhJfiwYZ70c2bRyVtzfU6NMqmHmCQs0=</t>
  </si>
  <si>
    <t>PECBrhr9sJAfw775rZdtaYTtpZvvW1uBkHmijPJ2wd+EMfwb3c5t+IQXf6nCW0gqhSnYAz0PMi1IiZqPXBMkD1nUr8yKcmNkcPsTvTCvz35+/OFTvWdgH6JFwuR6DPQD06j4JF9bUdlLUi68CZVMOlgoHtnjBIZQr/Wv/qJJot9086IwQfw2w+No3P5JHZLPOK2HIQh1kfuIo3V37dPLC3iznW2D5NcdJCvKCaQHss5Bp4sWp4zUbapbh1I=</t>
  </si>
  <si>
    <t>9Mu06oFCBvYr4c/dNtW1xwhP7pk/e3thYeLHo8YPZPrqhz+xv1ebxZvxxRALi17IOo15q+GYs4QlT8oV8jw15v05kwFnq+NOZB+DfjSFCi1aHossZiUFkjzpE+B75zPMC7Tix9g89au36SKoWz1SiXLTPEX7iykbRUH0pLWNKQnrmmN3Pl80EDIppWql9wPFJ/fcyLkKOHIXGgYxwOl8zjsKP1BYksDCztlf41HeKwFRD7uqe+c09jYMXBY=</t>
  </si>
  <si>
    <t>iX2UcnYSm38gA/NzdHKoHlme/gDYNmKwV+Lwm2xTAKKcj6W/lbclihRiKHdat441em6RvHCihPpVwROOpW9CG2Fd+M7U3DvbtNg+YlNZcOcAuficbXBI+1J6Ge2GfP014HSzczsQrwrR4E14m2y6s0Yqeh/pO4l0DLJZ+rj2T7IGyjcEnqUeL+s+BBYFdb+x6MTXopj3Z8oyq6la2gjxZ+hIYjphxnqnwQFcohZTbmBh8s+ynlDK9HZShu8=</t>
  </si>
  <si>
    <t>HWyKAlrHx8eAILsNzJUzeLtay3t5W7dkK8oilSwaE04KPOrJxTkTX3ResGeZYHDf1mJ9G0tzBSnp2ANG2pcnraAjLcm1Zn56GG9p3jZYprSZYAiP6Ivv7PPFFwPLTexVlYfbfS3vGEfMugSwfYBe0DmkeyxfujCTZBk6SlYn4W875ra0+AEOBcflbM3gEWdABAdvFQ4vc+1WMIpzdOk/c0NonARVcIUgP9RaKvFT6FE6Ncq1ymUixE/WeHU=</t>
  </si>
  <si>
    <t>WRco3f3cL3GkibKnBkKw6bHYx/dUh8gxMVW8q3kxzzgOvjLyyKgRZdbyu94Rts+LG3wgxEm39NIh/Lu7Ohj92O6qpOYuobU21kznNGWSijZahfkyNI7rkClpImcM0lhcVJ6UNyRGaikeVaCdnWSfYD1Rj4z1MF6zoE+FgCw+Qlz2k/4kdzdqUYDgc/2R1fPr0/g2BuaOJKOj+HF0eVNisdD6zmb6nxMefuPXGhrVjKhIxcumnlraPJ24Oxs=</t>
  </si>
  <si>
    <t>RWM8lqgRCMQYWC4uShIVstSIBXAYUUaxFFhHAQauktPZtQIEHpXxyldv34z8XVrmgsvzRHnVRU7Qn/5ykkByU2JFn/57/zipN1cWq2WCSLg+XOhmUDQrmMNruKMjia/62BmajMafAHD/pBkfymlmn3XgfL7GPiqBM9i9sLjbL1lMNRJ1/wzKygjz7DtcK+NKs+5I2FbXlWrW5QAn1wtY3WgwLH/nJlQ9E2t9OEbOJ6lOFEJtElEp5Che8As=</t>
  </si>
  <si>
    <t>qTwxibN4LtDGNtlmCPqeB4skwgG67NBbrvSqWylpqfLq/L3HFF66gvCF0rHUlAcd9T5MoCpz6NNOWOE/tUD8zB0h6iZNQeeh+8cxpTOWIKdBKa0W2K2YsybH5N5+tuz18/o/cwey4QmQ2H0oxLgwTysM07mEHs5EgKR+5uIHfNrT41Am6vRpeYGl8ecbNex/QaoK3Sma1Rvrzkpr9JAWb9j3elT4XX0dfae/OUOq/3kWGWZaxqO/m8i264Y=</t>
  </si>
  <si>
    <t>pD4sDN9IBtvhg3MHeKNanOhaHkSTzgG2DTQ7F/FDW5mbnjAKZj/orxlaTOgCHr3ux4BdlNoHfnK8iQIz7MYTj+s6GcpySld6JkcAM7IwhBvpYN3i1OIO+4ew/ZhlI+vtEjA/cVAfwsxgrUgQz487fV625v5oW7p6SiMkIMOcrIgwcldX0B+XusikB4tXyfm37ym5eqaOvcP9Us9XI+HZgUPeXx4uXIJ6rUVnyio/tH1wW6DJgGLHVXZak8c=</t>
  </si>
  <si>
    <t>5gmul3W/Le5kqazAMXtOFPFhkF2Pr7bCau1ecMZC84wTkoykEHQuV6kgvXG5p6JYVe5lmDlnoctuwEjaQ7lQqPrRrfCZfDqmh0arb1qAfu3nGama6bZfXyTAzAEPMVB4DW7Jdr2YhbKtKUrT9yt3Gkyk0zRHh6Mj9rg8A0nFbTIHNQbZC0emw46iUcxQpyiEaG1tQYjXu7KnRDUq6ixM9p6J/Qb8mnC+CFquqKJynAfs64/wnb4nJw40z3w=</t>
  </si>
  <si>
    <t>628jNZNgdig4oI2xlYrTRO0X4g6udgzj861Rs3IJxdBsvdME0Fi7XCTC5ifq6IZOUvWHLd5UU1WzxIBRAiZGFELFfb5bLhccNPrKtbFlmED+MZGmRBbRjNqcL6CR9ejQxLZgPFArtBBO9B5j5nt1cq2uDCWq3yTjCdW9U/0wYYKUHNIE6u6dJSfAiVN2EoJ5AXwMvUtlzSZP4vhOvRI2oXWlcgjaLCmIS0Hs5eaNLyH/fROc9JKmB4DmzFU=</t>
  </si>
  <si>
    <t>e7+Yqmlum3fdh9KMppm6lkvVZu8Amrn7Xu08NFFviOb1STp5tfubHF0VfXSSgl8h/jSvRQcLTC5TYGiQjSKmSqn3g0yZPSHgiWpHmh6/rLRPt1tB0uEOAg5VnDVF0c0vgpOX8CB0p+qPf2N3fPVXwTza7apAIBb8DRDJMpVbvlG6LKVbQimRtD8h3COr0KPQo1QxxpCInM+ukDFvN6T7XLTPC9TDCUx2436IPQPYs3aqGZcxFRQCLjObDiE=</t>
  </si>
  <si>
    <t>o03Futb+oqX6JX/DR2pUaTY7o7UEODhGJw3ZVtlQt7YmwSWNBlhcaJTWRYdpUvxixin5lBpu4+nR32mDU5Ujv39vg5LJt+9xXI/JvLgFu9bVtU/ftpRWfZEWmpFO3XvduunZpfFtc/Q7wlcheshJATNPDjb21NHQYEk0gGDwyNykOFXmpZ4pD2LL/7RqkW7Mg98st3kcjIb0fDKePx1HiH/eWCdoCRiFbfjHD8ugEtjS36tBB4NUyA3ukY8=</t>
  </si>
  <si>
    <t>CPwtioe+VozbHPnAOO3MMP84BarEx2uYaM77BR6HgVxn+Q2uHa2MG3XeHvsvH+HwpDZC0GkiVfiNqNvE98qO5jP6CHU+e07AbtSMtCIVCfV4CZOi6uqf2XJyW1GKgfeIh6B4xiehMCGEyVBP1XeEnoB0sTvJJO42DJL2/ArCG8XvXNis4uaaXHXFNdMmpD1nDcCjStmsjcg2hZiad0e3bd/FjjpXo6Vp4/IcxtcAMthix3X5IzloPN3mnuA=</t>
  </si>
  <si>
    <t>Vm29LNY+MoVqPbZ+sdvLApXD7i52lkiXtJBKN+1q4KWvuuVvzbOsMaqvbsZy+OWm5kDHJb/8ZDiK3ZPUpEnHRJMF0wR9OXvG+OCVtk7haY4X4a4Y4/MgmZSU/5BofxRGcYoe4q9PLEPAktmQ79JooR+cL56p7Lf+RXQL2pj77AnP23Jd5VMXMM8OVUlq2nE8qMHBYWjBwk0WkayzVdYuNRMFHhOjwAX2pkxWX4rLKQKPZy7sn8O0KQ9e3Ss=</t>
  </si>
  <si>
    <t>r8DElrC0zXikQAUNBTkVFNxaSZpEE/gFcTdhmfeHNC5QGgGyzWT367Khc33Hz84iM1ZKXimUoyNvtmL+epMRlsOn84+2v9IZQSQ5xQ1GecJLJE4c71VH2IYw90wEwHBxdYdKjcgIqdYHQdU9cNaqy//4SDptmtATteLgemSd3J3hQK7NFxO2O1xqNlluo8gFAy6w3STo0KHJKa1qILCy23MastVJkyz5wt/q48AJnxkJZVCO1Z6TnEf3/Ps=</t>
  </si>
  <si>
    <t>soUkqmF56I+F24FEYf116JUnpRZf2mvZg3kVUxSk7RBUwoeG6MJ5tJLGWuH6bu4t8fO0nrSBoUid2lH5m+isz+Yy2NhjCj+bfOh4S2w4I6jbUMKa85oK/+jeDRW1a3fBmH0I3F017O1bkbhoj92Et07gePQF+hqgaZkrdnGEmggReiwCeVcGC+haHOb620Ta5PXc+kS8rm+jkSFJV0DdRNvQc/gkYDdgU1vLkQCvDDKYYlx5Ameuslh5v6U=</t>
  </si>
  <si>
    <t>G/mNTzz9SkFUaHSRx+O/pmayZj7yQ0HAhfuohBz+3pAks3If+/KMR0GgxK/UVlrURnsNjxLQwaah1HKmTollugIBOyAMZ4mfVP4ra6AR6KWjlnsw25D8AeT2w+i7dK7BXJaIMoWJNKpbIglyx7Y8ts8qIqdI5I+mDzVOWp+EcS8NmB8LbLPG3gOpoPuGwQc0fY4SP3O+rJ5lw/vSTijIe8bMkZNu0exXoWIaarEsSaF6pyNyMsWQ+QLsMOM=</t>
  </si>
  <si>
    <t>z5OTAOFqh4r62NGSuB7zxbrWM2szFhpZelakYi0lF9gKGcM3X8hmqI8Hp+xwYpUWiriNxrmfe5WWSexo9bHUkIxO1fTZy3z30VQ8mfMH21sdUaJ7oBOHKKYRpDDkRzFRmN0UAmnOeXuxAy8BtSNB4HeNijlnr8PCPdxSeSrzxdSrEoWd+inrs1jrM93SoxVmYjOAphSU+Oj1Un8TnTNqJD5gLZFVlGajuCODm52TrsEdL5zzToyBT/rMAJw=</t>
  </si>
  <si>
    <t>bXwylQCogaOodJzd6hyy8GiSg76x/sBPbXfj34r+w65vRYBsGG395Xge+gMOolGpuvkVP4R+PDymnm8Tzvg7JQ28OKwrCQj87/t2iPigFpP0j69CPIJkI+3WOzuvtNn0rmZifOOtJRIlmE5k80gsSb1k8P5Stwsu1EDFS9cqOezJyQRYNrAvvS3IK4pRu0QKs/RfmPS44T0qX+CowUXmNOI//l0HCJs/8xj8/3/dtZ/dFZTzVehwr3JOl80=</t>
  </si>
  <si>
    <t>Mns2on/wE/VM3kCK4Aped/+bkYyClX/xEdlSiCZcmB4uzPgxOEBCuB6AJ1UiztSqXDrqO/kghSZb2klxE8uIClDjV3LQC20dVDTDD55Cuip8msFen1iTTN4AfRkNgeePOTc7bcL69bm2mYGTUnCy1c2CPS9PDVT0N3enedDlaPAIspws4vdor6ueKARenpoD5ogN1PblK6AM7f2BdM5aetVhOTL+N0b1sA5NBTtbndpnm31FyVGaBaO2g64=</t>
  </si>
  <si>
    <t>Is6b5SUMKrd40Qc/8NZZP8PRSO25wG0oRGrLM5CP/AW0txdjqroHgkEQ2/5zrPVAkd89ggSmzIzOjF1tilbTlvZyOQ5uG8J7YXgHOM7/bB5ONZw+hNeBJ9GGaQ/Ye4/ESDcGxltXpQiAlLxxQ0UOYA3qnh0oXDNGWLkh0p+l7QGXRBmT8ieFHXYz9CHpxsncWbGytdZP9ZHjhZql/ekOpJw9OoeuOtrRo2l0ffezVsuxx+n7qHeM6iH5fzs=</t>
  </si>
  <si>
    <t>i+tuSEfvbTFkU52BbYEcEi6vdA0OJ3NaioXrKYnWk/uqYAYaIToZMzlvx2C8v3CzG52CbRVqT7tEzYkmwe5vIiTHc06a+DMcVNaONyYQp0RTnlHJbzPWbaBzQ6AlZ+5RXe1mUgeOVefvJUwZGIrdLwkAWHjxDs/zN7tZEG0Xrqu+titk9ADqSBmPZbokmTW4xB5qqKq1zNVcgdx/qBwT6GP3prYK65OPsPoKtKBYoe/4eaPFeMM5Ev5tCfo=</t>
  </si>
  <si>
    <t>iYW9OoUZECoE27u4HoQRLoHV/wkz5oz4L7AQCu/fzCnL/Cz80bYDhU1wXBBJZBtlG/hIfzEuUuK0SQg273J5Hk5ONFepCFjlIyYbtTdN6+bLFUeXEkwuLXCDkRlO9KKWH4BqDxzr9DzDiwzXLh0XhE6RHcOYG0BFzxruBXNGBriuHJB/OQbH6xh7bCVeGoNcq7l6lhcj3KIXyFRcYEClZngF5FWuyRQgSZ7uTIm7N8Vuhwf4pAxk3xmcvI0=</t>
  </si>
  <si>
    <t>yTKUNO6BDFd/i3/PAFM0u/ajsAoJV5k9fkvsw7XhQvZRYop/GI67Vhzzpauhns8ojyR8gwKc31uCDqs+r/H2eTDAOtHyBu1LP6logJa27WPQGYqrJ6G4OYV/PBCkKkEsqzZn7Y1BClXaNtUoAJhKt9XSwLucXwz3AirL4b11pJyUnqTSnuDC8JgwAf5mQzV4AqoDZOP3ktBSiejZyJQclhP45m3ZmAkf7t0mn8HLaMqABGobuVNKsBRROdg=</t>
  </si>
  <si>
    <t>OMl1SfqDRxJHNJj8wHHf78ngJMeBsTPPKwjjVW4dE5fq7Q9REBJFLFbueqhx+FCDC/cZcRTCsQlw3jR+RmB0iETmYd6xNE3Id29+yTn50+Gc76Kw4FagHuppQB6NDDGtCD7Xlej/HrnO6ctr2ZeH5as0MyJOY0G102zpH1UfhV6SFncFOXFnqLYaVarW8kM1YvzUOPHe2bed7NcHv1mmJXpHQjcklibCsqYZ2bFEdQ6ZJIOSrkzEui4ffDU=</t>
  </si>
  <si>
    <t>N26zbUaDbbTUA95NVl7Z36GuKasfIia7YCNeMqQbemFvT99qqJTlDCjBInseOof5tPJhvh5HQA4Gs4vQFGeObyA96qslT5NOIemaztmTSj7B2H9OYomWM31M9hYNf33o+9rk99l+nUtzZTXdY9joxMS4+SxSjV0vjSHYkdBNLyagbHgdQDlRn9mMsbx61lj71S3wgrhHQPTVpyK9hvSOJM1hcFCMly0Rn+Mq132qcWihlaDN2Ecv7SdOgds=</t>
  </si>
  <si>
    <t>z3EfcCJmyvsxGW0EdKbUJuHy4uuA4XPtZ8TPZVnMH69TPbXo1Cd9fKPS0hyRt+l9Faf0mqAANuNahTkBOgT/W3lyFVKIYqqj1KUCBpYbJSRLxvhxJ+AaPM1I19QfLXbew+MDQnVzKj/AD1tt64GNwwveezly8brFB++OZG2BXFPM2xlqtSdWK4zH4opDzvU+ceSNGBV4hkwVXIPklGoO+h0wmkIMiJTIm0YaTKM9OxZ04Om00nJd2BqBYiE=</t>
  </si>
  <si>
    <t>W6wcX4HNUEYYthyuQ1p6btv2t0tPuuz9yVY8cT4ou5JZsn2xs1F13MriI7v/yNO5Gje3GVhhbxCfbREnBbobkNMX8ePzHUAFmTn+viZjh8LueVqVJrf8A39O5JDCmesibEVcy8p5nJRDmGaDLemvn4Az5lDcNxRjpIKLOoIWILA4IiNAPBrrywtPI9UV5UQe9pzccUzqWCbqc2WM3PL5QVJu8IlepBKyrw+ysjxvxkQz2D21Lv8W4iDeLJs=</t>
  </si>
  <si>
    <t>+VvKGer2q0vEbEV3G4n1lh1Y4b2DVoqjBqK/RPo6RB8FQxhRYKiYmT0TcNbVMWtRFmXBorOuesPJQRcakCUYEOyfrYZNi/X8np8+I4R8lm2kAyvHHgLhLw+rzDKTcC/433FvgD55ViT7DhuUsxJejX95C4gnWVCjf7I8EAWaqoh1LZPanxHWf/RCsg3kq+Fd0AFhuL9mnT2l1lYbRZWJlwtVDHec6EROeLhhr8kwBgNWI0cfbRJepB/it70=</t>
  </si>
  <si>
    <t>A+L6zh9Ma/8bk0cM57YSizyJ/ztMgCmogIkVgHQlohVZeuZYtqEUHbRAlNA7GPBdJjMJGLzPDg59D9IMClel6GWBZskrsKL01cGq89JHOc62+gpj3977EOIbg6xrx485JLwTtIycJDoT5NkEMK6vthJg/8f++ScZJCNy6VmMb2OmzGjRFGHbFPkVoyjTWM68xCe4CcyOq6A06wKSPbUE/yXxObKG67IRmQJbV0anwY9IszIekUTN1boL4Jo=</t>
  </si>
  <si>
    <t>UutF8426E/5d+QGr9TFwy0sxIsi1U68TH2kRt68LNSg/tYyErIS9jnBrtC73aQay7FzobcoXgseWwCpzKMya2P8DS96ge7iWAY9tWxP1sbAwc7Ec86RayyTnMZ64Ce9vkxqptRSmbqnO3qm5FM3+RGHf74QoV0hvchbBj28sgSKtAQDxlK0ZbSO25IF6a56BuTuiD4GBFH0+gChNoW0SRgK9/KYC3T/LEhsLFi80uNeDXj0EfbGOMtmBIMc=</t>
  </si>
  <si>
    <t>61YAVJjtgofVNSJwHkXkTrX3pSbC59NPQ5mw5CQQz9wum+0FpeRaoz+RK2isT5TiC8Mhj26McE03V0u0/IuLWw6woRV3eN0+clYMFE6zOELo3VjHQHq0pzVRL24c9iJ2jZy+sk9OW2ow0o9a/xw75Wrm817Y8NC3G483rU8B92myUM1ZircxmHBWo+6GJ1LK4ZGYiDnOH6x5tvCEf8Hg5sboYNFEvVQiSHBk0MC/ZYle8p8UADbhUM5JyPg=</t>
  </si>
  <si>
    <t>wYmbvx0MObqzToPK2frNNCV/f6o/z9iHlslxaI2IDlDLuMy5Z4CJ/Q7YWam4QlS/4SRnNBruVxfR0bvmF1QY6pcYH4mdi6uGmfMyoYguiop/U5Gj2DfwduWdqIOBhfheAYd6DFZ0nUUEp5tAHbMJI0l0lv4qKDIWoOnfx3f2b1xrU3h12tQM6sK4ivJa6cyd4LpCNxoTxCq+YVWnAjYF5vZcaFoXwwvi3rhShDA+XYdsZU9rggM5pLZV/ns=</t>
  </si>
  <si>
    <t>clI5Lo5B4Asy8rQClDMXLLbK2oX9+d68Fm7QzIH5H6j6NT8fNFT+OVA/N845JQcHferzcqxdfi49347AoEbV1pmlo+dbvM9VQBVHfqec6nG1/y7CUUfPBL8gDFz4T62QEkBXK2v7qbcv/LXRwEfSY5AJrySLmT7zIg7LWhzxMJVw6n3wW/WdWzlrTB9NaO7HevfUs34K52Ec1F0EZ6/AxdfAPR7XTrCOShH+NPMt/csEVZDP3nAJPrii5Fk=</t>
  </si>
  <si>
    <t>4NLcOoJqeq+fxD8UYde0oX71bRa5DSa4eFFdszk5dyXzHpSpfzn3JMwpsrmNLRRyU1FuhcKEWvRya4GvdHwJzIV5g7dLibUYRCAAWvkk6+1c+ExntrTrCLQRcW6IzDJudBJjcldN164YrzfV+jb15ChSm1tJUMagFkMcAEXAjtvJVISYcyNGuHWXxjg8bvTu+scyldR7RzXw94POuIoNEtxzzuwoBmWJHjIw843gxSYjsYw6JV8/Wb4NHwc=</t>
  </si>
  <si>
    <t>Pa+ZgpuEYZ+xT6LbPGEZfzLvBcfEIg8WaJabJmbU1LQIBjJO2x78zUNnEkAYY6ZKXtjz+y/Qb9ZlrSh4kdvscr+UJgjvcmeDU4X1W2e2Ew405xNbSAAvTrRLSw0LWbhsjjCu7O+XGixPWrYoNGyC0fZSEO+KNfz82FVLLBWIq/ek9jTgd74UDMPZD2yj2vgYk74NqKdkFj/JofaoPmjNt881bqBQrZewMl0gvUIAkD/BH1/MTJYK7ViJe3g=</t>
  </si>
  <si>
    <t>GWPlK7ukuzWBWf5V3jUN2adqjMkDbWrudVy6rEmrgm7XIzIOk7Bal0KggRyyBLeAtjXgxlmiHZ5OibmjQf7AAZyu38yhusyS8ld13BEkzldGQBnqrasUbCCT5VYE1yB1UIGRwGB0wlH8uJjP2+A7Z8MGDHSHtHzNoFk0k2tjtuz3vDulQID+mHTQcUrxIoDmM/bLhgdEYJg4ShShEOCgPl5sUunZe7MfmGH59iqaVp8I9veCAEx4XF5Exc0=</t>
  </si>
  <si>
    <t>e5uF+U0eabdGV4jjldupORdq/bWBS3NTE74C10cgvAIe2KdYYCts0osBeMxK7VCbbX0m0LIJIP/3E2wqt8vEioExAuadvc0EEWQgy3j9+DjlSOf3s8knM5sGkSZJPE6vllOYzUeNw+Q3Alsv4v1UJ1DpPORWomvPNMLKPEPam4YGQ+NQpoM1Zcm/xVWJG8kP5vUPzuUJf2LlX9Cg/nj9jJLvlt6+mbTLhP3sG8tofX3fM+bYV/ueqFYEjEI=</t>
  </si>
  <si>
    <t>cByT8xadYjtO+AAP8JnGH+BRaEfWgfBHS7wB4tLWhifiIwpg2EmkmfN+v0hKfUCRNP84z8YszNF+uiHARjya2kbpAwlcMs385DR1+OHeH7PtbLS3bVlx06EiB273l88/D5AHP2nsYOyzZLCa1SpUViZiiXdG4tUjpFOOZB9IcIt/+izPmT3YHGU3M8B5/fgYLj7VSMvoXdTImGGKudtdDQIRQej3JXXuD0Dac0m22fTli7UkWwj3mcbe8kU=</t>
  </si>
  <si>
    <t>sG17/IwmM/qvmaN5WuG1fEBysY9KqMuWMccF3/sUdLKCqHaYR+d8b5L4/6FXWjpKKy9eoH77GP30qeNNIWS1jU5hsrmPnSH8OfNahz8ViRzbIGZN1i5oRoUeP6NDvgJKCthdZaY7Yq7fGl8yGt47Br987ivnJjezs0dy44/qDYsnYj0HktGBtZcDB36a7OReexCIZXGkQTNVBguhxKEgE+dJgSW+yElzjzmcD/peP3hCG3yIm5L8rDlIQak=</t>
  </si>
  <si>
    <t>A/GttUm44F8k6XL3Eak0eY/o+6wQ6+YUS2bEE7TNEF69QzOZOJ5RGsYG7Q5IZP/6n82lZR4RXytd6LCFmiUWzIvRdVTmcpZkFKjAzzPugHxJ+JZSTfrDLsZ9mk26lbV+r+ux2atYZGb/DKY7qMpVBQxJZJF9CSsPTScPPFRfC9EcW+QqELXVbZaX+YSA6DTVlxpAnjNYTbPsZhzt0tN1vYvE0TFObivzC9abGG2G2IooKpdNeZQ5tCKfzKM=</t>
  </si>
  <si>
    <t>TedBbYNQBX+JY88Vd+mTZrVGTY3utnbYoiIJCLnPiaCKMlYfT35xhyhI7jC/yuMUiKHzLATiTD1kQNVj314BqmJxczAva14ewDAqSpWZGBt2Zy1k0u28WAr9R+kLHLPU0B7NiCzy+DG7zHHwUKabpqZMlT20AyGfLQ3WYBkvhAOxj7GJOXVFKQMhE54hp5ltNXsZxjp0N2btpmLH/xQHOdX5FZv0QShnJnpFN5Ws4wltmC3Oi0t/4XxW0TA=</t>
  </si>
  <si>
    <t>p8JR4XSsr/MN1UnkO08svgjcxfdsHLsqGBwVQyjw3XpHqwtrf9K3Uqt7B68bPSav6REfTyTu9lEzEzF5yDYjgV0drlmyR5n8kNNWaBxr1lCNBEqJb91GXx71yLoVbAC3TENYd6MGHO7Ud65YfqaUp90udQxyOd7J8bXH9BmhfXywVF1SjQD5FAErVOfLpESezwrNAji3y2rdCI/e/A/J97uRcilhuAcVz9RjeN5znf5nw4GbqBENr6wBkEA=</t>
  </si>
  <si>
    <t>li7ir7OUfN+lYsrOYSt1lT79Qljn6M4ATMzbLLA7pD2pPgy/LaxMX2fNr5sqnBFUwb0RE3jCEmPXPX6Tb/wBz57rbUrPNHAl1oLmS4BsV5aMtItCJx0qnviBhL7egYIyW0iV0RmtGX/uItzLAymTNgvWA/QjFX0fQOxSRJvOhnKkgLbyTF5UOFVFwN8ipH9IfkMdzumg+gErxjqMDEZu7V1NT1WGfkffGDrsecnZ00hYXdtwfU0NbqowwR4=</t>
  </si>
  <si>
    <t>efXw/rqhugAP4752rOtk7PdqFe+Cipag+KeX9vmfWU0Zcb+s3EEHm+uOY10cYIeveKRh4w4NUtNe/KalQYVUGtu67pqKuph23zyPJJ49Qh07HRp9Ys4VMzEGelGrEXvnzUPuftf1TjLReIvmnsiwlsdwKElQeF8TFZ+w0hIv4DCUgrAy1OxFEUrZSjqf611AYRCkN3SE+R+LBO9YriTJfbQdEQGSW7N/XWPTeJ1g7zuYhT2sopwuCe9nHzw=</t>
  </si>
  <si>
    <t>5tSQzEqc2gye4RQUFtOZ4FQRerKT/zUbCcxD1oZ7UtpKH0ZX4tNVDp1dBNvz95dGOhFK2fkn85ZxwwAMJ2RR2jbb0NLWb6fNOJ1ClSQCTWj+A/2IeXobmuv3lk+UMW2tZ5Lhof7THW8EiB8pJYnWgyysAyCm+tQGEd0N5kh6Zdi2d7+907Tec497HYIVXtoh1Nv3UGnHmfDqUgHsm0WZKr0OfpMP+LAx8hc28KL/OFuBlekqY61kt2xrP5c=</t>
  </si>
  <si>
    <t>H39fuJPhYIZJFV9zNbb4UBnUZD6YCnQfuF6skyul53vXUmPJsOe1jj7MSPkXTVSY6Nt+q/mhDTx35ljae6sgUa2RN3jayaDnDM0KXPAaoRTEJ3FzGEwInU4lqWC3AqrvyASEVaMEcUq/j/SErahzO9EwH9Bw4oqsGEcieycW4ZMKYPdE4vK5Yqeg2At8jg/egJLXBk4hlRhYCr9cPCZBRbO5BGpplkm9C+cyUV1lEUdi6KtMzo4GilTaLmM=</t>
  </si>
  <si>
    <t>gVrU+AdJ3JqtLP/alg7795e8pa3uTJzS2dmLWHPH07LqKc95SeJCQCJc4P1LDMTVYIoJdhG8PWG93ocEGo/9GRnhC9BIf7DqTbnfuos0ZOMYCG11+RpMIaR95LfkUc7OEwfzKaEXDw97hszU1qk2GlPRsyldO/wpAAWEHeFxq0g90YaRCnI2/GAj/tHZN1TszNKOQZg2mGiw/Sds0AOcSdbzzYmusHs4Sy6f5GLFU7yB9iYMAhIOoz0otXE=</t>
  </si>
  <si>
    <t>f5JJZDIis6uaqi+YdCSvwbkSFzbxhiWEgijW6Fww/rFtgNjNs697d0fPPNT1woY9iFFiiFEOPFn7qjvbzInR+gIBL7eNV9oRVo86lnkwsGpjxmBwP2ytnggxkHV6C7FRQsUVOeeFioKfPAbzEn9wHUSNcC/H1pq7aq7fA9JsnJuWm8fpTu9CLk4VJo2Ut2XSkhzLWjSrgSgt4SF3Eggb1o8bdrhdtWxbw80+JS6Mq+3kt9/vpXWRvURl+GY=</t>
  </si>
  <si>
    <t>BsVfZTztU7I4i68j89xUAChp4JeLtoVq7HW8ISmheqh9nlLGKxo9BToAiFF1B/fb/xNcVCTdlRSW/u8M+OpqmgNq/shQgB1lQ7+9X4SJxAI0/3RgS1uS6Gu5BpqbTtMMe8it79gMlWy7yFmR/i6X2yW2hN4kseGx+KZoEFzw4X+qzOLi6mOzEC1CKpeppYh/x69wDKPOOzWvu0ZqWEAernTwTmOb8s3hp2kdihWLsbXgAis2eR47Zb/M9NQ=</t>
  </si>
  <si>
    <t>szHd5idWmza61F3/z/nSUrKW8BFkKtt12xSq8W9uktAxJ+1qEDVSfMNcog3uZ7eQISBvBdvhkyVZqMsg+oQnx3lTa5cu8VIG9VModzkEqayAyRIx0I5dasoNUKbtIFzpm38D4AWe19tsdfQek8Pw3UTitdGadW6Q3Ufg0Cl9mrKYE1ZBtMzFpThWzdvzWiu1trS8dqREklf0mML++VdCsqNgbij9Af87Rhy6cEqVhbp0Y8MRyIHDAOOeiFQ=</t>
  </si>
  <si>
    <t>EYBFR31omYx6CW39CIHdLzO83JGywYuqwkltc2rHIdvdQE1A3qKDkhgOVJ7FVUGNmwWxevZ/ZJSxuaRKz7TSbaj7g33PZccepVq7LJidAbfeLEYQm6/CfDtQy/+3Fg759UtTFgQgU5xhYucn9dAnJopg7jOOWft88Ko+jKZaw+p8iGwVo4BsG5KALFd3NH6RY9MaIQYeMY/86GKuhrOid3y2jo+rF96k9qfstM7nIgQMCBJTWc+wVkoaqlE=</t>
  </si>
  <si>
    <t>Y9RSJASpg03DtOVUrxXPzc1ywAEq1ManLIcS42aO6Al5REAfzlB60j3w1IiAJDrbDio4sQNEt5H9NgtJoj64lWYDbOkIdVH0m6ZIICbf6J6neCQKkXPPmX7qA1rq+juNFZi9hDG3xmaPleZ3R42xHU8FpjaPsZtNfkbAkI5MRWBJ1BJ7JQbTzFAzoOChyHUODEV6DVWBhd5VyUO/BDVWqROs3NUGRQGt9CDCDU0bxXoyVBv8QNYbFNv/3wM=</t>
  </si>
  <si>
    <t>Il/9lSfEekfF+9MSNNIjBNrX6qhT83t/tWY8MYsLe5lDzlLk4zo2wkWDtgdEKlclMXyX1xf1PGy/fpfbwflPA2NC5VjNSQGd+F6tDLdykQ/tb/Qu0CIkocY8fSOHjp4PZbKhf/Gz6GBYFoM/6JRG5G2PZYWGWYwhNZd1JanUDqiz8wgipvQ/upS39chJaT2ZXm2rBQpTkqjp5B3GE6GY4If6QnjyVG5k5cOU7k3/BHczqZoAYLsM+U64mKs=</t>
  </si>
  <si>
    <t>kCBYVp/oN50aSa/JGMPJX+zNozclnzD6UgM4sKy9eBvsEFYz1eX385HU2AbLx6C9Vjyd3+ZzdB93DmIRjAv7HQujMOWeuc5EOVu1RegNJKD9+JuEJ2CGUsEu9ZPzxJH4vqmPbxWRcfOnRT9dJ8AxqQ5ECxns54DAxgdyayP50BeXy0chbPYQovAsqxteyhOt97nPe0/HPlx24CQ6Hgl4DVV4vn0dHSOvRbqQzf7ttVUrPHJPsdV6SS3PikA=</t>
  </si>
  <si>
    <t>UZPB1buaFuZraA+l/SU4lpmJ6+0mjsYn1U3mgsIxWYrOPYr0CSJ0Mxa2vPIy2dDuqV6bPcCUBftixONxvLbVdJLvnfFJx/NGI+1K0saiTxY7nr5DRIWss8MOBYBfD1npDA+DS1hgNDS2YJoce5YGgbFzgBq5zvXQg+8b/flWWO0Y7SR++LA4Ykg8OI6JU0Xef2MvfDJdcH/pRrg86GB/adboNRIlWGpK5xhFPef47PFmrmkSRAuO5e0Xwow=</t>
  </si>
  <si>
    <t>ePyOLnCOaeePxubMH+bnvYjxYdV6wIXYD7YO07iP2V26ocu1NDvPmaoi3OVJKr/tmLIAlFccnRKahcxa1+5sE/U1NVxMx43l032jeVvJ/bqd1/19cJ+6GCNXcPY7EJjZdb/0j+AHZrWG7if1ggZD8ss34BGehtMFWr/yTfp9S5vEo3yIF38hMsPHJpC15YdJaOufnw9r9MEHCX4hh4IyPVUYzurP6stVP7iZ/ktqHoJJKEnRa1KfsZk2wdI=</t>
  </si>
  <si>
    <t>obW3lgcZa8M4NgYGGqRYQR2SeLpMq/hzTAzYKn7WWUUnHgTe96MEs3WFqkQTPE1kcw6dsDaAH/G9bDo9riqKfN0IQ1qs7Cx/KqOOT7PXmNqzgtfsKfjnYXNg4tR1sdTctgdNNJne/5gpZ8zcj9g00kbyzYyIbMIrbop4P1eHovdFINOY40Ha5CFa3pQTN2yVr17j2b3jJOsQuHuHmsBDnN1HvgccL2fhsYeTqQGdxPyBVUPwUvG3ft48aYQ=</t>
  </si>
  <si>
    <t>cEXjPbceJnZyT+ILj4JneW8DZk+761m3W7PLRo80JMBihJSETkUcg+9fdsh4UIwj8ITnenW1bNq/Inwk5mNdJTScGpApMmm7c+z0TCUbHl8l6isAHniQxpO2Fi94ORs6XVBZCSmOqOfWfrEiu75a7bO5N5EFOpWawOJhTlF/54Z/3LFUovOJIUolc2mFvDVAAiPxZH9uALhfZIveWW7TL3gJ1zZNe9hH2P7WCJvWfXdFtBtlMo568Vyq/1A=</t>
  </si>
  <si>
    <t>fueToT5GsGw+D9mQUQzQv/1DxS7P0BvUipl5p1Kn2cLjjAZ96GZQkQNrc6W7M8uI4N54yo53VNJV8AoitSSC57pAPgX2z7PP7oD1A4m2GDD4XF7DDgyTQW2yG/Er/y2GHKsdMZTlx0Uo6kOi89OVN5EB7zdpJPI827YDJnfmNSgaTf5DqGwq6muTXM4Hnu5y6OpqqZc1/KFNnF4QAJP2Q7OcS4/0QVJDTftwZrEx/SzyOuNgZf/FqdHWs1o=</t>
  </si>
  <si>
    <t>5LV1xcB/S16q1uKU8/ZSuKZfc8x6RgczNAFLLMMFY7PqNa3eS2nKtjx5/j+/pdHzyhHTwlIGWJSdycTfLlxxBUILnlkn3nzf/c6eU7om8RpTCXyYYCJe//UEMvpibmW+Urq87HL6y38XRI10GJP3SGyZOsgxeO9qidCC9VNtGjJn6eL6+5H2MyQELBcOP5zonlCaIXLF/CM9G9um9XkCdWLNawVUW41a2Gw3Y0nfKePv+igbIb63vPYzdsU=</t>
  </si>
  <si>
    <t>llCm69bas4w3ydcEt4CB7t9TYA/66H+QD8eNX8dZWqSbGxZoqcVNHFfQvwziakjjOfL/STnU0G5HBZUwZuIag13DB2GYP1ARe4yISQyhcUDkGbppYVLR8TXuj9/WT93CECaXOTPOFvIQUMwvVi/ZrCIVqQed7IgwkuWsMuN6t0k2AEFbOO8d2ynL9pKRBV49FO0QIAaZ9iNBD50jWony1/V+NnM2+6UyOfblestJjbUg8YQZcEH4uHAdOz0=</t>
  </si>
  <si>
    <t>KQPDuOdQBJR8z2U2k4Kq19Johhh1Mj++DmQDJzjPoUXgGj5EB4ssrsqBjnkJktEUC9a2mI9AdCEn7RrxpOqtW+eIB5qlx0d8ywE85OV7unkRJW9AmPYudBemm1U2LPED6Zi4cL3A97rvVhIn9Cm8hdjo/J6GbATtQR9v+3+Fd/ZH5W2/ht+koyQUqMUFWx3MI96ivi5W6JHuGSnUeaDxDXcTyp0jHSTQOhpaNuYCsOqKfcG+9qzWorG4+lk=</t>
  </si>
  <si>
    <t>4KusdleEUYJZ8irN6hSg4zHTZt2sR2omPsU5cWm1Ektapz0zp+FVbNMsqdXwVW3OxfrEXr3xHK+XUjVwZtb24MZtstV0UlZl4mVTDJDh0a6COvyn83D2gsefLpudmYf7B4WZuJtdbrmbV6xlJ3hQnyYzVdcfVn+QahDJ6zc2HF0UK6yA0+BGfALffmrEHdCiG/Ll0RLbZogiL8R1a/FtrRFdEeuQsscLkvk0yz9TRAyoJi/6zXRc7pdSkJM=</t>
  </si>
  <si>
    <t>bXj7A7D9+haCCdop6sqdVbfKXueRbQJmldj3WTnwAH3mmGlRI2YkCKPE4e0tbdi7M9n8XO5uCSRDZ2jXBlBj6siFXivn5pYjvF8NMqNzLFBWYNU5alyUCEg3bC69myLYEQW6OAQiwAOATe+NSI5CM43dqFjmkOZZzLEo3GAZVCOnNpJDO2LpkVXGbUwzw74+1wJqe3hZHhZ79eZEZUAmrByx188BfMl65lrTGirUp/p/eUZFMpPv38XEB4A=</t>
  </si>
  <si>
    <t>9UJExanXqztk130lY3wVevBwuUIN9RlfC+i7BNcl4rirYd8ypDpzRZYje+q0DSXP+44IFB0mdO4RInrm92f3c4KiehVZt86rk1GUV7IH5ZypVjdTWZRKNvZ2iAswi4CWDehbxtxNxUiEZ3qy/5jkxbyRo3UB9UERcrfkmwGWyv25etLoxspXwvZ8KevHSX6b6814DCCQDo1sa/ow4+61yY6XZwMR0wRB7Cm00fBwj+9zVLCxzfyWT5A0nr4=</t>
  </si>
  <si>
    <t>kLo/JSEOWGycBQkqa6rfRfRIhgc09kLeLBRdtcUmFnNOHPhgc3SkrqB0fCuTrWvl78yu90seueccAPAjAAEg2/9AUyKCSF+H/EFz2n7GnRh0KkncXkCSkg0iG7idThwX9mHix8ylmuDsXniVphl91SLOaP/Fd5i8Kp+FISinS6fGBpryo5JIB9J194HGM3Pl6GZLE3Unp7ZCX3SMdVvMeElIEW0tb0ztmlRpcNJv10FP9SrD7xcnqKi0Vbc=</t>
  </si>
  <si>
    <t>adzm9ys0VAvXhZcdLhXh9XKtl3PKvaXs7IzsxjdrVOOSk/o3EseNirp4bXbfK1taP5NNTXUt1zp78tA0EX8FB5FeJ7UmhYkWJmk4V8GIaeCMNemYBQdZmVHPuC6N8epRtQp/XUz0JS7koKpawLlv2kanNo50TsFrFWGXf19qfX5Ged8USdq3JvrtPtIV5yZAzpm+zNpwVw9VW+O9xfSO5GmNymLMBUKCnqstdGjawCLw0MvoQ/DmB4IDdlg=</t>
  </si>
  <si>
    <t>73Df9Ng1TlL9UyTj6w+HVg2iG37epxscWsglxhMtg+0mIolC8DN4IDoSzPi70qQQaE1GjVs6XfAQyuL/Ha1noh0Hu6xmBSvliK81iyjXQoAiK21DnibUccU92nyU5UxeOJOUdvg6I/ixN5JCmekz7CbJiVWHjX85LGFVvNp7pDlnIalHDFjyhfLulLzziyj0fkC6MBX1GMiE5laUcNkxDqyp0kFe/NmlJ6Keskne45gowuYKYwUMf4gcNgQ=</t>
  </si>
  <si>
    <t>fHiFiEGd3pK4ESv2DdKtj+YISBliAds9NEYqmKUU1NUtiQCa7LDRd7Y8yRp4GVCgZiutBATZyrh5XrBrQ6udFD9X+ks+/vMyQbpIHNhmTiNQ45TnSd8mP2AAGFmBf7dnHcebQD4WrpVIjvzAQGWBsIoa0J0rwvgljwiiekV3kb9H9bY2GO+IBfpA2EAvPPPebjFXMJQMwPGO7yoc9tC299a8/J4rsJ69d4AMKTu2G7w41+54NyTYcgoodH0=</t>
  </si>
  <si>
    <t>Mccr6FzZ/nLl80WgxBz64H0pTpNTyFmw41eo6px3VapTu0PVdxNy5XUVjGD0403GlCuXZLejKg90AP1v2uMw2xpo2C+LVkM9thWLEXnNH7fLZRC4QgZPy/ntHYs6I/knDQvbWTatTBFkYPJvrp2Kr1LlGSGLrgbkZTTfQHJpqrZm2nvCOdpldrGFb4UlkcOuxlciBlq59YpMUdkc2ivbzFchpWvUvwSVGWYErhsDWVNWpcrdwRCxgSTmano=</t>
  </si>
  <si>
    <t>2yjePkL+NqjOxZl+39AXBjFmiA0n2/1ZG5cX01H+AjYs3VU7SmMuQ0YGbQuzyN2/YIPhaR4JQsDuKJoT9TeEhQBI/SAVRyiTINO5XWJLCFG6yLMdHRpOSesMaQ9hNGl30Vlk0ozCOVO2T/XvREKw34JDd/HpYEKqwBcMh/Yklf25X+JSIeogj73NxTMtZgrfrjJReyh72WCpwu4p8mP/t3rszSER63uxZLOYetu5JNzOc7pm7f7dLLliv1E=</t>
  </si>
  <si>
    <t>eoWloLoOswX24kYg+iA21OMxKV74BtEE3U1+5AI6Ppi05D87MqzTMIDE1n6Y7Wef4q5KPQLupgp+GRB0Rv4e0W2+DRl8EOu0innAtr86RYOR9oY/UHRkGyb5y0u9rMlFRpdffvlZXuIcE5ZsxN+AZ7lAMkoX9Ozb8CJLFRz5i+H+3fmSvdbqshgsvCYrrywU3lCwMhfhrYgnVzMkclFq2x1Tp3OSuZw95QfOUe44R7oXy7fq8D6GmE38UTA=</t>
  </si>
  <si>
    <t>28A/UH6CKUXO01hWYvlY1EHhYqKbe+S5aAN6ivvCYGvS2pk4iHW5uSIvEAkFr2ibcwMMHqmllDGeUEfPahZciVJtiWQsXLYXBY99c4/sesrxbQtgXh0KBSalVd6+0iP9xNxLjeL7TOIU6pNw2QrfZElnDG6yDabiMXGO8f4xgZhmzUQzP3Ak+TBcPJoOS/Trdi4p0NYtlTWLb6QBFvBXvfsM+CBPKb4MsXAAW+0DRzacR8H8ohjafBIDI34=</t>
  </si>
  <si>
    <t>eeCRjpXlttIoBAf7QjG0+NkO0yjKwYxvi+nhaSIRd4Pw8dHkJXq2n+DwiMMAUODiG2enrvWd8UcuU5un+7jcsQFxlFEQ9ZmEEagkGJjCbQVrroQNSmF603hsK1lw6nj1JaNpDHSNFj7rTv4/AybyKe5rYCPk3g3QI95jbpiivit4yProgo39PtzKyrR/oJDTph7qrCSbFN4ZfaVQJafr5tkavLWWpmPYE1e3lxeV7TXCsBPL7Rck3PbytVU=</t>
  </si>
  <si>
    <t>bfH1LnWLKPMU0fUAbK97WDVZE38N+1uBoQDMs/hYR/bS6NWzujum79xpzU9FG3Xo4fADsg3nCDRAjxkvomHUmeTnNItyIwCccKySIQGI1qUrCyG/DuPbDcbheojW/fXDKAaAt3ks7D6vySwHGBQxawpBuLBarO2NaZPEXl2RjqcyXgFn0Pg/L5vtNSEGANIWgAteuFp6XjLLKhBy5NPpAOaRd8ykqzOvnq/YnuhuHPF2Ti6g+iBjKzCPHPM=</t>
  </si>
  <si>
    <t>fqll5nvzS3U1vYtxrlpa4CvgpIt89CNj2W/gP9m65gL2Tg3dbSb5BIYQg2hoc4M3ZSOOP5AJ6NPxhaFhGa6Avg0nImNMZ/S/JLpJVPFu6+8quKqhMaFCAqO4jcY9kn73wLONLr31jLsA1qCAu5feOisC1KG0gOLnxUUASilhb0MXd8dvCHci3RJuL3JkRoKwHcyMFi0PfVr+PzO7T4/5ao0YL1+P2qkJLV2fqVQV6JtE1wq8ZhMsoTEbDLc=</t>
  </si>
  <si>
    <t>MRJRumEhio96aeeGfkfJL7TFOC9usvmkyDPvrzsUjLbrIQu4cqUU6zwCfbsDHaw77dvFXFdgkXFPuJpnprYy+noXlLD921oPmNXuRpBxW7beNqDa42HosTBDZUWqtLxI0NC5YT0LloydhTJVFaPIrb/SAaZaAYZHwn2fS+cOOVMb2vFWzEiZC8ObDS8TtN6zJOK3uUuA2IaPNnANMK1Day63K3i7DFEaxxMAmhKDTKCB2S/30JwcGDjhJmA=</t>
  </si>
  <si>
    <t>BIv706tUug7auqLL7rmuFj3YaDPhcE+uEiT747BbX5KqhQOnIPBk8VAuefubJpALs9/xl9HtBP04/OKlX0S9ELGCdt7glYkUUKWQ9DYB+0Mw3H2aLRAC7vtVezJFMjANNdSmLA0Rsl8RirSZ5GTAhs+3YFqx5uDJPdMM5Jkn7iWsxsaVCG3dNIaPE2aCjAYFoB7rhK1t1UdBsFtaJG9is0LaeS8Pkeg98yfEXaAOxv9D9eoOljukjSOUtA4=</t>
  </si>
  <si>
    <t>qUyppGYvdHLz/S1vkv+rUcgWpRn44KiMi5dTu3xbvywmzJzFBx6sjJGDpLHGsjAVWy2RAFNtJgryCLWekj7Sy7VLISnhRE+62d9GJ5ernCpIWlLgF7O0sXGMW7lyLx1PhmhOXgy8M3XkS/7IWi5sKQJ38tzRthypk9rAWNsP8qqEYynpy/G3pw+FaJa1jDHjAOT1Cn02e3ceLEPJhEKKnLIlkz12GFN8iYZaQyAjE9BroL8Jyh12HN4YtVQ=</t>
  </si>
  <si>
    <t>V6R+VOI8LyPn5YnvvHvDWSVuGHNKZxgVfAraUonSzX+bQt9kOHGkd7l6vi9HoA5dYyEPQ4USq37KF/YnqKuczDsJJk7Fzm27e/rkhVmYcaciEDfU3CX5uPrV0b4rH3HNrPKzfYscCEzulLd5woDnBTjvr+jeO22Bm1fFIA6vbt+zzA4SqKZM3bNQcs+KFZiJI5Ubws6hgfsNOcQzp3zrN2wij0bmMDPOlz6r+eniGh/y6KCe1QNxTNTqKfs=</t>
  </si>
  <si>
    <t>A1SbXZMnYFrJRHwB8/SGxacErBtBtNDXjl/lWqavFmyU9GKRh52tKPgtg7nK0RWgstDwcdYyeAi9+0tRoQNrBF5r5D56owt+TlyRrOkpi1eKMEfWN31r+8PvqB0vSQuFQYMGL9g7HfvnrKpzNHFT+1OO9ChTZbDmuqVpdTQrtElGWGsQk2MrlzrsV6amuGpzvohSCRZM5cm97d9h8aopyP0lN24WSwuNrNgmqviG1Pzi5xBS97A6zqSkUo8=</t>
  </si>
  <si>
    <t>aLskwmyVxwyTTYPKJyQ7U9e3isBRxXdkRAFTeCx38X1pygSqHEwQwJ4XisesnDe/RqZFiUfiAiYRh5EpxL3Ge+lOfryJZygEXBfRzzgmYknevbXJn2Psj0adAsbd/BQx+/MoRURsaEZBb/Kro5OOL4hJVMoZsWHlZ65i2EPEAvdeip/wnTZGteumq66OtP+I6Ks2vLTZa2Yr3CkWGG4LUukc4/0MK+Fv6PijdWEfe7Rv7bMuwqR0J8lLDT4=</t>
  </si>
  <si>
    <t>pko6BbLDHliE4C8SEDl2BydvcYeSHWPnJ6RRmYeD04Ey1Tg5UEkJv0XeagTF8n396uAU1g94wsCjRtihTe+IIF0lBzVPGZhrvyxMDIqTRd77ujSkEQ44hQzBS6Hj0xs2udmAmOci+3j2z76pYFjSbNwpHV9OOpKjo0CUaxsPNE9HQX5f4bYUR65MetHEXuuxcv3EebKiPZiV/ehMcaEGJ6JphpzEymgah40Rtr/8uPIhR4HhUCxu9nCHxB8=</t>
  </si>
  <si>
    <t>rrOpByWy6HtgClxTXeXctqBTFCTM/LtCXosCTf2bktPW+vzn3L5mWdHDFXtZA1bCqCuvjrltIWjHAhW2tlfyjNVrgi3Ai4PYFhOXj2TpeLYXLXfInjKR12M+JZCQFkp+bU02fK8JoO0f9YDNe6AoZdxoQM2kqXk3u/9OuSVu6EiQtTWRsKJE3TBWsWVun2Z/muwmGJDblAGCjrfAEyfkAH+hD+8N0jU9tzy/n7q/A9zzfsP6ioNjbkISBSM=</t>
  </si>
  <si>
    <t>6/INpe+wLPPUgEbEH4lIbPProZobm4EElv5pzkQA8grfAqLndF4nHWuV82wANiSFbmfZe/hyoyUPIJXf/jgur6/Kpp6BzWtOivJQC71U2Ckn06DltHorsQlqE5gH+I7UZPhSb+2KAqvzhxB3GY5gzxZ9XFu8PvVPO5fXYkpkdu4/ZD1n/7wCsC3iyOlsLajRZQnElj40gT0iERkVKWzwllA5cYpjcLZcwV0u+17bG5Q/GouH9tPv+7hi2vA=</t>
  </si>
  <si>
    <t>cARfdswKNsocdq0vdsexBdEnxSpJjMj2J2dRawBCCX/wZA85onqkQMTRvROvOMfmym1avaZn88oz9UnFiqeThoyfdx29JWSiFUfHoyNkarEhmBoXPcWx6o9gjbUcnhXA1/mfZxJI4VDn3N69NRQnNPKQEA9Z7gozTkqB6QUXur3wwd7fwKUYck73Y6EleUkmO+WhpYq577iWODQmGV+XBWgw3mIrbxMc1JUB4umEep2M4+EQszomt0Sz1Vc=</t>
  </si>
  <si>
    <t>sCmeA7pI+yOoNTVVS6fkLfpQ+8q4otkIZG+jckcqHz9eeCEXuixo5R0QTdIMj5xnH4z3VpZnedZCJKgBSylmnFOT9Y1HI1k6RtdAMYVlMF5kbkZ3n1usoaHRUV8/uutOgxTvfPQ5qHkEI+Vf64XGJ5y63/vlxA0TfMmcOWo/P3R66xdKrNtBTUWbnnNxFZrbR8vE5EOrXqJYrZi6/loLy24ZNyz5usJq5ykjJdcf3d7jtEHORS9L5WkPltE=</t>
  </si>
  <si>
    <t>17UYbILxVKjzrqk+OZI6/3IwbWt7wr3MoTMeoGjF3W9Wq3+o2t89bYi9bzeBPHw3ekQY7bZn9wuE2xuDUVFIO1BPEmfx5tUepw6emh2LoL2q5CpHQAox5UrxaTtK3dL8hWU9gFPf1kB8Xr1CgiAqUkiadx8+5PKDjMe8JsIGHRkva7PYcmUwJzDKIdPzt0i/0y+C1u4dv41mftemz7hBQRnuXCZfcIeGlvbyiDyDAW3MNj2LZnb7/0kuVjA=</t>
  </si>
  <si>
    <t>a4aPaexLasiB5CvtcbYIBkBA2UY5aAk8o+pWtF/5YekOyu0wbDafJFFvuvSSyrsQXUvNb6/ZKF+95J00OXJ6LmRemzc5TcM4bvI+l7D/NxAvtBJ9t0T87E794It6x4woex5eOg64qAGbUgIBJskwjede17uppewFjYYURf7rb2XFWCi1dEzp9sDvOUGyJ8NQWRFP2ASFLs9nqwIdVm0hH6IYAG6+NIYYUXfW0lkwI7LrrbB0vDPKWVS/Ua8=</t>
  </si>
  <si>
    <t>Ukx1Tyf51S8RDJk/OBSFKVbtaHzLPJa/tz9+KwbWGOWS0/HrQE+AO6XnipqeppzwA8xsThIR3ETnMdA/Co5kaFJ18Rtyc02HRGQ+9lRZbQTcImn2Pw+EQuB1OK6fRXdsnq3PhKdmpwVTJ8cxWBG08TX6UaUgNCUAB+X3m3Iq093O6LPSowUDqC1EckQo1s0qD/5DabrCFc8BxMFvSOlZ2POCGRaPl5of7aE1RQe1Vvw/qgQ2Tr64GH64BXA=</t>
  </si>
  <si>
    <t>NSQbv/t7sE3uJY9GNW3dgGz76y0A0ya+ZMdVYQf9xt5g6osfNgrp6RnAaVlgBqEaLqtSBXejwO9+73dCi4SrnvIfuOGDjW8l5dFI2Z86Xw02fDdf814+yL2x8lCc8THz21urF61oRURrTbQoAKRFla/2hqxb2WJuuLCG7kvGYNywDUkb1x76FdIe6ufYmKvefmWfOkJWZvpBYIrJ5F1/+orr67aFZt7VBcNB0dhTynLYj2EYsHQhe/FLuGc=</t>
  </si>
  <si>
    <t>Chnrjdvxljgu+jm26Q2Uox7tp9rDqqmgE52rSmvbAnWgsgMHTUUCtKVe4TUTTovr/gC+MgZLiMRrsjFmChagKTCiXdTCm+45Kvm+r3BCvp851DDaYkyKVjh6/jwNnzo5tgNWVjeTGkifJH1kpZIilTk2Uy+lu+G+klWKwxVilH3YWC1lAIOQU7GlrWlsg33FULUZ+WWrqoJd4fqzqIqgRwDb27qytw3So67DKGTZHEXN9Xu36hSuuxtgRUE=</t>
  </si>
  <si>
    <t>pWzohvRCqKOhanCpdVlML7S5JsTO7/d0X1imETXBYMUWGcLY1fd6XZ6f179FBNFX6KjFNNOLXY0tadxkn2CRyeBhJ2szNLsjcosi7SKAdjIbSKFsnzKDHVAo/kKdF3wsfgzK41VrlSlebCo+JSPqHWNMZDutaDCqCI51SzOaRHqw3jliNrkLqXFe9KP6dVFVEhQEPe4l7uR546mA60Y4Yl6hvjTOyQh/M/sTDK0s6LNLubYpeNJoE8mxC9U=</t>
  </si>
  <si>
    <t>1vheSVRitbumDTzrlpcuhDtW2IB36BMNE+bOJob9YUM7kCXgt9xxVyK4OqIOmJrzYSxkOwm8BOL5Ed9eTMUa1Ontvyo2Oz89IqUzUrXB65fXqGfbNZFWBOcJU+i0Y7ARmiIaAawPAiNPiaMF+JeN38OX5eo6QxKGbjx4Y+i64OG+JwjBq7e7U8Yu/bEKzfihnoRNGqBc50CD0AoRvfi7LZOC0Zc3SvNyOfPW/eZJc0QXaP9vr8bG/6HbIS0=</t>
  </si>
  <si>
    <t>b7oq1GpfsRHkg+Kcm/AWVrJuN2PQkqKVewieu1NFnq1qU14lqbv+5DvusgLUfqEkcLYh8VjzmKFYlRTBpxzQKuAjHGMIyUSiUDCcJ+eL6Nilu6pfDtyNWuzmNCfHHgVVrj0Y6y7AZfeKjCmXza4B9pkEeFgQR6UxBQuilXlAZ0GMlxhEKSVQ6vehxwo07YKP4xsJyLcKAXjll0lXBmdeY5HwwwIDzrAWL+aflWEpFhQd22kczCgPUncGU24=</t>
  </si>
  <si>
    <t>/ZUEoYDVpy1FWXgBbkNCgwZaOQO5W5kYZAHCzg8xLflxn2DYNxC1NGI0O9CexkYaVDb9DlcLG72s9FOj5pPVDB4exRAZYsxNnz+5hGWr00WqdvbvlS+ZN35jW3cG8WrRg4Q9YfrDbmxloSHZ85ZO8XHZrDPRF9dRCRspHtY7BwwUWxh1KdlvxsULcnnbN2k/0wGpJeEochJX9M6TG9B2GflV3yjXv2jBZjwitGkTooFaV2811tqlUtmm80o=</t>
  </si>
  <si>
    <t>Z7Dg4zUkn8b7Ni+ECjHwu69sC/OTrMnJl+rPcfODMNtyQkOJ69NuwJ+37wDUaMqpZA6hpPHDcosH9Ont5aqq7f12yjLx7DnhBg89g333Wd3WR5O321Xe7CHX3Gj7FOqLXcXJSkaHu7MKUULJ3z0BDmw45eCmjyqfHYbDdjGFAFYA5x8mn0QXENAIT4fT1Ao6nZAY5lWGW5Cz1N8cyX+Xgf9nGN3OyJ0ZHyJK4HalzbB8Kfop/u/ICvo/1nM=</t>
  </si>
  <si>
    <t>pyq0bx7uIAlWtekPLWiRM+u8WSb7j7rxPw+cOh8qCqG8RjV+6UBK8WSJ+hK+b1Y2I5h5j8LVHtxCm0PrF8tG+kwFUpXFB6VAbXJjsFdR6V/bYZ4m5PBLrc7pEIv6TGZSqoh2AROSnpCkM6jdq/yrs+ss0ciAe/oNWqo8g2JGH+bXFJ9G2c0r2Z2CHQ0j9ANiASDAZveZH2OIF5MOBialm5zsQgLMT8NIH4kiza1iTdVEHczYpoY0XAgoEN0=</t>
  </si>
  <si>
    <t>9d4vg7YiuRE7mrnRgkozJTHbmpO//w76FXTyOKMA6/7i35/QU5MwW3XlpobA9vhGlwszZ5dJN4hSYMyxlJmEObMKlvduFOnCGg85kC+89lmYREGwzuwQkub61afYNL52oYiQ/+f4a7R0Lq3BSjTtApqFawECrw7UpcuXRiAOjIXDHwRTHxPY0RnSxAi/rOqNpcmzo0Jv4JV2s/HxoJnS9HlY/Z0LT017K3Q4YzAoNhXb5N2UjEdXJpXcAwI=</t>
  </si>
  <si>
    <t>VuyNDzCDxAKKHOVJV7JVrnibkqvSRerP+vXiEe6xfIPOnqK0jnxvetYD5MrP0jY3wNbBx+WsSl9U++MUaHqhagvh/DsVoWKJlmUQMTWHq48BE8rwDRYP82aj/dS5aFxWq0+9NYhrxxbBIbs8UbwI7X+OlW3xbQgLIjHRr/hl0cFXnkViZcLMZYAr4i3RgaZYAZwqu6EN/rmNr7lNZgjbENKDBM5RTXKkZE1CH+abDuD3U+1c35PSr9axbUU=</t>
  </si>
  <si>
    <t>3/yWv3VVsLojZOmewDU1/JX7Exkdpf4zo0aZfxz04MpAewDTsgyfwBCTwBs364V9DY/m+2Bj5ZGlbV8bIiiltyJ/PPNxbu5u+aM1XWTH1XUonWujyiv9SkJNLlSlFkckyLNgd67khgeGHc36fXwgGXnJOccWq4FBX900+kqp7l89r9aLW/oAty/A5cKTpyn5suXLmrUa0P2RXwlrVqOKcQvmUKOy5/Dk1EpEzUjCbGPJafrWR5Gm5e6OFfY=</t>
  </si>
  <si>
    <t>/uz5l50LTk4xTjeGYbMTqkuKtMvABTzdsG6paapoPlTS1dNBWpc58S2XNEdQ+hgD9pxNx8nxqjWbcBRAjz88xpjZjl3BHvEg1Nl0DaRDVMFaFcNb/wo+S1XrZT3FoMhehqjiwl34+NYYUo+W+pM4HAOOLONigPB+59Z5b1WWYd+u76sfQdCKcITKlSSOIWVEenoNZptOh1uPcl2OFxNjLMB7zIlb7WOg8ezpUm8nAZXr3WTD/LJFVUy+zk8=</t>
  </si>
  <si>
    <t>fU9Nug795F1eEXW7giS0I4wfHsNVxQGpvu/motg8bfZ/NUpOFOVpAqyM3seRAqdm2IxKnt5PW7HVCHoVoqytaNX+9PopMz5qdNfczEF/RPmeifOUU0GEwSiKSjUTH2QuxPzVgHsYjUrTDZI933Mf9DA7REQVznayPy6JXCLy+C2rPDiQ21bunmaijA0R0jf95iXeu/xKYxXDk6dXEzEiOfSDyzs26pMZN39IY97gVpMndx2zCWgQ6oaSJmU=</t>
  </si>
  <si>
    <t>iq0R3UPuCIOP6PygrCvozr1yDhTwDJvyQlty2ioCgNPIsdPKROuN0SmZY92u0fqHDmP3RTbptb4U3HroC8iewlOOrIQVnIkZHIC1g4KtZt5pA39o/gBjLO68cTD7mkiYCjKnjcSvRhSUGw7GzJM+H1TjhxNDtbmZxjoD5//ifw88EwGXIlv/owAm5HhU76rGnSiUKiFObshDBLPC4KmqtMiB9D1pDzPSxKPUOcuJrxjsrQnUKUoH3kiZ8D0=</t>
  </si>
  <si>
    <t>xrqqC4W0yNWmP2c3kHecUDxh6SvWWuUzzE8q55NTwxMqXonNFaZLTgLx7xsL7j6nPkxobO/UQ0+e+koQY7RCSTwoNOtFJaRrqXluJc0DtkmS8Cc26Zur7xwkB0aHvP3cHdT7R/FMYXXioBSq83xnKCQWC5bWbp1srl/8X2lTpTr4zKMayst9Wfr0/IE197NzETQOSMMANd50UpexLkTodNIOZBzbb8fwKnNp0vEXua9QvJYEtjjVy5hnG88=</t>
  </si>
  <si>
    <t>9QW7vfa3UlhTW3IXbaOQSquTFYaAgjEffFOg1LCEG8ojogoi2yMBtyAN2zCX8RCI+HW2YpNw8aEert5F9anuhwkMkRysw8Esmy/peW3M0EQ063VgmeX+bD2IgHnovm0Jzoiu4Tb/NKPuDYYaIqOiGf3bynkp38nVeDk65htG1FNgsUHQ9y6J++VaDuVhj333Ow6qBvDm09QI4dsq71T2vI/y094ZjH/JCIwHHF9nxOt6i71cnx8EUQeb1Co=</t>
  </si>
  <si>
    <t>tducKZLLRodZRhX4FxumSwjRtPpedEBq3oTSWXqTX9iNoNH8HdZ9tvwom6X3wUOBmiOMsbxVtf8pCL8pv3FesB2ll9dSrOCDJlj0BTZB87LS/VPy1D3ZM7bvyN/BOl+Tb9jqm5RlYovFcuqLI42k2do/XbSBazRXWDVFyZKNMuBL0uvr7hJCvaU0bX0PdzZUt7NhvH9+jgWW3o+l7IcLDEHxe999OvMQZM92ZEb2pj4C9H6WMOXBBp5s4Iw=</t>
  </si>
  <si>
    <t>xQEn0/71xeaIrRi7HKJuRKfSeXFGd48d+hML6g4WVYVbBeiMm9su5TfWMV42Fzz8FaKTD3kDhobBD7z1E2NPbYqFX8c/A8kwaz8sn91GAyebqAC9Y3sq0k8kVKHEccUQshxiabqmG4p0/IXoNVCB0BlqVUtO9IfTF5i0IKn37qNk3UowhVRB5Il8ah+N3dq3pOOaUPZEwitifBxXMGTlv7619ysbmaMkctAIGdwvSTempqchSUgRuAoFKuo=</t>
  </si>
  <si>
    <t>CWX3uW4NzhhCYiiu4LhxwNQGq+ic/Bw5MWnBJK/CQbMJ1Q6wvtc9WzzBTXDCWN+G94Zhyt2spJlQO8+/BkCRvStELr2WlrtHFlmLZzqLr3jW72aiDTkGllYr9eN10wKGR3vDLXhyWz0vc6Xm/gBTQPDK+DEqfISg8aVvnE2+dUFUfIL5WAeF56LSlJxa7VyrX+UT88/IMEYiNXqLto/sAOg86CYAr4fwCec/Oztj+6oKuhlTCP7z3/Z0Of4=</t>
  </si>
  <si>
    <t>l8eBfL7lgAivdH+cDUkrjA2Vlzy61BSnWFAMVZB5PkU1tRUlTJ1VgfzZXeZ1a6U1vjBrifGIwHW3lz9y+UEYU+74qbOmZVEJZmku8GmEMWxEE3DXTHWYNt9xDzpdEfjBUSo7DvqIjD6UpHZaAv5Yag4xzOxdh/F1R+xvtIi22uQ/xCuBflpZTstW4UuJnzG1Vju+q/PxkDWrASXIL9dUq8aw7s0lH2ms+eqD6GtTX/8QPE1kZTdrjh2kZyw=</t>
  </si>
  <si>
    <t>EeWZ0iGhe/3RCYqiLCEGKbYt/EmX9vGCEyRRIOXZhbBnDAxrajg2nVcp/3NDsTmax4nQuZznJ8RezZfF9H3RS4PCyKv8pmtjgkyywX93Y0MuX1nGWrAF795IXFgg8Kb7/siacwgLvHqKlwDppwrNAJlRvyNXq9DdbVxgRpa14x1kf3GOATU4YcqTPY30l0hwmMcga1ub/IcVUjPt0ea2Djtakq0xmHjN06EAe0rVP0HvPVzYpk7s2FsDwM4=</t>
  </si>
  <si>
    <t>yi1CR5Kfj6RMLdEhGKapiApoUQaVDcVloLsttxqSdijowDtUYhyZvVpxQvrawjX8Un1zoSiVqvh1wz3JBIEAg9O2Lw/GT4d9Btgz6aG9wBC8EiFfvy6Pie678JMrt6m1jhH/d0nDzc694HtYXQCJAqUq0BLk3FsyAYZLcu1fMJwbC6DMke18YTOs+mbiCZvWDLtj9/7tL88QEeRmk9y5B6WK7B89XayGnlMxHIpFtCNUIM/0ZMQFZOdJKEs=</t>
  </si>
  <si>
    <t>Y9UxXAyb3v/fFJesfz7/fOk+oSqG161lGkMJzsYT2j0AOfbnec+QfT7Xz0CnRUwzQT55M5Wd2/Leqhc18l7MvlK0YYIzWYoGsEBO5yYn9RCqrVQ+gUtXzDJL6cSuQBSmV9HHokvDI/W5NJIdlL/rJ2lS8YPVskU5Jq1cNvTR7x8ybS8ae1ANhxqrWgFeV2cu8d65gbIaaXH4TkY6FqwD6+L7qb4CN2tA+O0WIIz2sxsLD+ccOhDEyPTy38s=</t>
  </si>
  <si>
    <t>dxe+51INiJzYhU/OB26b63UHjB9VboS3YAW+MAmK7jvehITsqPHgZAwI9LCEVMgPlz2VkCz5hdVldZVQGl5JWDFGrdI0lmM2wiPMBTM16NCaeF6Xn5sLodSPuYNkXjWGAqOF6w4d99XEDS2tJ7FVrxo4mehEC1yCcdeTQY/+Ye8868pCKSkTtgL07Bxdn/VyW6gVko39YNs2oZWqHug4Gnj8cRcrBJR/+NWcdiyrPkM+1e5Cpt+cd57H2bE=</t>
  </si>
  <si>
    <t>PI20ztTySyEvfMvNEVlBXZdMHr+1Hxd2lrPKF1ERgt89/szA05Klh+Jl050FyrVO6tYN3s2eUpOch/CEr07CQOftyikxJaXGvqzN0Hfo7jsMbWZxp+qBmQIDcb15XO7i/3jYDm4or3J5hRZ+euo63idWRUVt8V+jBKSh23SUoXGxQnbsdsgl2q12cJr+Qdhcq83y6/F/jt+6MLY43bXoVsf9MIoyL7tqK+DAGkB0vIk/iqY2s1XlfQ8tqd8=</t>
  </si>
  <si>
    <t>zY2JOd4fuMws3erwSBCvuJouJXpZrFutrZhIg0+9nqxSdKFK43wIYN1FtHgbFRxHn/cLHzXLjLYZbgVSz3vq7DAxnqwnk1PwbNe1A0JxI6Q1G34c7MZxTEKqmjaD2Y+1t0VEvH/0WmBEGp4ZE1ueCLXIm3z9kYSIPK6yePcciCFfvYj/hglum2te6sGNK9ktY8wQ6ge1w3S/RHoKHreuSasSqdzPxav9o6JS3GB7i9mpfxTUzDUIdx8INuc=</t>
  </si>
  <si>
    <t>r8n6W9PTOYO8Er1H+JxpdfQBd7gky3vCTZz1802GZ/0Y1PMfNKloLMbf5UjkJ4i/CrwOjcDVELaiviqsaYb27IKiQgCbxhjhqfUXBprnebnOCfjeeUyhMh8bZvcUKiLlbyID+ezob44S4BZM8Tuk/pc9JXncORA7xtsHF09CIg53cSgbTSS8kFpn+qdmgJpMTjomUTOVY+5dkurkybvQP6NzrdH363rjGMJvq1/cN+9beZeWjxIqTESKcjg=</t>
  </si>
  <si>
    <t>LRsCt1XQFB25Wty1r2RbLIb9jVL4gS/zmel1TJ5O44TvxKR2bZ3FC9B8jAaLHG4AUsvzcvyFcK1ACZLJ3iRtVTld+g/XCmdalhwk2oXkNHJsENUD7rXO2rvMeCltUBcmbXwudHt5lI6V1kJRwHTwevBHmz2n5AgowXFNh8WiNrbcDXeeT3WqVEaU0s9ahDv17OE3/NlL0A+Yp14TbN28F9XnvuKHhYcftWqMLwogn4yUSqTtn0yn72Eh8CQ=</t>
  </si>
  <si>
    <t>PdThL+zRrUfEENFYVAuEH2ZJf3OncqxE9V8nnFVVob4iLF5Zlg/BYZPbqfx88J+Z/bzKDTeRyefy2TOiLgC4+oXdCq+KXJlpXUY2PiWf3z8XOpnBR+K/ebPvkMF38VINqw4jgxEvvMsg9H3h/51xwxSgq/uOFOAEzEH45wBTqSL5bZHkcScSFw0Una3eak14ECeR0GyjpMBS5Gs3r1smyRIxVFuaG2xsDk7j+ME2MnJ/98gNIOEYI4AjAUA=</t>
  </si>
  <si>
    <t>ENJamzww6brAB3nTyGRq3qh5xYDIKYB61OzHgEHvOoWstUo2UAwGrutJritTsJzG/4qS8ny+7+cfWbpcxnIBsgr7j2cocRDudw1EMEiiiquIxCw9FPG4/5nmNmqfqw1cr37hEMLVgUCZ+xYXcAIenRNMtfRnVvmzlK0J/uvdzat+l4/jeBCOtutCoLKo9fpw3DKiCnMXYCQnIWTmUTvOcnzeDCmSVmrkkigvPXxKmtOQWNe4PBEi06PPLn0=</t>
  </si>
  <si>
    <t>oHdlule52UUsO9mTb8nSMnUXmIAyupFQ6+umPaKDtNVRp7kHaP9Qh+/wwSISN7MfLBLN9Hz0255xIgL385bVX8eAV6GKnIu7yMeJfz1mlFlUCRhajHoccqa94r8NyLDu+N7zUN6j4qQoFMF8YCVl3y5gdxXyVVSpM3PFGGBN6QdCOtizTzYks3ixkEvOvb1/JGBzJYqBcVZ+miHzyZqMVeICOLyKa/t46hhKKyqqMjRHrB9ROZk5JET1biU=</t>
  </si>
  <si>
    <t>6ILP7iazOwImVcatfd6FynprIspdIJX2wMzRmvLIaBLUFLhT6LylXGjh7OIlMYV2fBBGp3QPkQJOYO71d26qOa0vIgGDS0dzqYvDIfr9YHmRJ+rmkN5B/SGnApCIbxbUwGWoQifc6u1XL83v2tuCIgyOR9gM0dTGk+Ts3iIZZ0GOG1KGCND1Da1W+hMc+E+WAmrf+YqCDU8Htz1tKvK9mIrvYQlEBhm2T45OykHPQlrzSJ5GU6nvhXky4xA=</t>
  </si>
  <si>
    <t>dPlsc9Rs6//3EZtj9LV8iOyzBqVQrPqFi+EEbzerg84Bi8yc6KZjWgeZYiNcn9wpwN9zPbD5oIuLgLLnXIctThbAtXdhggpROIRXzpk3HJV5QloEC6ePsl2iuCj1KruKpEvAk4Mf8nF1nNE0sW4cWj/Cq8Zaw1Iawf52w5Tr+lQEvig+sW8GTij/2PB+achWsIQMa0d9iMtuUwh8rZPOIMVCwp0TaEDuunSYQF/ZrvE5ocD+QR2pWLiEhIA=</t>
  </si>
  <si>
    <t>G+JR/uuPKayEb97+qKqHSa/vBOBgTgvPi9SvydLGE1lb2B32qOqxXBWZYrKHoKxDAfabfGBQOmDXhbarz56NkN9pBZgba6ScbCkn1sknBgFB6nWm9czAx2rrgkxUlk9gkRpG876umrZGEeTlRqpF7GstZ++p38Iwml1yz81EgQvWCad225pHRNTkt7yYw2KIwPf9MWlRDqZjLzlfX4PzrAUVwnaL3FFImvy5X0byXmIq/iABX9PSt7EU7RU=</t>
  </si>
  <si>
    <t>p8QzrkB9vmLpGg2tPKpXI8jiWCGkx2pMyaSOkNZrRd7+CxgN37EGUFBFir5gGJKBvo7joHKgVxKgv2QPVfd6pYw/Dj4Hya4VXkN+BC8+jB/PGZz27AhcjhN3paEhFGOSISjlvjm2iV2fohZtPekIyyb4U4HJ/Orya8P5VZAAQBJeOsynPHvOCaTd3VzR8/TnFdLvIVnCsEGmAzDm6KQ+aSZcSApeiEJB6sTs3hbqUXr+sYWTum+vH3z7MsA=</t>
  </si>
  <si>
    <t>b19S5/3hmtGvtbFmJTtLck3rWx7jK85h3RVklj7pjFR+/lr8IA3tNSt9pr2Or31ZH0HSKkGyUqnkb2cF8cFuAK984uTb9PQNoXBftvHWqCsXAv1oM5OLt80r58Th2Y+jV5BJw2r5z1rd1IX7G15FCBf2NaQaH6my4FyHdlN8E/o37a8NFTQJyL4bre+zQTZV+7dQ1/bcYPjv9T4LyXo/rCjrQ2WI+SvldcgPYEiZiYdlfznd7HElE46+ncw=</t>
  </si>
  <si>
    <t>7JRulBy9jiG+p43XPSxcjja+sgmmHN6E6Ne8Weh1CJtvGs5qOJhTJyHB/gYRzuM5Q+EyE/PNRzibQEuVWbD0oU0pyM6lJVaKibKkLD6wL3bGPBjD1i3t7XA1ZHq4Do09H36+N4WPrNniNB2BLuEwJja9vXe2MxDQrQSTiYbavveS9SFl87uZNB22NmMRs9JRIn98VcuJl8QfZK2re+exgBbz1lfCD+JxtJ5xqFBND28HN0VHAdYiqa04/ns=</t>
  </si>
  <si>
    <t>rzM/GcwfkA4Z1+f7QJaarV99A9qD7ZIXOKnxfudDwMaMcf6l1mNB3OmYSTsS0gMeKBrWz2GTShx/o9ndekKsRViTpC702tf+GPl8FPk9/74H6sZqPBkRSvkfROCAowqfDuHQJl47zW1mLq+yWyEnreJF4M0UsiM4mJhNGJpEpRWXqEkDmRyLpocM0TYUJ3wvWf0VeklOVr5Z810FU62oEvX19moTKoIKBW+Iw/aVpT9LTEPrZIWIK8bPV2E=</t>
  </si>
  <si>
    <t>IxmoUlufKPugNncef8dvGpnnN4OT5eKbQ2RX/Uyl0RqA0LqGYsp/I+pwsYDv5otRq9vVls9yroRWOzGgQR6Hmi6WvtzSPtStzSMt8/GlhxW4mX2swIZ9u7ajLH1cmmLpNzl3ucgTgGf3yZoFO+kN8P9KvTro2ucCmUxcFGOTsX8PrlNHyEn7KfPjuc7nR64k+ZKozCUlTdd9MHlmz5baKKMUWMmA1t55pS7Kr2ZmLUGCITm7HIsnss5Vv5A=</t>
  </si>
  <si>
    <t>o1KVKMqeXLkdaBwdP24AHnKZeCjFGLzMtVacU4uYr5IJKf0xexxQS3wImZbeklFfFg6Lsw1rNf4hgv/PUm8y0g+kr+hfK4q/5PBKgGie2iU5aM/lZqkf32vJFuUzyMFvSTomXrz1NfupwpMifVa/1zCOUZjHG7Fqgv2kXEohCcxCQuDPDo8eEwdwibBrbOe8EGnUbHQ8BSxRnVzwTjj8/wuRF89xKiuCfvtZvpFNleAaoH1/8NT1tu2JHoA=</t>
  </si>
  <si>
    <t>8puWEuacD71F7fEgWPmEoIjYtaBefS4ZOgtozJHwZPeUXua8nU3k1X+Bqrq/2EAr495QdhRpD7BWcUhcoWtZ9odSpnIEK6i1SWbpIChzrDlIYCSuMewqO3uZtmFVgqL06ucuGfkUFyh5x+nuId5itWruWm6upMu5ZhiH5rJKDd2GHNKnnbCTVbCTVM56Wm078i2cs9X2OlqTKCdeCEnZoixQnwCdXsKUQBYurpXiE5B4VoUzQ7B/iNYwaeM=</t>
  </si>
  <si>
    <t>WZIIjln8Xopz2ix4UbqgxLEshNso6cBW0OiaUnxw/wJrsl5GsRiIfvJ0VSFWrwxo9vVXCkOYGCF2vtsWX2HWmN4PXfz4Ya3Q+yuu/AXaxYg4THrxnRRZdfPMJRiuAyHQbm+eTHn2SD/9lEFojn/KTDRnzQtWof3wjyBTxSr0CgLg4RjKG3KtUXTFJjwUudwxl2GEZYkM/jUs5vgUtlB31TK8FT5PMPfhEBdSR8cECh3S/9DcfbRZpyeVu7A=</t>
  </si>
  <si>
    <t>ycmLloqOJ0vxa2qwZt2t48Q0CXeLAvzogKq0/19x3LDljJbVSiD0MUkHvr6i1GZwVwk+ivPCYLcfbKXVEQEHWEk/kGBv1ztmSeM4IIlle5lkb6+40LUP+6hQ7vBMmBZjopsagDwgIONmCf6w7CM1HgzGnFS/nSAsAmgvg8U/+c0OOOSbC73mCDjK0RPs3Blbox3BOwbHS2CPhLmt/fY8ksUmFAlaec4B4dXZrj0hL3xT+dE3VDOQqGeP8Q8=</t>
  </si>
  <si>
    <t>r7dIwiqtFgG5rWfI37dCbIAcDyENds9rP9/JlRE94D6TzyyysB+Cy4N7a3mrMYbso41z+LPhWQyOc2VT8LYoqFoxm5ICewNfTRPJ2RQegFFPJPD4zXuP+noE6j/46GXlqtf7pqHbkZkZ8Ak1118tzw4DCCA17oZEOx/h0i8DwkM2wK9W+xhFb9PMuJp7IiPm/kJWnqez3UufKFZ7cyg8mctI6Ryseawv7OguBiysuU1JS/ZB2VYTWmA8uDk=</t>
  </si>
  <si>
    <t>UeZts61TFXhsp7Yw2NP1ZAsSpc8yps9/c7MTAWn/nsBhOz9uQ0pPogNLrMQXvUMI+VRSNhS9q/1r51eWqH6RDZPeCBDj6UAQiPdRFns/Sbz+g8yzcfEyqWvUGPv+Gc9/tTT0eFlWqaC2rcAlpngQrPQi0CzyC1zBX3tJ0NPkDBDli1Qk1ioDnyEci+NWD//mcpvPexh9ERGmDrTQq9XKjK8IvO4J1FDxc93vVA24fQW2lXGvxYkvIYdJmJM=</t>
  </si>
  <si>
    <t>KumB0cD8cet02lZmX4GuA+HgJpqki3H+e1TpgG2YbTrdCX6RKzkJfJEuIjcqHDyDC6NqbC9SY3KUZKHyLnprHCh1vGtfZX5+8M8iRsE3B3XA7htT3mIB4rae7hVRpV9RJJgAJwxshqTVsNrLeQ5XcmAzF3q95RL9Vh/bpgsAhZAFsD0YcwEXGZ+5LvFVW7/hWt/XAUMKMXQo44OAth7ymXgaFcI9j5YCcKVo3KzYxJdF3YlMwCIK0dmNtqc=</t>
  </si>
  <si>
    <t>PY1xpNofGbMPBftX8KlDqBz/1aUOTgVWMyTFxto7l9BeFrSNItm2WqlMv46z3VbRH1Q3ZWJV87203uLH606TNnKEkHSwmi7cj1qftPTSz4gQL1gwVDdVKY0GFi7shiYJGmkWVfhtDBoHgOMD8dkQuCxUnNrv8vXjPkFAeIyegIIF6K0FaLpix8Is4zHHjmUMJKHHtpYHdp/tZWyI1T/ujUGsTUHGrApGi9qvDUUwhqi+4Hem0dI613imYtY=</t>
  </si>
  <si>
    <t>SCllwUJaXKt5lu4qDiZHfwKxhu7/ch5MnGyETSMRBNca51T3orpE5BxbDJaH5iweHi3s/C6q+4v/59pPBoz+O5aYSnaOOc0CA41p72JasurO91vpa1GEFLhpe5tIKTv/Kq8SwtawjYvNrEVpmaso7ivYB/RItBDnSvOGPQNpX3ptSERjZ+6Rl9tAHXBJaV5ee90LC3BasYT//qDQeTUS7SgyH+mJltSNmPsKxyJdnR1KeaNSgo0n4kt5Wj0=</t>
  </si>
  <si>
    <t>f5ca4mUUebpWgGQIx1nOx9EM0C9XgcA2zlWvpHTkwwUFUZs21p8T+4d4PKvBOtyqHWuakoHDYBOC/TBuaJsizitfy/DNhjTPJQ4Ko3O8hX10YIZf0B8SPQ+HiSE+ocFy2bJbhv57/hLOf1DByR8rGG5z4NzIEufmJ0T5jUXpp/OTYKwsNJ4hdrb55Wwpk6oqHFS+OpaoY9Bg8Be56fzpZs4qqZdNREws9wZkXOwCxxhGCHD7nfyQ04FKGFI=</t>
  </si>
  <si>
    <t>MskWuNRO78aOciFFHtd8h5HJHMH8K2FMxgFyFImmBeDf69j30GAuEtEEDSPWlPRdzwBnpW5SJTjNNNbpzl/uE+asr71dUjmp10HzuKLcYWcOimnYYXKfMrADdrAHt4N9AfjBenKAI6F5CKJCcfiUE1cRAVOKL14Q9XAPZIF2qj+Ul1RyMAS3DIOE6aWBL+DN8fhocqkTZN0BUL2uDMxJEY8on/TidXFfHFOFhTf7jBR40HYFIz0jMGrRBTc=</t>
  </si>
  <si>
    <t>8bkWmAzsRyJN5cvu2oqjACApsZ9eEbqPiDUVWzG17/+I33VttyLIjNjDgh0MkXJepWDMwsEueDcJO85IujBfd7XKXDGSvdoS+xq6i2zVLmbU+O3FLAeGM3XG+OViE3AeuSjLrxiXdQ/gGANGqW1p7xYPObaqLqzb+zj07OWiL/PUOcR96HfC1onSv6HLQ1GSjjguDrx8yD9995viD/euPaUEx9dJ68lxwyo096PQiq9mI1RV5r/dnNhoppQ=</t>
  </si>
  <si>
    <t>eV/Cu3XcU4l3Ot/6OHaDLic/UurX+NPN9J4siQOIHeHdQjvrwnqH9snHZbOGTaUZFI3kDh4tCHPm573Gok9yfT456rWYvbnGTrczoiXs4i/S2hzch2HSSvQCVeFfiEWFzhYzSwqKEl0KVJLT8Dpv5wYPqqStfoC/pTvsERd2FEdmf1sQ13G0E/yjsmfocZ7ubNx1CJPZUr7z4juMUi11PaBeIyhHz7GlByiO5fSGi/Fo8FGWRJV5MUGY3eA=</t>
  </si>
  <si>
    <t>IL+sShQfoGpjydsTzkSeIoLziiEZvPXAC6mxrQ90YsluSORkA86P0iD86/qE2qyMymqPYYdEFlqFsMM6IxqqyDXeUYNRxLUkuVX4Sg4LjXKAzYmUEWwedY3VzjKYnz0KjboaW2Ze5FD7xqHW4PVxnR537NrrcZo1Fdv4GRQ3dAEASYuXSvOdSDwO79NsuziYISjGU/oWA+wvsH722EDW0gCzmbJrcJ3/Wqd4W54onzuj6UHsXQ00VrZgqMY=</t>
  </si>
  <si>
    <t>RfKH0/BK0l9FYsKFt3LUVdbUKLGyfT94iyULHCz18lpRfRyVyuw+JSE1kawOQfzMu4mntDRJjZL1ZA5hUAAIlEbUgmqNLxFp+YdNy5MNG0BUkDaaWHKWN8a/HOBFkAwDk8jqzKIb9aWhtTTvfin7WQfGX34UPuvuaA3rlhkWArpy9+MlHgW6Gudh45h0z2YKO+0XXvbr0zUkjfiEbIHIDzOfFo5498rdX7NQKj1UXW9sX/NGjOqbRpr5qvg=</t>
  </si>
  <si>
    <t>hjnEv9W1VC1iCvWzqw72HDTsX0+PMs4SPVBf2uN62z3V4EhhHAGgVNrqqFujiq4N1qldVc+2GbYNwHaDmmhDSeIXEXo4Zm7DL16zU/yEuGsSfyIOZtJ9iCpyvhF3rUximoGFxJp47G0aVLgXoX4mbyfcwYuZ3RN8GOFNnTD97mAOhkI1a+toeOunlX9OO20OXq7sR42Fhxcw8YPqchmUp6DphbrP6TiklZ2pj+mY7g6IGd5OVRVj2UTXGKI=</t>
  </si>
  <si>
    <t>YtNG/rOVy+N1Rt7183BNfkmfbmDK/FAeKwjBNn00LKFzw4aEEntOw8/5VnbunROK4GcGTL6r7AO0MtFjD8yiRQhmLL/1Axuxn+rHsTDabLq45falp5JflfSifZm4SRaWedzSVmjoeht6E8ktvFvfQxp87TotbFGKStLu9i+uCD9g1wVANl3ZpZnPQ/TEd1azzw1ho78Y+wzbOGvOU4ZGKYGGD/jvyf4gozG80nVm0hOcsnguZ2PtLdyt9m4=</t>
  </si>
  <si>
    <t>JyVyFfp3mN4N64vky4MKxVSpXGVavY76C2HsXfWRqxr3EYe1fQK0/Sog0PlmsoIl0kaA91Uj8sHZYlJ8z873JOnOCHHJcs9lallm059bchl2LpDN1WwAjfi+orfzKZK6m1tz5KygDuM0BrmYLptOK2ee1ICHhMM8/sUhPdbBIPceEh075blwlkgeFv6vEXKbr7vjrI/BVPULamaayStNslAM0uAIIcxlmh6+RHfdWuQpj8pB+XLLbk33dlU=</t>
  </si>
  <si>
    <t>vkYziftrbxt2MQ9z/kBmLs1D4hhBcXQ72vtaAFe4f5gGfUep07n0Lf1eQB4NY0YnBVLW8b2GdC0+BkRqslQd0st1gf+fqbl0MvMHaxJGa3hmHGDs2XV3wd4K3dK/sCTlSfXv7OGToLfFoxRM0sLKZiN5Hf1pquGfO0tlXGuG+7Y+F4KUIhPTo18cqD5I+llWtY/8l1zl1fxHukFQF0o4XcNucvmMSY/jkpaoD8Zx5iV1o0eaa4MIjGbL9+c=</t>
  </si>
  <si>
    <t>nxRUR0yMoS9P7OQ5X7Zf2MZUFGDWD0oDt9vkMWX0Y00+6+gjkj6NuwJSfjS+7eo9OCstxXjD/7S5ynFMpV9NRXQU9pm6+kC1pKSmr/Igyky9w9463ji1iM8XHiVcxPy5JUA3N/ZjI/G3KDrsgq0klkS/y8VlSrA5MetVCJzKOn5OUVCVzPk/3toKw2PtINTTk9PWk/VxDDVK1bvUriOxEo0Th8Ml7a7qF2nSdZogeeP+cGCDYpurV8xyhFY=</t>
  </si>
  <si>
    <t>tdMmpW1S400mJxgVBYNOODmYWuc+OPXbbCf0F6Y+DwqbwlKmS09kQqfK9bwWjEfzaK0Q8oA8VzuQ78ztx2yTJy8weRTrJUfFEecOS4u1WrmK4haf3RRU2MjlTpVOlIC+9lSjFKt3VsoNc98UwNIGeA9ZSxB8vAnPWiPjRTsOAXqdSYS/LKlGYqLhdeUZLbxJahPTaXayRqQpp1Ga14vEjIuh6cz+V9AwGpAlbu19GHBNSWxmJC/jzgSx/L0=</t>
  </si>
  <si>
    <t>HJBOZxdx0YqIKng2B35TrqDG1B/o0reOUszWA7kgJcMUfqXhRPi8q0Q38LQI/Ss0NwwGIYzXNU7XnKy4uk9zetq5yJSVJjdi23D18Jc4isZdySZN4CDXm6RlYhOOzcVqd18lbiXoLT2HGvuIa1IfQtEz+iU82tPt05Xxad91WXx+IR/yNfUKRhxQDFuOhrGfD+N9vMxurEJoC0nuhP3b4x/zNHD+3hEFjvd+7XucBD/Imwga5ygVuCIkEh0=</t>
  </si>
  <si>
    <t>VABNXuZ+BXNkrKyF9n8C0H/NmFO8oTqtG3uwYP49SZgAVAsqiiIUiRWC6lz9D56chK3yjhASN7uJc99rSmJQO3z3t+T5GljlXcqwIVxBPgxxyZfRbXqCOxjQa4gKbC4vKl4s1vlMMfYEjaxDg+n5/0gFYA63IV1SkNWWq+FlG1hP4k0eSI0JDHI64D4UyngS4Aoxw2MXgRZWdXEx9g+HfAmj5MroueLDUMcgHC3MQ/y/58bCV1E7k97uduY=</t>
  </si>
  <si>
    <t>jJJ2hF7lN7X94RT9yExu9HihD9AqNfnWPAbHy4BxL50sWINXIvBlssoTpMmDpfHImTCYWfY8horZBE1qZy4hLJtDHuVNVYyw1bz7lM9YBa/KYKmqs+dJrm5lV/NKd8wil9yfy39lgdieuYGWR0v6JFhzrL/yP+lpW2Jgy4QeeArPgidxxkeX/4EQgrmBPc+LXc0URyiCoQ1BgdYVzmme92pGuuPexf5fdHShWekgELrUNOAVOaZW17AT2Z4=</t>
  </si>
  <si>
    <t>+d8l53mAP7Sm+2qNrvEqlYuweHqJywrOqTagJjMvWO9v+k00lj1PMsT9Df0EyiMGqCbPdy8jRnKtUOSooi7RL4+kpXlm3MC5r+JjpRwkGy4uwM3JO5CPIwuWAPS5KvVGUmlYH95cHSy2deSod4HKyUDw6fEAAiVymIN/IpA8CYC3dmU682liyS/BXSKs0oLwdUTocXmmUgml2UIc0NQ5ypt5wVT5bN/87CLjhl+FDQcHs4Bcs8LtdZFIiL0=</t>
  </si>
  <si>
    <t>/spaGvqLMPXjkIq68/J/wyFIXu/L2XGuAT1HagfTeU1C8gycpQluP/rRhdLnrQrvFlU9sltPhRk1q6KJ8SOEOa4GUghgT8PFryXSeMCDVXQ24vBzbF3JhxqgpG0SORFMqg82mWC3TAWqRHvPdV4Ja5LdzRb38MA4AAYB6tLsHZf3O3hgXZ+IZDeLEwgkjgvt4Mjjae3/egq6l0zkc/82MnRuvDopRsIoUWmb8TFM7S7N+5s5YCxq1BJRoIk=</t>
  </si>
  <si>
    <t>qAUXCTNGqbfeRQTv2IoDNG91cRQyANofZj7bDj535yehmm0PvtFDCRzA7zBBmPGmBbfZ2TyK2NPw6I64TsSi7uvv3Ym5VT0IgLMi4GmCSfsqIA6HEC8yg4ErSXUcXDOfD/i5VFIfm2Jtl7D0k1G1mUXBzS45ek5J1D842gDZhfHCqw3OWvsFGFANDpRiOiDCwUzV6e/C0esP1/d1wACTUiwauKemeWJeoYcFvhqcRnLn2OFiHzidPbmPPJA=</t>
  </si>
  <si>
    <t>IFMe2c+8t6VDctQk6rlhTr9d8hNhJ+h1SfR847pwrdWqyQgFC44UC7XpXF4TVgysExMZrxZzTFB3XBljH28rz00gbKtSjKQpV8QmqgciCM7DjHL3i3fsU3/mUJ8pCFy04QWeWGiEF5ZRFxdrpbMySwnIKutgBb4P9vX5yNFdtekrcVic28c5z8njh+hZMFNaYREh0/nedAck3Gqcv2o4m7Jijx7nTNOZx9t1XnudIjAYy3RGJsy5I3H3Br8=</t>
  </si>
  <si>
    <t>SmR8eKSyMOr6DFCizoQgvwlQHrpI5RkJjWA8o7YKyTTmgqVoydCYi9itv7aPWz9EWU5nv5HPlBLB0rI2JEZEMh4L3H873FC2Aej24laFUP2HtFzt2VvGc4Alv98CUwBiUASabD/fHkaSHdyzRI0x+w3XdKSLY7TXHcBDB89QkTSApsXB9FdLW876fntjDb4b6Jo0nEWv8mNbk8YOWhEIXUX7eSEeyQsJwYfl9B9mZhZferg9osDQO1BXNVI=</t>
  </si>
  <si>
    <t>2Cbz08cBbciAhiICPyai6X4gP9qRW/wnKrWdCmSJhlsPpHbnVvehol9guaAepWbE/JIkSRjG5RjCeIXGvoa+Ova19gPmas65QBmSyKtdv11I+Rm18pyWLQtlWkmwcAM2iC/LMl5wjPZIg3Zmm9MpMHyRpJ+mUQqsbpWauDMpODrzswfYwt/mBVfylqm+hRr+Bbpz9mOfl4NmNw9cGGuxe7ED0LumODGuoxPGqkZhCxaepUz1m0CLQsRdWUw=</t>
  </si>
  <si>
    <t>QyTlZ1W+CjKHctSCrXDN0mr83PwzghsdYvVReCAclCh2/EI0ieEb5UXqsrsGSsTtbvGa8ekXHkV/5O3nATu/TqXtFFPQ5he5a6Onsbo0MvWOxRnqAmE3vjlV4ZLXcOtJ/VRF3XyMRujrwkgdKFrfCUuRV85mn6hWZYDAfxBosVbXpRaaPIjClZvHzC4VxaWJ+MIIYIEVEW+L/qGaVJaLNMN+bRMqN2hC0FX3x53IFbpEHhRA3md3y28qQRE=</t>
  </si>
  <si>
    <t>Co72aC1zmN1wdeCUeBwkBpibBLHde/WbXCK0nwLzbpVjJhbdU7U+Z9vUyai4gmQg1+27wnvVTpy+Zrge8fb4O0AWffa3Y/P/rNrmmoufGipdxOBJMGJ6SoGphpjSd+7/zZDzmEkwhI5kCsg/lf4R4ooKeSGK8W7ryHJ52WBSjQZ9Iuo9OT3jVse10JtjJ3LqkT0qjL+m7ES7zN28RLL0jNeqA5Sg4lOiTo02pbv7pm0W2cCp/ZQNVXhsIUM=</t>
  </si>
  <si>
    <t>V4n5b5Cbxr1bib7vZZEV/TecTjBq1L0II7SRGbFPPdUe2ExHS53UTeeo6/1rndoS/zTH7J2rRKzV4szq9Z8KiIfLf2tMZ+N2MALuPp6culfiTVTX8SzwOsMOFZjdvDJNXf3fd8CeaYHT30ZBcv140jHiAn3qlAR0ai4yVHwnFAonOnLQ1cDIbteRVheNlO/6lEcOn0urTtnThbcBG/8EGLQ3hxA+GTAYwSQyW+ErNvaLCqk7NxWM66iRobo=</t>
  </si>
  <si>
    <t>XpI4fqE3yfS89l4uxUT4pWsdG/eizSTrE3+lRsee0YmtoEsrOlMRpNKFtvIhOWuPBP/siCElgCfzFsTOZxsuEhUCvpaFUs2Kn/XfljzdP4ScLxnOa3x4b3C4Vu0z+5yxNfcir+2RKjrF/yuwvSlyCuyfwGwtiN3hluC0aFQZ4eIY0L10sprWeSubiL2uYGNml9he9InqLwxx4FRElTVNStlBM8iBZ1pXiZp5yjkDRfFPkcqQ3d/yLc327wE=</t>
  </si>
  <si>
    <t>5UpxULHghQtq10LpbxwjFhwEbnZTvF9PISmFzAFVH+SkzO5e1ZrjTnalHwaV6vfKu4Dp41G6H4Q4QoTX+/H2it0JbSh0nYiksq8XuboNb+qpu5btRpejuXTi0KaVKZ9Y01ljUqMEfWdfzqIv4yflRN0bR5g7Z2w5kBqr0wVEVUjizf/F5hbAfwp353jsaDbRBqMLQPHhJ/loGHAqfqwq8Zsjj4Ffw8x7YTEpbSxukWmcW5yaRVLGKcrb8Ik=</t>
  </si>
  <si>
    <t>q5Jd1mf8Ffvvdkpf9kUFJ9hLvNfg1KukgpJuSYvt2Jj/WC9XuQK7+qo1L/NVfrPREtZ2AoqWJZbXJbqlHT69CM8enFPEqWb+XcBrhDGITh0HhJn2pg+zObulz1Nz5ns9lo7+Y66apD6ZbWplzXL0cuSc2yVHAQyIlq6zfU6s46L2sC8Gik+ULGu3opc82DuT0P3Se7KeN3olk6gtWX1+zVVX4DEYMWz+HZN1inGUgkMhWVNxFQKVIiZwBJo=</t>
  </si>
  <si>
    <t>XhpaE7wpO7K3jvK+9KWjC2Ak09+W1BnRG2VCQB7/yLmvAXgIipbHlSver9rUJEjTSykt1ekwdQCxDeYIWn3IoNirH+Rn7w+SAQwa9oCcKyYnpbKtGW3jLUMANG1Q/U5GQKwJWZ0jrgO4Iz1T9XpgzCbU74MUsWYU6zg/DgA1qRW6bM7rAUds3q1P+S7PAT28UaaoGQUp6kb7lpi0YoKn8AYmZ7QIio+CxpW7/+w+MdD84SbBY3yWPXUAr+M=</t>
  </si>
  <si>
    <t>h/w4Sd0rUAUfz2usO5zGyFQNcY36zdCdx2vZtbUEfHwki1qJmnKOGT1gdqQ96Ondb7xYB7o4EUUr6ujtUQ1t3vfz4sjHWE0FzBEi9y3nyq0ArNQuy6JsLvpsmvIzsLEdvxoEwRUHwe8Uf7B118t1rkLrTtZo0b3wMrGYsWMHZ3YNPPQYjElFno0bzU6kbmjuPVwVYYqERZn+BWKKf+8YOc83o1GXQwW8LDB1h3b5SMO9K7DOiBCrowjE5/k=</t>
  </si>
  <si>
    <t>fMDYuNp3jfprq9SfVQ9DohAzqtCcmnpI9V6w5Mu/gsYOdrC0HvBkTL9BmvL6JyR/3gDuZ3J6M+Spk6Yt6afI2XGPkf0/qLaMEutvJw97iT+Xdfj+yq1Aj34/9DbCPpAcvu0bhH85PGxhhQN1wp0VNokyKxJXaEIWZACY3PRV15wqeJOexwmNM9TUmOshpdVjaRtysYmG/klHQJOaTp/T2pRm2XJ1S3AOjfxMIaXv9WudJyypeA5WwFdhZrs=</t>
  </si>
  <si>
    <t>UHuixUcDpd3ddSDbMRC3FYit90BfLfE6vVIuTlk9Jx1KjmngV+/nnVEPmC60SD/tuv6cyAx0RbArYpITJ0iL7CU7smBwoBSmyWhRuPZ9kIrDArY4Wcd2cf4pP4o4XcMcQFAfKyRJRZcL5X7JWMmxpOKhvbUnQtCC/061HdTNitB5J6bAIIrxKWvHAx4dKNVbXqBPsnI+FYdYtdIyfLTq1PUG4XEGzGEg+uU2Gw0bUXIjCtZPcLmm+K933RE=</t>
  </si>
  <si>
    <t>cj91OkkfHwNBzFcm3qvUM3nJAlDsZ3sYmPw/wDGavuHZJPSaS9gAmSIxLpOL6BXN51eYrGXr82TY2PAwJyxEWdRcXytSEktBPxY0cqOrrhAkxAIQpYV9B5NITkXt2/5BAntvJEzMXTPHqZbTFBtKAwvowEtJFKg/WGhVJzJDVgXaMYoiTvRXXSPnEAFlfvZVjiAs7uM9+Nev9OEVJ1V+S7Wsz73JWSFXDnvhUDdGHSRHVJPbd35TmW1d9wY=</t>
  </si>
  <si>
    <t>SSYD6M5CzFguyJ0agj2FCpPPD7qpSOeeGkCKKpOfKdgp4ZhKIvuT5z8zIy8Wmw3lTnWTDprAZInnZ1LOGaStFIOFcrwqBLs1h8RaMtiF5u0zmXESanX74lmALiw7BQ8y48gHIBf5HsoDVcoJldnwCJ8yeWNURWJwoaLNMNNLIoARzhOlhLQ3uHvoKP8gqLeBEfS9a2zPi7K6oKEsHsVUbjLc/VHXEjAfrXngak+RXY9kBbkcyfrJsrIfeYo=</t>
  </si>
  <si>
    <t>z6z9S0/0Tj6BdG5BrlCYJ22ZWWJFVNGlpnYX60WygvFI0mCSuzYDAo+yWXeQDWzlhnI6AFx155jPKJ9y+/tvkwzrsRlRkE51Sajg+4VE41Mf1jow8DLs7a3q+K+IFnpgRA80hFZoQJ8tUrUh5SNZAYDLaVcPyfSg/kUCLZgEzoFAJi9emkZWFfHNq1G97La/E6KhS4zmZzXPlpCpIpmZOEK+CuCXY0x0rKahq2sIs00c9yuV5zNYuokrF0w=</t>
  </si>
  <si>
    <t>GXyqjrwO6kXtWTJGuoqv78QOle6kNb1QnB5CynOjnTyE/aBQAFNxBFXRCg80euZxtAosFUKTsiOl5tfGHKbraqi7YUmjsEf4jaUtc4af/sv65iX3fS/TDFQwHU1ANyPuRvXRI17ZvHaShR5DQ+nmDetZPcfeChYIsxCvmcmLy4vDJ2UHonbP6abncOU+5vSehdUNhB4yW/pJUDmlWHt+9dptFwPAD/jR9CZWne7xXxecxsDNGLQ6TXSXQVo=</t>
  </si>
  <si>
    <t>n9WQjwUdnNqBcqEksZkIUi1bMq3cMesB65fzi4ZqGYfscfEI4fqxyddDp/6illNRe4vAanztbmiyRK9QwLMFAFKnuoMMBjVpzAjyzSD5przacCqhAIc6yH7KPFQmFrPLaLaXsh/Zntiw6EIVXBeQG7jum724q32ag9mCxclcx/n5R8hYfW30Uqb5dY4A65LnuJ96TzVAAzRwoVRjN6k5tvkYO42nk3TA7RU68Q6fkMra8eFUuILbCMjIEVs=</t>
  </si>
  <si>
    <t>diKCb6VDucbLCedX+Tw7JsXg9ASCnc70Dsig0k8m4vsqlFvbjUmO4PT5po1DsSodjXfHAke12AIMOtqYJT14j1BHlbgyHISYziLgXZjoI6g5qVHUiZRoN6xvVvhdtBJMrqVxlsNaWl0lr8gnao06JpkUJCmXrJmsePMdqnRtwrnm8/e86l2Emd53KrmcCHbQYvafraOc9R8WM3psMATFGvyQ/cTS1H4l1myMDVP/271mY/VgtMzADz9ghKY=</t>
  </si>
  <si>
    <t>PdLLx7D9leeraS52+f0xgVfcW7rBKM7JrzL00zJ+tBkv6mo3ZkJYrs2n5DmbR71z/u1D6s9gsaGsz5uWv0zbaGs0+C4vzBUW2dLbUS6yTrCeE/4MvXMOuPtLC8gKQYw8wg2dpNUWa4S/1NZJ8bttt405KMEdM9h+WGy/me0gNtuRZhi7xAk9zPxzKh087Zn/S7q9yb93go7Igrdrz7S1010/6QS5jMVBVHQ2nrCO0bHv/qfrVeEJRO96rME=</t>
  </si>
  <si>
    <t>tNwuWm0d7wJPqvzaTM7pjeGtTIEPOfHvo0u5CbJTsn+pNTAiSa3BNdHunwpOdLeuNe3CtC+ADNC3v8GKxmDkUU/NKM2MTT0+PU0FsiHMc9Vr5g3uoorr/fDVXMB/+9Nxg9V7mwJiT8ckPnwCzkiTIPSM2QaUE3YJa/NJfIBpAKE5lXn9bQJCrlqh2zIyQdvB0B+Gec4KOv0cyAkOPWXh+lJ8oFRXUnQj5ZmtpnITRZq7iEm7Ha8WrMBGDS4=</t>
  </si>
  <si>
    <t>TmbloSMMbZhZzE2OdZLsmsLL5n+BQj5C6QjL37A5gyIZWuwC/HthpGYuOKUNpxKcGhs6+EamsIZ5KDdrle7SbDCTwgZOAWmAM9NLBNb4Lxj+dqXYeQUYgi9dBo46MC4GzVZ6kdu/vuvavbVV2fr/Q7mIZCl1UnLcRkESlqAiFNEQRUOA0pDnoWDemVO7IuEqb4CaudzhBV49CAIxiak4yplatl+RhYHa6I3hY6UbeNqHeDILW0tLcX+vYZA=</t>
  </si>
  <si>
    <t>lSYIhSniTaYK2N3PwcD+6A6WiET7X1RksSqwszhl/3PCgJAH3tTOjvb86bOwwr/4V8mumEItf+QEH5DNkPx8zprNO4TrLZoVCNdQ7HSCEMF2haw+gOs+dGbiApi7ND+BE6jI4J8etpqgUKIqlvuWEuXdPmm6n5kjUtFvRB+gB14o313Dg63VCMcggpI47omQzpwWaFabxNERSJYAxLUVEEHXAn8Mt2yrVHftSwYoN1da3Whqpt0pe0fA8Wc=</t>
  </si>
  <si>
    <t>ue4INY0MevWWCYJ1Px8qSnI9Y0BFC5+8zJCJVDcxqqsqLSoy1ANHi16XMrvzCyYVtJEVjSOE0wMdxCOJ5EKnyNdSGTt9nG1mwSXHxg0oVDWfCG1Xj0ghGbtVfr6QEB6E4DiMnSOq9evgCYY7Pdo18B15QgSill/ZbYdozJLb10pzwbtIFcf3xeWpCB3TWy85UtRdKIhmziigGREhbDz5jozfWg4tVjV4WtmSSegCjlyFe4xpxoy/ZiAmA+k=</t>
  </si>
  <si>
    <t>dcCanT2vUkvliTtNlfQpueyHqWqkTORONu6UNDQ4xb/gwWDEpvH4nq7UMiHpsR5/M7rV9ZXC6WTaJyEwsiw7TECh94vSXZUfEesjzY8zAxXaKd5fLrLxBPvNSJRwf3IEks+LiLZ0QKzMPEu9PYgOC1RAhMtEiBHwdDShfJbkpgBW4Y0L9o7pO79m8fhv6hii1T36cMVvDFbnnliRj5kBoQB8X4uHSg8gqe7b+5L3pgnHHf6Ltgsvc2grIhk=</t>
  </si>
  <si>
    <t>iyp/jFpVbAugbW7NJFTEEanPS8Wxzc0+h/ctSTNFzlyu31NgJ50pLTjnalzfrz1AMNJvlXsmJtziOU23m60pIi69/kUQYHt4KcQGL1yacoZ42yBVT+i4DPYOFi3w5orfMRgYmeFNdZ1t5PUHa5GvnWaD2iRNhf1R6oY6flWgBvO9PCwhHkPHqDdoR23Apu5HRN1wNG1e/fLLhOwHoSa5tdJJGoxV2biRE3tbLfph6TjvijG7SdJvRVn2Klo=</t>
  </si>
  <si>
    <t>Rtfv1Rzi/rVjnA1Ffj2ByGA3qn0jJnqdfxtFmHxIZ/KhOwa1hbForpTpcAz6N2XXVVAPYlri5WN66K4iYyIpBtVUO2M3cw2Zx/zExgvwbw03Gjg4l8luoPNQVo1n32kwUyZRb6fDMJczih6ms+Plt9eUIDeLkziTvaiKL6GwY6h+YdNDQCIwBMdI5qztgltxZArR4CqDI90Aggny05VTMFQwdlZYUB1tjj56tIMAPVK94vt5uEkYVSXbibA=</t>
  </si>
  <si>
    <t>etxGNwasE6gAjx1KhK1txXs2BTcDkPZUvyG3uHvGtfkbx5jfXm7mCIKkP+lvbkibl3jRs6nTiMeBiyVbcPDuyC0ED64cXsyLRF+Q2xNL5tgA60mDvAzjpQnxE7FFG/yTzCHVggdRAvR5s5LoqGRjyICnw3Sejsu50m77uyDk7AZq5ANG9YmI4Gj2vykYYHllO49LtzsUlbmRqpgoVsggP71v8LV7/xP5qNKgN2mnxgFsLdOFcwtCxU0w0Fg=</t>
  </si>
  <si>
    <t>7hmPmYo65KaKbkY76oI/b99CWxYfv0a4k7GTnkkm/J2sc90y540vbsgHXYUucjWa9bGql8a79lOmlxYF4KTXzcDdqXzM4HWUv0TIujS9+trn8w25BFReH84lwEnJluc8gyPXR5Q6rgRWz8X2W1VrYGPIFj0qUoO7NuMIkBpPaQbzvhDYcr7tattUwry617M0L1kreZUm/YlYZ83KHnTzyJzf7tBRMbnqQEu2YSM0rVqS9zddnJO1iq3+4lo=</t>
  </si>
  <si>
    <t>Y3c779CUY3HQ0/3kBvOhZuFcoJwNd9BHoIXdQdB2UqLPEiEcd8f19J0zHjbniyRpHdOiBANPUe64968ytSB/gkpnatsGzCsfJe0+jXYKmsFugfXqTGWnTxoyOepTMHQnvR5zQytIiAvZZ6Ie+rdgOw+YA6ut1t6Jf3N79jEYiJnRXWf02nGdNVnfnp45NcD0Qne5fWUe0P4H6fQUCN+h5iKXrzBu7e4vgAUSFZiiK36g02EobPd+ieeBb+4=</t>
  </si>
  <si>
    <t>VA7a3GX0neRuwmo2/jEkJtryknz3KzSdeLRLubwCeDlVNaPnh2dymBZK4I+eCL+q2iK91/7oZWtlTqw/KNaJhprPz3gF2GUrXUH6y3uilx6g/vQmZqc6VhPXIgv63Ye+cR5Ba6t4yoDQgrhZgTd4Eq0T3p00mW1A4zRpgxR5FXYWIn6/V7hVLBHKe8S2Xh/n0nOfOGVSlEUCVQRL+zuummzc3cn5QSncshBjyxv3SqgM4IRV8kbB8nkP6uE=</t>
  </si>
  <si>
    <t>Qs+9M5nePeUHNIp3xd+ZYYADzsaV/8zyROcorQYTwYPBuNTNO0RGCmgogJboyBrpadqmMtrS9Y6Nit+nciJDRef5Is2xPwdy8HRk9YtfNCn1g7pNSEu6qwygCCkbqLKw43bSEasPo9AZs1kw92neT8yk9CQe6NmcJcL2sarEAmNt8BEoN4mQU910yF9/5OAgATNXQZTfbKPvQubRpS9R6kPSH5PVC7ZHbOGSXZvxhu3FZpG9gMnzX+8noIM=</t>
  </si>
  <si>
    <t>FfLZR7GsuKS3ZC5KfrrcwyRfOAQfCV07Y4ge9xL9D8ZgEOgfN+oL3pgWWejZ1geu8lwXExoBarbpimNfYOT4MgQR+MHKDvRGfCLtp0prFEA7/RjnMNbKoxd82XHq90SUtpkfE9SJ2F2QeEaBhIZatI5N+xwCAaUDH7xijxs8ezVYLrOhelOtsqOZmuNCq+GVB5Gcq7x74YrtrDMTiUY2Xrq/3t80qbhS8htGC3n0JFMhYazp9th4qhTRR8o=</t>
  </si>
  <si>
    <t>obcBeNNn+RV+HPRpQZn/otuOPVRrQC+MrXYmUuBCMrg2iYSC9rHX0LLV6lQ8/z4YD1fs1vMwlbqTRsvFXgFbtsGsxJStRAcVdxgCx1+++A3TFnC8KsV8th5ABmgV5nBfpsaFSxCbMT96QUyn435DAhIF7aUrTCiR8jVNAcuVtK3AKdiu3B4sg302qxkTCT5QsB2BrCbw6K6NXxwigIa8tqojF8RCggTFgWcQGnb0xsrkx2hNkNsVBl5mzjA=</t>
  </si>
  <si>
    <t>z5YYmY9A9fSIKoWnPmsma//wNrvCdkSrnrz2CzpUKNKMIxZhUslhImQhsw1L1J6hkcNT1rTlpLykPCbho4vxai3rVQ7CCDfnMSICEs7fyqVQmTxJeUgHh3pRP19GpndL0frrnLk/pjRdiBwIpcFHH1Zv4dHyG8mpgNMHfR8QJxoTXaBZ3uf8j8W13XCf/3M6/wynJpq5PjEEVU8j/hm8+VxkPNvs0wEhnxhYfMZXykDdJ6HNyl5zmobUy80=</t>
  </si>
  <si>
    <t>fwnhQjMNEf9ojn5dBJuH3GjzsCiqU+FVllkJABP3f8PsZvZRODGq+eHl/88Uq7q4AuC4WGKFesNbmM/XbbbbDkDOaSN2+2841RAADCh1ypTEBE5y2epiUx6VJJxpAdzxQuGkESwXzBAqVWYX3nyjO+bV3CIbr5pIZ/wQysfpZSYvx06FGroiJnFcbD0PT0xBf/AEfOzUNGPtLRdkF389KD3dI6Rl7cm1T67FDtmXohZJ9avaKDjEoW+Vwbo=</t>
  </si>
  <si>
    <t>rLPwEJjYY7PgK7sKEc7ShocKRiBgYFmrd+ZSVT1y2ILcOWm6bL7AHfvzh1G+YmzVKMNUFHDaPow+HEETVVme85Xa/Nqr36QJQEVouiDieGX/ySt/UiEDwKUCQTyUSnp4IGqDVwZCV5bEOmq6adMnVN99xXuKnvaMrsApRk4HfZrH2LQcwv9V8hCchn3Kg6gJEhAQe0bidO+KFbgnhDYbB+6KhZMU5fiqCQsshjsGnNnWRydjc9NKHmUQIAQ=</t>
  </si>
  <si>
    <t>N6obkASA37y1uCwFi8Wr/EO+oYkIzAp59ft5jYcYAax1aY1AcIHH+njAzdn4GbuS/bYQR0o5tBy44BHXklWZACod/GLmnfeuVoxEj8JtHrhtF4Xa7bj13vGN6lv9u6VZx5im3qSQy2e9kmqVhxpN1qxqPV5TQ3m6sisDlcrGutnysrvGNh01cUln9EUvVOxj07DGCsEn5ZaSpcTL9TH1IqABupUBtdjmzOmViJVo0pVOaoJad5HwFHWDf3k=</t>
  </si>
  <si>
    <t>57HzaAxfiYOsb/RH8gV7eTeKqijuUAhWqKUKdZuCofw2Erzt8ruvURWWknhDqS14SJPGOfGpsHTDjRJ1MKZ81YbIgORJXOxTS0z+17yjTnWhLFNHaz8zn7fPkUgJB0wt6sl3tjg78ygEngBQ5RH8GmVffLYBInw5cK+OXTF9Npdlm4CU/4XhuMB6F43fPxP2e7foCrIYsox5o+Fi63Zqw+8X//kYTmOXb0E6lPIAiltHWj1q8agK5jegXVk=</t>
  </si>
  <si>
    <t>W6jg//hoaGwzlAcHG2OC426yVtU3hYJ0ro+Clb9h03Oz2WIZherSFu5ncjCjRvc1iCNm9/RCWnDSR2XX9PWJ78wAmO8Bz4YCH1viUxI+aBZCH+9mKHmS/L96C/JjxxThgCDulpeLt2qNnx24Si8WbXEtzCrROI61hsmaI43qw7Q43GIoaEzHotTrL0fxnRIa6rMIZ4NamFG+ewncqdYxS6u6YWdY91n2VJAPxBXNQMNq0ishLnr75r0mzQw=</t>
  </si>
  <si>
    <t>dCeghJ/8aKNusKyVPYi9cJ50crb2Ch3TtJUR4crUTCA69xM2PoDMu/CXvClNDQgICq9vZmExCTsv/Ie99TRk/c9WXF0uAvhOAVxSCItz+sGWKDP3ZP03m7Rr9qLW7eyfQizSnYrZxJtI5Jj6B7DHkhDAqMDdfqMLXe3fd4wFtbEVxzPxjlWP9OhLKkvwixd/hccJe240QIKBp+VlNLUDxqLxy7iFrAMpmwIvyVjRl6hWUTuqQqHZsOXOa2c=</t>
  </si>
  <si>
    <t>Me7HWJeWnrpoQSkiWzUXYaqFZs+D7Sd0CGq/WtiSTHBMbLOub42MII+gXEo+kwBh6pzHdc/5ZZL+e9Mg7b7YQhyYEJhnWK0xXH+sytf+pid5yWtjXsc+oKKXLO42u1k5inT+708v6AXBDRsuEEUjJgtmO/silHs2IxWinQiqJPSpwGH5TxwXtAvNG5PSuy40rNBmmd9/EQtC6nwT+NUFq4K+eR09X7XICkPk8MNoaluDtC7mXGElC880phE=</t>
  </si>
  <si>
    <t>9EEwpLWQbXFgGNY0R6H//8GTIdvvZhxSNZAKkP2OG1uWHSBRMLdnmgDZ0wk+VBjJ+fTSsF3AZ57jq0P/StsP1PhK+/iR9J8leE/KsG6PzBVgVWkUw2uPoJM1+16qJixAztHV60+R7q23bIrnT0wDtl0zXxWZOq5WbcSqn/zcufnMv2eqxh0g1yFT538FNiraSjWWkRyZ/BJ9d4mB+CsO2BQ9+PslVk9i0r7FSsWiblx4zDtmWZFZkznKHDs=</t>
  </si>
  <si>
    <t>jHvK+pQ0omO1r4BCvIdi300rc1cOYYIZ2oj97p4EQ3jC73gUwKOn8nimqB4sCH87+BvyTCnlcWVec5YedIXBmLZdGUWa90ND1tvUWVbui6MDQvLvHO+GaxkALWWFzdfhWF5QYCfHXKufEknoYz+en9m9QFsGoUUo0WV3l3oJhhuvuou3vLaLO36B3/dRl8Q3gMW+qUjtgqq3QHBoIdOFBpvmP/Dyj2iXZ6WqFA6iLncakSOqFm2aYdBJxZM=</t>
  </si>
  <si>
    <t>Eijfrw6PEYjgxRHHbWXw8qAa0UlCGA7lryA/wdcrLOd25MWLFHmMZ7QPqjMoplMn6blI51AXYpHVMdoH7WVO3vY1hAeZVvNrGACNSGgdWm8KhL0Q22u9KEq7GpC4tjL6u50CDtqA9n9mOvjFHZciohb+28D6CuN+PJBi6Q8QItwTlW13KpNrfDlQeCd402LVg/z3ZwaQs5Rf5n7zOtDVVyvOoNAgxqe5ggwBVyciCmbel/QmdjK7agB8oDU=</t>
  </si>
  <si>
    <t>DWODFziaswaBAEucXJKNIQCQ7zuj140XZ5Mfi8sI7g7nWMg/DchbWxkYmOZaDkCfxRnqjH+mPeopWPRkQ2LD9SDwZQz0h9u42FqFM3rzqBtAJ4rhSlK2P3nsTDGROy5wcuPs54IEhvUYWkEFQe38vVTueH/0B4WIY+qxoUrw9JrIQ5yLyiYFdJKG6TORP7iGAH36GPrn6z/3BJM/uD1gnMgY0xrT0g1tHhy21o1PzBe1EetrHYXWlB7jwac=</t>
  </si>
  <si>
    <t>9/uqFD1/NPb+ropmNnJodT7DsIhlspSjFmJFRtx/Bx677C1xFal09SoJ+oX7+7TczF5MEZCafSIF/yqNsnhYvyRV2OqBcUNUTBJoIax7IFpp0+LSML5zAP3snbGf469sS4vEIgV6JTZ8Jkn7hNN8CvArQXpoWJ/gkvzF4FcWVXCmlsq/foBJzs/ddWVDsIHhgpdnaCyH8sIR96ZFVlFzqXgUYuSdsfUyTbrR5iq4dmLamEEoKWSR6yKuceY=</t>
  </si>
  <si>
    <t>rL9Cnol7APrPWjVC29lKGmV1kYHxvIsTiZ+X53FMK74JVJN73nyFLrKwygdNDHG/shqAo9Bxa2XA/O3NochgdbvfMJ+gAeA+tuEkSCC59saaSrHUNms7mXDpkfmVa4ModrEVjH7kDL9VhzFwHEO357loFVXH5DBiU37hkaEEqdEJ/cNrsAzB6yDo0vDXXRW1aMaJxWodkrYXz4SXEZYx/GfRhTsZ360MNF0CG/qU5ZVKJyOznnWEzIZthro=</t>
  </si>
  <si>
    <t>UX8dJ4diA/5RLIk8ODsPQR6be6ZJjHLVkTCQC0L6XINPW3dMAicMTXvPO1PGRq2UnIYdr5CselLSAhhmm2gynHIXyMHN65avELKYAiZdU683HTyKnxbi1zfp6Ycl5/slaM8kojV0KwudyworinATyxXlDgybuF8t9WlHBxeiEr3ewBv2/znIZAEYDFNVz9dAR8S5YGUGxdWRhdeUdf7rQtzKXB3At3mHIFx+v5nncF/1ZopFZPvjXKvYl7o=</t>
  </si>
  <si>
    <t>4G8EqnBzsPvXt2WP0j+E3Jg5k198jmSsPJeKveCTh9iotXjWQthfmZmpwFt0rhqORYAq3+/aPpalH2SPPjP2hldYfQ8B+PGvGkAE54U2NXO/QWI7b5OA79DC0sjoNH2Q8zENzSI0Q+E74t04Y94K5uRX2FTUcS1Z5jKgTSpB0HgF9/TzUR2xuDiWtS8vtlCu/nqzYNEGZNWttpdRQPiXa092Q3CyVpPmjIMtwbp5BOpg2hXEKe6VlTK1qug=</t>
  </si>
  <si>
    <t>h3nJKU3jIIeQV/sdb8srsV54bpGaDXoIg8LjztttVQm+Dprhc1MT6vGQi885CrIpS1x5i7VVdfw/YVaNUnzDkeM3kgXO7jvjNHNFoKrc1tkDJ5FazNy7jZpLt+mnwBBsnCeIvIJ7nrwk+fQ2JGczAYn99xFim/w4JRgCCxGPfGSU6PW6v4ucsxa0LCPn3HAQlrFGryuVw65IUqnepFLdlRwPFu0n62x0gSiKT47XpIfDBKs8glexF5eThbY=</t>
  </si>
  <si>
    <t>ZjAb/T0wmgni3DyyPm+Vk2NJLX5lQyExMyj/JLY6Ek9frWzzEDfMAbHq14w0tTSH3ei8ZI92+cQFtMF5IeM0IjSD250Qe2NwH8ramEASNShdB/IplS/9VprHD9kyem0X36gSO7RMzeWYa74+RcOP+d3RQSmPNFR/EWIZEcs3WeDXpUemxP+uvES0eJeDxGuVANJBwZEH6EpuKvIR9s302mRBq7o/HTC9H3Nav1VpCEa++A2AuQXIBdMMi/g=</t>
  </si>
  <si>
    <t>VWARPNK2z2Txu4sSCJMLLE6S0hTfjrpbXWnwujkH4wSeSRjAaNCmqUM7XQfaAe49s8MC/D+axWU1mbMx3LqfgVy/aKTe3HEchySA+8/TRqGPoMLmvgcLDF+xu7Q4On/fFHm4FxqkNgD6VQwULoIlTzBhNpa7eiyf38EJiCzhZ9uMQ/HZbsnO59kXPp7dtkCXjguxT+ZaVRIieDgkwaCzLeugkh+0+PIUI87cyqrVjURUX/WWGB5StSFCA/g=</t>
  </si>
  <si>
    <t>Mk107c8HCu16iMEoROosSCHZ/I3gTdFVzHDNIm9ohuaMzhgx5QJbLJsiDAlxHcunJ1Ow6WDgUFwx312h/rhKLVgC/VGqZnyqXShFbBZVswcR1qIiEbnGzkDu7Cz8LWWVY7t6xBzM4/8zYXf5ik7JiTD//yzuAIp8ZzUn0ykldW/q0hwTd9DXGKoaRgqlf3ejOyHWcr1n8vfYIcHQB92S4nB6erVmYWABaZd0t5fpUq5jI1EoliIeOIBwKwU=</t>
  </si>
  <si>
    <t>NnZb5dmYiRWbtFlrmnBuJTR/qxoalpd4iKjzORIFMvHBcmWl2YadIL1MCTXRcGfEBIe2yPOmvB6nHKDCLySkjoURL5x/RurRsVcSaiHLDrYXF8kBbHJmSr+wxzI3Z7QEbZdiA0TaxeMd66pDrVKi4jFwA2Tj2YnAdlzG/oRUxb0VHoj44kyPhFPMMlESF8xeRnupZBzl3esnaPKMwYY6UkLS1IvNtNgfs8/wujrIJ75bR4PlQmkR/HuHR/I=</t>
  </si>
  <si>
    <t>zYSebw1FBpn7zJ4rW7BL4BRG35pvyqt7+2OcRAycBG6xTzRcGuoIn/mAu0WJ2wUW7I4szD+o0tPF90dT2NngKvr/s3gCdxmNAzia5InhQQ/h1Iok4R334n+BoYlxC+JnKPZ68tFDXgBnMQeCBYeAFMU0npvwkrkL9W+jNDmb6c53lb535S1y/vGvGpvbRZCRvjjqTyCbVbuAgPNwV9oCiDtgebYtUW8vzxFXE44tsREQx3xxFHQXqLFZHJ0=</t>
  </si>
  <si>
    <t>7rh8L0KJQ+EF8KS9MSuFCFSb4cwPYhqDUXtCe0bfmB/ie9rAIK4Bx/3W+Ne3TkshB6A/3ZitjWUDZu7I9uS3jsPww/Fa+xhe12BXrhDIj13gjZip928Mi39jy0cOWYrhQO5SwIMOW4/4Xff+xWpaR1BhvDbDjIJYrS+06cfA1eBSQKU0iUh9nO+wtgV5KWhQ/u3eIbGcHNLqkDja7ujeVD9JBExmqVMukC63076HJ2VPuGfaAeCf0DPrJz0=</t>
  </si>
  <si>
    <t>2mOaBYn1695dOFtVeA9t4athZPoBlEPfpxzUC6NGaFlEznwLBM+nA+Eof8GPGYZoZjhhYJtXfDi5Lry0mh4dcANqAOMZUxFLt7Ks5vfTYhrtfttX7p5NCWlnnEf0oZWiOuQq3QVpyBcqchZ2+oTZRUwTRtNBFJspnTxRw8JHtILtzmlk+hFTF63qZSHNl35y0ByxgZC1Hw/WPG0yGEwDX25UrJHwJeBOJ5kQrbMOA5awxpe0ESi6gBPzEXY=</t>
  </si>
  <si>
    <t>CU3TRsyoLA4nfKKTPzeSlr2ROZzklHN9QdPc/jIEb2RALGGhWAumMq3hjQxpxS0JC+BkF8tl77wXTUklJQpbI3375hCqRwrv27t+M5h7LXdjdcpaJ/5fz7nYRDlEVWRDmdWk8ytuFAaJqjMYaUDVQavC1HrnHsgm6O78mqZXyby/WXUpT8cUWogqgj3ljb+tH9bkH45tGDZ5AuGI4HqDVOwxmmLr6FOaXhZx2/XsfNKGo04nUCGv2XIKZB4=</t>
  </si>
  <si>
    <t>ak/HGeQdmy5xkYcFYwSOlsUgEn1qGnK+s5OdlWu1RQYmnUdJQB54I0jS6EHFb1SoXLeOZyPw7BlARLzpTIBSehdcqm0CMti/T6udozaOo9fsWafHeXFGXWIDX8te4M2XTYGuxnPQOIZd23FvsoNQYxqw14UjDDAdlfR68b7RCwaS1s39XhjdLbMRfAm13ozm5c5GTFYHIJWLTynTiwMMljN5FkENAAwonXtWoFDIbgxuzVwr0ZEqg35TMUI=</t>
  </si>
  <si>
    <t>UfMQzyOH+BscDPyAwHDjru4wvAToxHp2AIZ3ip8RuJzJ3IPJUIFtbz22tmPfDGkKM7QtlATP4gHlUhlhwYLCjYK9KQ8G6jYP9a1mUQAU/P5LtomzP+X32pvaiEizIkWpOerZ3Q6JLPLMEK277QLXfCamc1KPhkqVmgnhs6gnbrwXyxcWn++JKTUe1gAXciLFIVUupTZ4JHI7ZM5VpTcU6nSFEdki2Ixy6nE6ycUEcAirRxqF22xHb/SbDRM=</t>
  </si>
  <si>
    <t>syWxAxFelZavx48KLmfELS0I8N1NbgakBGV1baR/rRb6lJfUPJDKPN3JWINKmCijMjDrKrGUDxzeTo4j1ctk8S25hH04c0yVIUp62qgyXTZUOBrdfRVA5khSKBZdlAQnpZm4paX0NP3SROSON9hcWHYe6xszOkY0JeDwBRJ+C6wWJCQAx76kagxD2RVl5ady0v8NFpvmjBLytZ9jeP9PiDkvzSUFC6hcnLFdPhnOnih5oClxo+Aq7tx5NXw=</t>
  </si>
  <si>
    <t>acvaYJgxgtfyXTcitKwsLG6Uztt9fl/+VbLGQA+1FA4UrLP+OAe2CW9BGF9i5DStWxa+fe1oHE0dR22GFr+MGUzoDV4chage+y2/OPLuFwObjMl7QFan564I8zcUZdrlyYSMZhcSc6Bk2ENSCAz3ddkXPwiDWlSyh6hP4rGvdUC2wxqy6Q+dd2VSM2+LVDUKvx1kOBZqdP6EmXVKCqL/tQEmQ5pqgBkyopaAtgKKdw7Ztze1h1GpJpz7O5A=</t>
  </si>
  <si>
    <t>5BvLK/AHE328qG5uSKwEOiRHp33LELYwNbYjfiP3QLSsqu/Tbs0F0CpOWNzIpfP0Buf091fY9oebIumrd9BhIWmzhb9wa43rQhd3TPTM0otwnMtx3kSzFJszkMt7vhiwsAjWLHKCJAucZhw4wC6oB0tkO7fWjxjCfobCZIAagwKO3NRHGtSPmR+YmAaR0FLkPxxiLmhgRJ8XAcYQsuwfFcWnd1BfePU7vPo/HOEiUXTWAgRfoQM4GxKll9M=</t>
  </si>
  <si>
    <t>fHJh3O6/5LbjS4oTxG6GIl36Z+5gqoO4sZaP1MZJvkHYpz5mhzB1FK8d1jxPYd/ioAR3S0cIjwX9ms89psh1mDZSL6ZQmtIpOM729ywCXWdzDy5I/UEAwLdTjSu6sPgLLoFvTvfXrUJ/txUjAkzhBVZe6w3ahEqHzj9ItrsjvTkC0/MhJo6oReGhxegAmMvQzbAtZbGLzNd0KmoZ91abOjagXu35RUlTWPvckjZoed6YqYt5a+tP3Q+vqdM=</t>
  </si>
  <si>
    <t>+v441LoShlOuBBzC9exW23jFTWeAduWPTZR3Hxz58wmPr4mTRO7k8a/qkgVc86nRoOOeyS4t+rD6rnzYvlcRM+RPEibZU+MBnXNYcYH1RstzE9sI6sQLoAYNebLF7XIHWOzDzMLGaEs68nZ7+fjurzywWHHVn0NrVrjmjl+i4aGY6EHoGABGeHW36S/JjRwTX+Nlt6fiafDyLMOP6GqxJbCVFiT44Uaf51Sw1Y0++e3bXPoXttLS98BjYDg=</t>
  </si>
  <si>
    <t>8fpN+iHgErRfI1MNpLw6Q1MJc3COadfTVlmLUE1yqw62oOcIwbR14KEN0VFGmO0hac0StdtkM/hYJiy+tXMaohJMD2b7xMEjr1m24eeX2r2h0a0w4V+JuFNizI/JYFyeyE21QQuGM9O+QcQEEs3QIyHfVHaLE+RTxidNgrojCT3bQf8dptsEvBIfjYwG3LC9kzKfRDABi2RYY3vFaCP1D9pCSacAMqErmXYZTRV3oa2GbfuxbpVL2Ru8TWA=</t>
  </si>
  <si>
    <t>OKUNZi7+Gd7Yu0ly9QMWjM1Kwz1N4dgAmnU9SfZM33c39RG8N7ofhnPFPQm16uSSBVYXh0tIX/0y33P9kmuBzvB+adzkHHx0cJw5m2BedynoGEq/+LlC7ukKNyzzM/xnRAQJJzARaR15GRSdPhENdjJbmSo9pMgFx7lZLm1MIVOqzpHcfeliGkKA89gDqBNCEdqIZoxRVcjlLgcwyZEkRTdHKl7Qy2AaN2/KZ0jRvSWxfKWzYB+xVEmDHxc=</t>
  </si>
  <si>
    <t>iAK5UQTP3Pn1Ygxq91eKD03W9wTseOzEQjL7FGNssEYFw4TDja0gN8xRjOQ0lQ2O6CVIe6BSXr4xs9YyxetdJO4Li3OfrCKgGQ+XbEXKtoQc0X6jgBC4IrwV66y5Ot/szyjGA1sraXx5vbCjw2hsGi8w4Y2fLnGn9WefFuy57oLRiNcBDVRG3WprylBqH8hjP8htObwp93YRpY9eiDuBg7YJmJir8jSp/H/4yfs+bm571466p4K67vIA7R8=</t>
  </si>
  <si>
    <t>wkNTnD2zJkDu2qiah8F/IoJU7eUHxwq+BJjv/3UhXxGlzkf/UBBHvTTi4OggBvR+vpkV0aVmAu79BObY232iC0lC3Xf0GppULXuVbiLWzx9uBGyq/s8Nz9Bdf0NVOHagpKqjeg/ZGQFVWcSM2aILY2g7eTC67nP5R+SkZbkyS+htGOv6qQn0dgO4tC+eNSEIc1TSMHdesepFjvhtH6/+qhQQOQflGzAWHYpRjnVBJ4bo4Fq+EiiQkQmO8jY=</t>
  </si>
  <si>
    <t>Pr0eTVoor+bkXcs8DI41wVJMcs3+rb6BOEbOyJYmkFk/CkvSCIT7sl6ptzmxlsMSVqiBHLgVd8goVvjco+dlR1mPLV/1iGqR51DlNkezY7AthtLMz89B7faxCsegUg5hFEVcdYsPVaLP7oTnbe/XScdU2hiniOhPB3lQnpI6gtz6Ahz80JA5+qHmk8cKShqUvGJ+zAffjfqkDjMi3Ht/PlHwsFNbisiaTNvzY4mYEUlpkhiQhUVraYGTSfc=</t>
  </si>
  <si>
    <t>M5Dsahh14th9YTL/GiD1Qwjq3VYGHka66U4owKu7ILBbwFaRyjgbeQnQgdWmbezeNGtgkuhUYkE+BcNvSHLnEKVyqnzBJcoKj0iL7lAsfsWlZjaDvEFnf4ij/aZnk5ZP408b7pUznHB9zhTXNzOTocEwUzPCFVyQqAhNq1D2lnbA1g3u8OjWRqnNOZ5yjjoTTChGamc3ALy+6c3MUpb77RO8uON5jBxVz9MlSBY+IVyiiut0HGq55/dIz80=</t>
  </si>
  <si>
    <t>vvQgOBNECqcdEEcONp4J0JtsAVpPCwwescEumt6+vvpQoyzu+DAh8lVrL4bpIj2657AhxtdmPGdfVYSytLuFGFBwFZNc5dP5jDGIWaezZ8tqiUvwT41EzwXGvFDI1ag0blMHPyNctq+qfcjbSa3z8Vc1X/e0Ig/D8mlQLoNIDXgBJUxCLtl57lTdX7Oj8+o21uAehprXWpXV0e1lrX7za/F6PftUXRV4kN4pno2RXR+q1hwGvuCJRZh92KQ=</t>
  </si>
  <si>
    <t>dk+PLYdsJkxxRRSH/0Sa+QvAe1omHm69Mf6/2FgNRLTrGy9/8NvwcBHqvnUpkk+a48CURbQtTspzkSMxvSHrPBfRXp00Q8ZDyiO5QPU/Qa4UkL97VJ86XLl+gvAJXmUHLSsd8PDwUTPW+t5Z183mUO56SWcLcvfX3jhgGvF3nUtScfAIMqIFleA6XgJcizUJIzySN3SH+lQpXXaKYCKIoBFYOz9UimOsj/J5B6UttTKXU/6Zk2hpgEHbK2A=</t>
  </si>
  <si>
    <t>Xs0YZRzRPCgyK0RCqvebpbRF929ZI3hSQsRk3+BGEOAZFuzGzFHuLGQRVfqQTJ4ZjLyEdMLL56a7JpdDGBH6D6b9SR0pci8pN2nDMN3QZ2VYllLlOfkVYveCpCTaMwqNBHt8JHrPZ9MpxTEA4NpmzzD7lgld4RLymk8RJPyCZbUnhVMEMTgqeKvAFm9Cl3Og2C/LxzJlNmlRhHVVWadxApO+XQ59vaX/XTEcI9SSPPSZHdWvqhwcypVkdbQ=</t>
  </si>
  <si>
    <t>vM8bmDY8Qe7NPkMAG9QbJ7ZMgtXZJRrOjUrRp0lLPhsxFe3YAMgaNj1fI5sRy6XKwIjqDgxwf45sVFTXv8jpB/0utbX1ZPcvYUusJDx0djvHZkkSBjkiHcd2LXgIGDGIXaa3GmAnvy3TfVLH59bsbemTEQszIgaPWlzEEDiYuguiT4T11/6mhPvtc3bg5T3Llg6rf8HFweZwBTmiOMSvknnbBZzMZ6QiMxzIGIce8Meb8xuEC3QaF2UMxXA=</t>
  </si>
  <si>
    <t>thN1krZfNecSZTTabZ/LOgbF6DFz+k8AfVp9Wmh7Z8LQVleE3ltnJbRsrJlaWCBmtjvAGD8X0DPvRlmCK0JRZZ9inXnW1SaQN+7Z8/rsJygUz12xgM0GHUKzFPOiMvhBTzZYM3Oxtkq5EVR5qVKhpaNBWXxY4QIETL2riXKKRZQKVXMgpfuy5N+vLW2EDWPmJdAtI0AxEpZ27nLqe3XiLXXj56XUiA5nl/xyXWSoijxmNaGmSQh1VnFZyHo=</t>
  </si>
  <si>
    <t>sUfUoc4QEgEpSlQ/OctGDm2X5MYHyBLavQ+Wd5zXxmED1VF8ltAmYXToe2y9zd16FF6V06hPiVpggYFroKw67VjMCo4VRS4x3UnsDkOR6i4enoHXWcfhPspErkprlDMwHuU46VM1gtbg6CVNHTRPStkt3dgzpyfaK4RvsuHl90spjUlrQ9igopIq2x01Yx64fODkB5kWdCeyRym4cl/vc5MVi/Xid9Wun63PBA4/a6dGXHfDNjAYMTrw1Tg=</t>
  </si>
  <si>
    <t>d9hIn3Egg3Vb1ZSfgmkl4rDkocfzH1KgNSSll/gmvxwAluCGYq/RGdkC+0Yl0tbi9d62zi2Uruv0Qp7M5OTZtjQ+VcUr/aETTqfx10V3m84H/O6IiwBsgIEKmCRQeDxoXrTU5SDPzZsnE8eva1fIuzpY4PYd8/4bBXgK1V1ALKrG8afrJnlX/BlfCl7W887Amb08eUKp//zNJ/h6i+8If55zyJWBpr3VRh7UPSwIqq5coFO517kJ09BiM2U=</t>
  </si>
  <si>
    <t>vHcn33Gf9tggJaFgkV6M/FC0aStwL4Rn9C+VIdKsGl8VXhyO7OyS/9iphxDzQk6S3i98CxdJCPZg8IKAModLXtkCUyofYzN8sHbL0pVMM/bM6ed0AynP122bQA+ZMISwyghvJn5/+VHMIVK/cAJ7lKv74GiOAtO7qm2NsRbCFvrj33zpoDf/iR+lIXs9SqQJKRNPdsSGbMFZt6scjtvBJ5dTAKAikE+5woQNzRqzzxCjEUvOycLRi+/p45Q=</t>
  </si>
  <si>
    <t>uKpygW+KnW5lMGacyUfOFy8nEJfsEOH0ofJ2j/YjZD9l/YtglQSMUHsEYe89UTdg672jNlsvvY1e1/XD+ZcY6N9/69q502NUEozaZUYL//p+Z9MiZNj0CHE58f032oRAH1Vv5kD8v0Gi5xLwpd76zyw/nL+pbMUxjJMuLuc8g/apyLAnzKlll2Z4jVRX54K6xTSZc1uQ35/pfTZLNfe8uoAm/W7WPAFLSlH9RMgxQVRCmk/bj2RFxc6neSA=</t>
  </si>
  <si>
    <t>kKGoReMEj/zRzaK0ERc1rpI5D0hPc/FdOfZrDUaHObBzQ+Z04U5bD6NKsbPo47ATSC2wUDtSo/wP8JPippaUsXXqqPFc/l2nPuOQh+f6DMKmdpPfN3NdKoCWpSqHSkPiLc2X2Tw6xLGpocRVc3wpGQ1B34Mq08SXJYWKpkBIZoAwJT02b2x8Xwkzw87A2EQ+gFI21DUKvz6Y0reLOAVzpGm2BiX9WTMoxtyPxpcJiC+7fGmbeGeot7NJyLI=</t>
  </si>
  <si>
    <t>ffgESATaZpKqG+/GfQRmzRSTeeedtK/xH4p/hCjs7zGCpacnmaszMuYt9edfskLienCzP63k0Iwf2GOKrV3p59aYt/zy5XWnbo9ykK7q2rc09sLCSbUbOFnbCUozr0LP03NTW1KzzpaLkxb/N+lXbSzLv+NtRHaxTElHuqSclw8D0OR20+dh22N7FjvbGArgPkM4RAx6TFEH42DP5fyNji1MX447AEGplHNTbiCA61O/ZiL/KQuUWXYQmTI=</t>
  </si>
  <si>
    <t>Oxs/z1ekvXTWrseihquwXNWJ0lyDPOz7XolkbveDZl0DoNTUh9mjVI+RIhkXqL0eJUhj4bx8C3qafuISl2blwWXZChDkBayP56PmMstvaJXvDbMrE7wqyY2zTFT+2wnSp4bGcS+XdajVYkVraY1BsPQcT/zc3IMLFEBBt1xOXfcKbbMhQZCrKkFx1u8oknlUhvJ8+gQGjo7MPMNViWpmRqUTxb0rCeodryN1NuG68nz6V6TouM/nSf1t4FQ=</t>
  </si>
  <si>
    <t>V4rqXdCGxSLW1e53ft5q3KnCm7efKJ51VCFWlS5vHquXOb32dPf09GUwLppAnkJKQyUnqcHja4JxwLU8woNlD5E8mSaRODJePsonWVpK4RfWLhFo1uHT2yV0ZQfyMik7dEnSKrD54j2bybEqb4tbn4qokUGmCJBQ1SYF00mrzS4tn/M6AqbPC+gKDEA9JhgdHRGAamwBKGRuFDn5J+3vwmXgmlvj2xlJzZRIOH5FGSnAJ0tmpzEe3MjhIvk=</t>
  </si>
  <si>
    <t>rTIQ0IqfBtKR/tmX/2YIhFkB1yM7h1YWjRkDBPHswRnWiNT8JyD6K4UZcLoRW/zOW7tuPxiIdDViodEu80eNC2UpCT3fq+a2ntx8mTmRdk8ddZYt8FSVZmX5JU/BYUc/8U9CNG5VAZLGuBkAvaV/7iQk8XIBAkKZWvjKEczpbcpheeCRh55xVtj2JaAFb6QbdU3Z2X/qlIOC2iVL0gg/yo2WPX6tQN3Ml52Bku36X5RGPeU33Uj8obVKA+I=</t>
  </si>
  <si>
    <t>KFIT/NSDtEMDAtoL6jY7NkI8nQUhoDymYxAE/JWxfeZ1J+RteWjh+en+l0Zp8HxhxW02xSsXi4To+ZUqBU12MVebODyW3RPQnRYw2xDmwDwFdD7Uxgb15cD2EHJxFbBCN6AS00zzMHZzJp9SqGrwkxAvZ8j3iZOIFz2WBPpRhPkCfgt9kF4dpGLoi/7+rKmoA0U69K8+mW9+F1QNedQjufL0/TM7YilI9S/Dkh01sdiTZ8l4lGs/qGjdGEs=</t>
  </si>
  <si>
    <t>FTDTl2kPkf41hbZhuo0mBDlz/ikb9xI6eFal1/ur1Tl6rLzxwv31mSjlis/nMYW7+/dM71QgaMp0IxFk9+q01j12cxb8uqIhD2WJ6ncxL2o3rhY+86Zk21/l8hZLUgkkuLraXiLlNZfyAke7S6ymOGb4FjbH6rP9tvVsaqz2jH/rXvI5e/0eoUOIk0qGEg4kjaqbFVktnN+CehUavV51v+k8EYEDNfH3Wx9dojTAflK7tyVzb5VmQKfS4QE=</t>
  </si>
  <si>
    <t>n1wM00vCPQT8aQW+AGDtw1tDY54pFxX+Pb1l9geryFEQuKxSau9SMHxGNd7MbV8ZAyy7ZRhSw1SocXt/SRptsdncq8RP1JTb7H0rLnQ0RO55AAToFpPHo5c5SurjgYAIFV5hMeyWUPcFJiO4wElNnfPlYkFoR1a3vEdFtTu07WbXhAtLGyOe2U+PI/BJdihLqRdWSvM5Tv57zSKjhWrit+BqCacfn3MI7lgH43m4MjFw4RV/6/A9WxKszU8=</t>
  </si>
  <si>
    <t>4+cAdvi7udkEpI+he/ydzkZmySJYT/hzsd21nALMVnW1Pg0zG27AwZlsq/gEMOnE/wScfZkhb9RmihSa8/S3qjs667/eGg6K1ZwOOg9cqgDh3AOeNPNqjVAihOemC6QSRaWkQvFeEN8Cqw2EABjEV3OeiuZrnMK3Uv7oCFXiJaLqg+7oZh2jtg5hSFXRQWmOlkKQkb2yez6b/kKqYoFghdBxEbfYbsWeJxt8+PenGJy33NUXix72uNaikds=</t>
  </si>
  <si>
    <t>9y+VUBExGAn8boID2iVO4XSWGImExRjXqwuvalHaflchEGP2vYq8XLD4bn7JQ1R6QRH1OGrRy7vmtV7Ctjp0HjGLQFeIk10ohjNFt/HvSQ/hBbXiJIiVRgxBrcNmClONYsU41bc+1+wSc/CvpWGc3fq2GuPe66MY2gUDWW9VOdcCFt4+x7N6Z4YFnz6nZTjd+c10t/nAFSC7yswe/Py+w5ACBaVmFSaahITHc+/xgGc292O8jnSdaanftNQ=</t>
  </si>
  <si>
    <t>jfPiahihboH+teuJhwM3LobNOxBktEdd+5CAP8WTfyBL5Fo5uPkuQa4xzTuuIaPKSm7rHwvQru9J1zIUDnVMrfZ9vt1EjLL0lncU7jj40f9+GGOYzNvIHbnz4sfJfE833ao86IXTPPUDlzX6iuIhSIagpt+wbcV7OMmLVhalQXOvYo9qRQm2Ctn2zki/PxqdQ9Pno/++k3/THJYoZCDNqSMWf6RgMsnm9WmKab5bCiYnEFOWvIzRfceavrM=</t>
  </si>
  <si>
    <t>qgnV7z47P+wor8P8+Vh340u5ALekm/26lGmbuG0Iw/JfBLWY0e50eLL7ZAheCFPEBIhg6g81JAKa71BxFketZqX2OXt2AYAqinrYe/vvCf0h1uDGLofHhWjzoUEMUfZ7p8VcYndqDON6Dv2Uo0qUJbXjp3VwMlMk6MjBRZASn9yvgF6HzqVCd/Uw99O8hzrSPQMDf4bHhNC92eD954rbu48gunXqfENSP+Drs0RdCYaFcPvs2j4UCMGhk5A=</t>
  </si>
  <si>
    <t>+JUMXj/Ojh1xsfsMxdYL4bGkUS5Zl3ausWpnIGaBpKrbO772SPinh/jzDlC8gbLoLHdiO6QiQGBV8yzlE2AncAyvLALu9Z757n9njdLqA62xo+7kwb6l8e2cYahh68j6fRPQB4jrpToi5GAs2c2yjheEXNxGnwPUWi1Mb/SxcUTm9WTT2mysRo201qU20BNLpgxSEJRHJDKxE14Fds3mg1d2v0W8fZh2OPLJAba+mGKPfIXSYPayNELvxYk=</t>
  </si>
  <si>
    <t>sTiMnl4R6rXUuh3GwH2vkth0AlUTOoWg4q1t+vH5L2Tpk14qNfitQzg1ThmFugPtl/OSMavTIQP52RXhgL1yBiwO5GhFtB55lA5UihXVG3vD5o6ZOdjaH70elDn8yoQwGsNRarEIPuNXHDnGLzIETSFDbGUqSq7JXZoxZx8/HwyGfBml0zxCHXlRzXvcUcr+yk6wv2dvo5i4XRbfdnn8ObwlZXPvdWiLsoRxWoM3PWINrnRNbzULHR6dI34=</t>
  </si>
  <si>
    <t>PlVRqQHlrRMIUEB79iWu1hTOJsQSrKhNW6bAblMiQ8ZySuJxu7i4F2zC4vulhkF0Ov3N+hRO1t5MrZaEFQHuUO0z7SCgikchR89vI887q9UxpqOjR07ZTR9WObmbxNJS5xHNU+aom4SRT4JP2Vnr3VMKneVYFwEBa72fGJY9WhPQMxXaJ2V8uSN+NxmWKIgAhvtkZ/iRKrbEPPxCkneEyw6DpiryQCdO56H1zLmogwfCPLWg0WXVePMeYUc=</t>
  </si>
  <si>
    <t>59cg4/a/6kRPMEWaHttpCYDuQVZ9slXMZc/WyGR/C1LDRmo3cEzKo0kIH708K1Mq2j546C+sZf5g/+/Cfzo1I0ElZhr+tX+Pb2N1mpbmXR6iFM4FXeGXkkNlSeaGFRTK6d7zjbmIdXX60u0lKj9PZs5iCiBLcsqjeRpc5RgHHwlTkglBhWyJFOIyg4t3078ADV/msi10Ig4Q2sGHKwpdJ5Qq4NjIWP05hCOcPbMw3zPnrE5JxMMuR5/f+bU=</t>
  </si>
  <si>
    <t>rlbnn2ZloP5D7NNk8KBm6bXlhdUqwSGlq4pDqvv3GfFtqV40uT84PzbiiuKdPMSqWxvHKoCsBfVrFKk0MEhsWGL2wjfDpDQS2NBY2skedUg9BSUeLB9vw607BdQ6aks/96g5JqOC5KDhENg6v4HFDtVjLSIhIX8+ls3kXSgA3YJ3dYGRJjl6ZhJ5fFsBqLR7dzCkl7WqnO4tqCq2IeEVw4RMTkDUGknLEjU5jTJH/VYhwHYQ+I/Bo4AbDHs=</t>
  </si>
  <si>
    <t>rIU3pM2GlIEEktAgeP3RI1Ku7UGtMmIZCUia2c+dncy5OWfGhPz6j7lJSbz7R8lk+W1CMbf0BnGS4GBtYhqVL+WBW8m5pgME6bRqqN/InUwsguLggCVTyrovz8R9x+9PsfNtsd628jEvjvCGbHQygvPKvLb3dzNC5VsAHIj0J7MuC+EbYQ6rEJIoDk8zh6qrteRrJinKaqxfThMVGJhi+LdwN360JkQOz4vBDeqxvKVge4JS8Q7czwi+J3c=</t>
  </si>
  <si>
    <t>wcCRGE2iJrRezj+2ENGJPpUvURlRqT3ImFgDA7Uc5vewhzLN8hPC3HZMZtaEw7M/2357pyi2pV5BzuUh2n5TV1OxrjVdk8ep22bGQrnPNyC0pWX6ATHqYiZA+lDbI4ThosiICWz9R1a11RJbGuGoFHae+JyjVOsOT5xMRVKwS/gBFwHGnT1CrwZ2lmpp8hbdsamdWlAsEt5v3r/qXa2UUh6Zvra9qqTvnil9RG1Drc8w/F+fkqcd1oLTr7g=</t>
  </si>
  <si>
    <t>JKz/lXH/9HrB/VTXThWBQJjR5+s1XOtj72k2zXfKLIbd6cfI7dmmeyjRKOTIBPRDoV5wysiL2pavxxRFVmjPgwyNLHvIQQdHV+z3m7u3B+wuCN9J5p39doLhd1aytti4slB8ZILbpn44WebOcSUL0w+g7+OcVjg3NSORmBLSuUgSq/ChnIWUCSUS/7qxTHUh0K6NCBh2WtvVPVIwp04oCe7kJ7TDaPGo8f9WuY9Hr2qvdltv325WyKU9zJY=</t>
  </si>
  <si>
    <t>YNrK+b1V/0OcPg16agMv8Ja1UNAJdG+6h6V0wmY8mzqlR0YRYU7biYgZy9pJknvL9KAyb5iBaLDy2Oi+aH5Yc/U5nvQgn1l0Q9ee6qeYjfvPC2D0ox04mTYg6mqyvU+r/bnx1+F39GwZjTCu8+9LZSgemiq1vsGtblkGDMOz9HvaFXsy9JjcwaTKbbaKp8h7tgFjYMYQM8yXR9yZCMXvJsxGrjD3wP4kMGUo75f6T/vqCUIxYuMZYS8K4Ig=</t>
  </si>
  <si>
    <t>BgsRwGGp/AH8EbjE+nijArfyjDnNHiAhlX3NOfoC6rexx1uRCrxMqFr/KCHJv02EANRHW6Xrk5j5Lq7vqixA36I/WFgcu480Wg8qeqDRWS6P/1t/Owo9kE8/1K0yBtYEyOBk0ABJ9j6F+5ydaD+3XEhZWJ7lp53jN0P5MpiXAlVuwJM6wETku7Y2eZAzn3TFCH9Sf5s83PD9RNLVFJFIGIMbnXkq5rLHDbtxosAowwt2/ShK1D8Sd0XECU8=</t>
  </si>
  <si>
    <t>zipsHf8m8b14dBjia95El76l6FR7sEEpHZ16utHAoMz2NojNAwt4xVptAxQ8JXtrLXHLesjT4u5FmbmJabXFAT6AKfZ/bHCHG0DCQmRzLqmfZnrOulHxwT292mb4jxaM9Sgh3AlO6K6svtBDKwNnrQXX1A7VwVLQXHkyhP2nFSZJXkbjENmkCMbUmU33G8L38hfhWYgWUQQdJ0MfeIueYZTl9poQ2swMSgRXRxSmKHQTrGKI6uRhg+9fNW0=</t>
  </si>
  <si>
    <t>UeyMv3UeHKpA10jA2WTGyZviYrfHyV+TsITvVyMI0QkXXsRvV5DAJqj3fWe7GduOrvPbIFWJ+9qUC5cD1eqJ9Zn8uLLVDC96NtGcUllboYjsiZ/Vvrm+tu9YnIxYSCt/+lNiTlpris7KUlqYX8IaP1bj+X2rO99lqiPGTiOb9chjCijPk2tEAWgthGeH8JaN4I7dJQvsKsnP5r2C2UeJf14J9eEaYz1JWnbB+PgzNDLtr5RAE8gBBDqFS3Q=</t>
  </si>
  <si>
    <t>q23jDuGYCXO2QriFSuiRX2IRMDnzQc/Ccdm4Q31HcD5ocfLwpvEhIc9uw81gw3iK/qlDrLmj1Lk28JG3fRmrpKnzgo01hHOWPEyOUEi5CMi0GIMt/DxNU7pdkP9aqr69PEiNW1udAGS5+EkpT+TPax9ocFIhSG3MQeNDlf8RJHZsa3QqCFETo5fNQNpzqqc3bRYK2hFzFNtXSZ+G3+11YJhvxiujMEfWCk3tKUxFaupTFMdgP2BaRIcerxA=</t>
  </si>
  <si>
    <t>1Wz9KIpQKGrfKhTUrl9QAw7tIOlVKo+OIykcP2s+joyYklJCT38f+ES2ZSGRu9KnLkG6sRVg6vZydSgQddY8UV29U5NIJMJ9R9zo3fK+VXG1bksPC3D8ccqO04f1hIC6n+UbVOoLJ2TumzsZyN9d8n0otGHgtfJYeXTBbggHEzd46GKVapqT9WoxkmN8Z55ms1YKFGhkVe1A+pdw8cnDQkkMO47KimR/Dzw+oFKjxYhD6hCv9DrLy9qz3as=</t>
  </si>
  <si>
    <t>MiGu+kQt1SflYHfGNIN08WSeB7/9aunTKJFtbh+1uheEiZ5/EcoyHkdKWvCUHtbSV8oXLJiMaQ2+Az9Zk13FBv4qI0leXuzTk/O0ClRzKliKWTaxXHlSqE3Zbz1q8AbahVVbEJPiDY2DV9TXeL1gdIhqQRQlnn0cOAd6zdBApnUNLoi2EnaUKp+7hIFyrVarQ/7avCV+q6qXNO3Fn2NxIWPeMW5QpFvy87D9pke7PYQ7Bjb13VMy5vRk8YM=</t>
  </si>
  <si>
    <t>0Hbhej8ZxICNTsLQIVQII+RoZ8BWlHamQFpcIcIISf6fOwhuo9Wktx+ZKhPjLQNQFzS948b8PFztHCJL/0V0Jrja92cbTWaXQKIEmQvpvbwXTSpYjoR5gqwT+CLArxHd+DdLuiU7GIU2zVZ28eb86Y/8J5HjttXuKqF6wfYWCVFt1BJAIPWt43t6MgVJeZPXcQjTWLlAiM3Ofr8Fur+9l05qR0rSSXjqB5az67Xri+M8z1jlWpPcKLGJq74=</t>
  </si>
  <si>
    <t>kkUmJH+WVPAjcTZBUmQ0HgKayx+/LtJ9RscnkKrPSn0Cq+4t5QCYKo/9CADaWNV4Hz2mRLexis7HIWztZQRXP0GW1TZCLCWGRwMetqYtEx00XuoAqvN4Twp2Hik46kIgpk1tezL8vN/WF1szNYSM8yft0Afx5wlCAWXz53AcSvPEF714tqJjaDR+lagSSJ0U2mozr3BzimGEEWvoPhZqekY/EQIBji7dE00Ru775qGa1xaEifrm+yqU8ucg=</t>
  </si>
  <si>
    <t>uMkkiNcVLI13OUE3PlOG0lrW+gH0QG72UTj7D55HKJJ4ajUMC4gCLrug39hs4M1ZXHR/2CK88rxMJAYHw3sDe0LOMIqaE8KUrSCp07sy00e5MSKDtp/F7BVL3zcp3ZzS8ZK4UN7sDrqOhrLIAkmCtMAad7RlmdWWCjzP4Dv61hcBxp67BPo7/hOOxR2yz7Xfb7KYzi7lTYxuhOTw36lHfEwR6friAtSXxrmPWivztOsWF75gnTx0Zmct15A=</t>
  </si>
  <si>
    <t>WkzL2aat+j+Mu8FDv9+U4gkso+i+VoTZ9auejP8GnLl3fiRg/mb08E9xRcp+ZDW7NxTUYp55SQ0O0QdAeGSIk4jkDCc1GmDBf+SMaTz76iBzRZmtq6/LKiU1wwpKH1y2JdnSoRTlu+ku9/hKc6orsLD7xmxRNIRHKzz3hsW3DU8rCHIMgsy+7qswMGoal6IabVCojOPJikgzYmU871fyMH67DMjQbfdgCQV0T2Z7TMbfUeUfp9bfXLqaGzA=</t>
  </si>
  <si>
    <t>mnvcevv7L3NuAiaet6kiX02ZBZ3MXQwszqS3Rlx7RIDjsRsjQPXdcjmTX/cL5p4od7VR/Fao9P2I5xZfQ0IQLaRCU1BvxqmWuJS23MKS9VWyLzl/+1dLBeDfJxaFwqg8FQQMpOxMfpOrbOdCLzoGyW3KJmil25E6G1Zqja2NY1GxAzWjnhMbbZzwGnuuVjXyO1H4/Jl8Alakn3+F/ScFxmisi9NXt8NcaY3lu02O+oYrIX5gLEOshz5bvJI=</t>
  </si>
  <si>
    <t>4xZmxi/dbrez/873+n1JNevyureh2IXH70tC1dC0wICocOSD0ZjH04DMor5Qb96MwPIi1BWTe4Ne6TQAcks2hXeE9ET/MkCm6dcvtVIgLlxisqp3bwPxpUP535FlRoRLiN4DFnv5M/DfIV8ruAJjICyYbQ942LQe72op7XHVrtEpcWiKB2dOIbCti9gMOjrOcMtliHM2p0cIzr2HQH3ZpMPKWU5o0bbTnF+Db7g5o1sAjt2ANkVWNQ3ZiJE=</t>
  </si>
  <si>
    <t>XXV/0b2JE+H2wriOoqp1Dtjl0mJVKkROepnFi3eQpzKTdMNF0u1VhF4UazD8H9UTXfKSn2F+Sxty2SVQq7B9uqtHYKeNzH7p/06rJM3My6lZ5sSdXnQNuNMpgXio5olAHm80Sq3ZcpYBgeOgCTgxG3Wems68SoEja7r85T9v68HTVX/1y4/FO8Rz5kko3hl+fOCkpi821C1HM6a9vKNIYwg0gEHjl2MhoO3j4u9Y/7/V5pIC0S4ybK+JH5o=</t>
  </si>
  <si>
    <t>ohxGhcUx+daXrwm/kbAKbKeZtqB2xuNpPbOFGiQwBklTIKK0MlrCpD7hLD+hIto45F6nbbOzAVHL9F+8tRa5OhBkXf1zqiNId1zWRuj2S66MBdinT/8pNQzD19EQrSsSoV/6zC4zDVsvJbXvSJHqy9qs4Qbmh4VQI4m/poKtBnJ3RqLTNjO5pkG7H7SZvsHd1CptHT9XCRjkWkJ8n7dbNa0Vvs7FUPkY2S3lcgwPOQ6mqSd7x4ajwh0MVIo=</t>
  </si>
  <si>
    <t>KtXejSFhxZQSBETY0tYEECFuidxhPmvQ9AiDuw5Fksl7sIBsftsg97p7qmYOWXfnfmk/euzy3qiuELXqZqwzxHy96//YFUZr0HZ6rT8Y+mykJgMwYokUA5TZARVXiaanCv/F9nTKRqnJXgChdKMNRmJKd9TgXAVOAQAGK6XEpzsYVZcjP7CLNyLiH1ter8oZL6Pz5PCJNCUSYl8oT4fnDdLcsm3Lmi56tqya7u2ycz1ymU2jTSiYPRlrPiI=</t>
  </si>
  <si>
    <t>1uAGClIe2klUSqHIECQi2RrKsXBXQzz6ani2dPhtszP26JDhhZbNGhUPJz5jmVzXZho+oV2mIFSXraBZLDmzZxXJz9J3yleUyj2YPkgfH9Jq+mzLOlnNsO/DURE2dztgLAEFKI5wrkhmdbBrZDu+oPL2kGf/WvkiHUMVbh/Uqtovze1I6mnkfPi9Fyoj6yH9Um8rhAanDX6oy0qUzO/E+z7KdBPCJQVYPg5p9dx7rACcrn12XVNk/bGUalg=</t>
  </si>
  <si>
    <t>dCNvPYW0pDO+ZojzTLYFsBjMVsfNDrQY5doWNXx1b11OCDnozeCMkR+RO7BU3n0gXkKf4JZVB8tUo4EnMFtfCAK9VpHQashGh0ItX8IGsqHA5p0kvbdE4r4bWfRMPf+Rs4oiGCUwfvao2I3Clx8JkF1ti6yBNKGd9Fae9AN8aj9YA9WyujwI4lk6cTC6Gz3sLuXGfYt+quVI5q4ufwb0Kj7n2WZVR6j5hhtG/0K07HTkCc2JXGU7QwfMcZ0=</t>
  </si>
  <si>
    <t>pI8enmb4RrkJoYAxPjr8kf/P+CX4GzkyaoJhf93ujit3BfzdfADzFDg+JrZqGVyWY0X19jWPogVaftOxEJwuosecK3oLOwxSdqwJ3qExBVnsK/VTCVP8hl8Yc88jWkxa6vrxj7Wt342ZUT0ugBRTmbfRPxfPM6eOZkwQxDx026jMJ7ew/C16MtFCgRy6n3t8T2goPscUavlCTsYQquG+xtf8seW3ONl9KQZtD0CiPsZCMQ83HhpYNYXThsA=</t>
  </si>
  <si>
    <t>UzXNNma8B/wPdb+1m3wWiR3/xfxJtl3/Ow7ZWKNXRyoBocpB8iuaRDWcY3BEm4CCvZPRiXej9DBg/E7ZBKItlJAlszp2O/x2/AVNXalduRDkJ1f7RvntAfbza7Dit1GtFntFx/invtbhXxtQYha551j4Ued9fgBiIczARnRr/yjKx57OKObxIWtnFfBqQZufKiylRDJ8JGJFCOX6lIBE6oguGIm2vaRTZbbITYoZ6ILWzwd9KuA+CfBnkyI=</t>
  </si>
  <si>
    <t>YzetyOj/fVQEGxVdhT13hLVOZcEo+b5gG0J0vFTe4LvtbeRVqI9QgisVeRvjk5p/1FDDsU9ylgh3a9DhSaCnBktvO076IIJ3io7nS9bUGVWiCCsUm022hk0QZRrZenxRx0w42ZpvPWmsNFbJhHZpCPCAcE/RZB2WCWXgl3SEsD2eM8JDSCxAwWarpB15aOA1J/HldZOM58K6bcUXArv5axI5yWuNAl3GCjlsSjot0waVwuy985REn0lROsY=</t>
  </si>
  <si>
    <t>dhD4sOIYNylRduP4/OL6vtG05b/DfkxIJZ2ktwvt2GbB//M9N2SFG561e+vVJimL8vgiJSr/IIjD1hxFbx+wKij2Obuf/zO+qCboDNF+SQvGZNLcTqKIv//GNU23pO/velDusuTLJmXBOz5w+ODpUyZc2ORUuIL+bOPiwAIifA59iy5/65JwndKDv+hDGSbDbjhvgvRAceR0wg4jYlH8d+nWc/uD8eB0bfHDIJkNGTvEeRDpf+FNMaAoHj0=</t>
  </si>
  <si>
    <t>XQiMsk81Is9g+lVosQcd5d+BaGwRxmMyi1Q86+PJvG+xyLzlg3KTp1FEJCZ27lo8TBmMFodZagCTg4ShFMg2FBAFV5VBFJLpTokquR3So6FpaXw3Tn4KUsYoboDiwkVJp8o3obv/pChLyH/vZfXewandR6HmL7649TSzZ/A0/hv29yYlMQP5GwgOjWDFo8amSPr/Ed/1J02+xzvuGkR6TuBrUiuQe1vTPVyFS6DWT7DgK0lX9RZn2ucKNdI=</t>
  </si>
  <si>
    <t>HoVrJsEcEZ7wEdcFtoIjOdX5muzpX/jmI2vtfHRjzNd2Dnw6xjk6B4czBqOWjmG6CEn5otkEC0TMN5pXg79FNGFjiQ4SL0vcsB2v+gFpRsotEuUIJTaVMzcBIs/0aE9mqPCB5obB82vxeyrcEghYHNINdoAwAub+lONYByfEfEuPZc0pOmT8qfWVw5J7psJt2fOKz/a2f3rv3xNm7+9G4gc2UfLPPnaEHKVRnXoNwN+MYVguVoBe2wr9W3M=</t>
  </si>
  <si>
    <t>TmDqGO+nqWKGLa6n1uRWuyqFISjnt5ZjmC378aKZB88q3SPeZ2uWg0kNyEgoV7CsrXtKSXYt2ftbqv+WF7vuNlAwBFOpmi/MM6n/udrWq+CvsPpJ8kVB9HUZDk7vzGnT9GCwvORhl3lNa6PMco2mioczViKg70uQUTkjsG+z2N/yowj1TF0zX96EEZR9/TiF+dukx85NDsJ/0tQlotRiOf1hsm113OnO7JPKQRtwMXge7TwTvrMpzjebFmg=</t>
  </si>
  <si>
    <t>VcqnnaCdfBUZB6nOdiWT5Lu/p0/QFW/4/RItJurDwWqnDHGMJjOLmZrWeNo2X5XMC/S+WZzMHoHGehU8cAvG/hYOKWGRu+E38ZsRAhz2yn2APIJCEUYGRBg8VVJTXkdTnx0XwVkUZybYIov2RR2IsnzIwSnRpXyQyYMawp0QuaFXV4bkXuzAa9rZXcTyIFaifSadHBiQp8HUSvCDUXEFj8Jb7bcaUWHiUL5WYAKRCCMdC7AN58bqUR5A1iU=</t>
  </si>
  <si>
    <t>6zuT61QYTf/49pFgj0vVsW6AWk80fPSZ6UjD1tCfpLOctYHR3dB9Xa8datRFUxl9Fjjn49ae4mAHhYVlH6wfjI+KF5xEYTJU/Q1pPuZu3oUSAzYXKjCH29S2xHvjKrmlUac9bSCPdVUkl73jjJPV6iySfoyI0rIpkOgA6agiwkBWvTMgiVyGcSVIQJAKoIKw+36Fphg8IsWkrrPbc2sg7GGF/8isGApvJtHwnXyq3VGxRL2wvkNTMfqlNMs=</t>
  </si>
  <si>
    <t>Qy4skUnpJ679N4zFsyoYqV9sdS2oS7xRsj1Elz+qHWB2DPa4jOl7lJhxTZcKyWX6DsV/rAVh/UKoJGmIfyO+uxapMK+uyNCZrOc7DQNoF48dZSBH/KCWuV24daBbhGTbyIOjWp/bEWdUeLiHMUH9m9X7vG9pLx2X5yiqHF9hU549NCLgP6gJYsJy8E0LU+6GFMkZ7U2qGko3xcv92iWI6x6Z4PL/fTS0SEGEvzt2wAqd0hrFs0oKnXu2r5c=</t>
  </si>
  <si>
    <t>1tO1kjzLAwIZ/HoKCGTH8Fp2OZrdPZK/US5CI4ldRq7dVe5/aHk2001gcfNPudCzwWXTxOe5yh4gKOWtdP3ycEsbu82ifb/tm63C5Sl3Wy3M3irmbZmdmFeI8lQSegLqU32HMDQJYa2qJK+pg9wge+IwQ6OAQHzomL1pN7SKgmBh2VAjgovrnElKSiLdou4vzM+vDOIaeH1D+WGpau2WH6VS7ChOp73hqjsjlwi3B4G0L3EiAfErRh9jFCo=</t>
  </si>
  <si>
    <t>eF1Pz8EzrkGlm/nZOpdb6L8BuIc4EPzeXRpJ0mZ6BWjXhwEemfwyyRvcER0J5+NqGqP4oP8IPQdjsZ6ff7/d8UTune0D8UO/w0/YDXtjre+/hd65ec1l3qATFcNoVk+Z/zvvLLfoo3vD6BgMQblCjtpS02ptSFgAQc1TpXp1ti9cjtEOJhPiNlOok3W0gw1VUklh+J6RMbElxxmD8jrIyxDvVZ6GZsISb3a2ND2YT6igltKh3Z7wUA+PJSI=</t>
  </si>
  <si>
    <t>8Q4mqaBLqI0s+KuhC8p3oJv5TBn/GIOjs+3dZkUsOpZXUCkZbOlKA3LD7FzscSUc0OvkbGYXKGQkdmFYw5Hnbx2jkhkVvHue4xyj8nUwNbnRkbXxCuyj2EIjA5mR/QlBOiiUISpYcnY/anYWsYDPxuRegvFp43rRINMBPnJG6JbZhnj932HLJXHQQvusfJ8e0pnUQX+zaNQoJ+Si+gD9May1/rRR2drSF2eOIKJEApCKPtEB652F/e6Fk24=</t>
  </si>
  <si>
    <t>iVDCHm/bDRkZP5zlQziGw3BkKJtbl1SlQms+ZAxffgzMHrZaiTfBDbt9/iqamS6ZnBu3tGJcqaKxU8tMt37PtRCXsP1KJygW7mAIi67xCpCxBW9DGu5yI8BAqehN6sOBZvTYkCZJt8/3APlb9Eng9K6ci1QKEj9vWd+MDfn9Q7SPZKi3T3X9KpZ2k5uyQmVIMHyeV+lVToyXqU992y6+pdWC94UdDIzjGfcoVBBsjdOTFWXXhsyt0gwTYlg=</t>
  </si>
  <si>
    <t>0uTGrTTFHSRKWBd9AgjlRfuKkHUgxsDIikbhAu/e2NyRUC1bmIu4BXBrkm4/XGv3aalzRWwCLfeN//wcQQ6QOsrn3brXO9LhePcNEZuofaEvPUAtdnV6pKG1BaDfHqVxhMWK7hKgl/481dFnSVs8VjTsoNwlxg/hEYDnMNMvuE6EY5Mqa6L+vXvQLuQRftu1wjPmzIKnGDPZoWtK6yEwOWGvigPtN0LWib8MKw5W7Dg+aI5DZYvbkV6JbtA=</t>
  </si>
  <si>
    <t>zWU1C55IM4d1+Dw0sXdlH0xKu7zQOvqEoAlLt5KmWQ6JBT1c2d11higCouo3AGsL8aMur/J/ExRNA2/2N/1qWBToxI3eKnAPggTDqbrvg7UNrcAHDVtvgP48l4RSgWxO+7VEEv5e0/BxxXQ+ewXfeuI8t3FvkhyyfTEUgpSG0Ckp4GeCmYWqt1d4WUENqjgDaAmhyJw6kzMedOymrKj14f1pCkxccnTCQAuvho+3N2xngrSoEpMDIvUqtIk=</t>
  </si>
  <si>
    <t>Qa/iFJFNb4MZfjWS20pss72eKxXXXbnwrDCn/IbzsjdqsbgOKy5TOuIL9O2N1ghYSIGxcOn9CywVxHu4ZXqNXf12Ex8DaxUg3Ye/anwmjg6xmIfjOc80YHC1yep0siyPulV5H4j8dnM1669Ynx0Wzc3OU9NjuG4zOn1F/44a9vNfXDogWutZkBMwv+0qtx2/2LQGh8VrmEXWeg8fjl5xORywqrLumSf/PusFZhCyMlsZKGxuG2dScIeOCJk=</t>
  </si>
  <si>
    <t>QpuO+wi2whS7ldzSTA3LOc5Gte5UcWvzN39IAyJLHLs6tY40cmIiVa8mknvA2WOhk94IcU0tpeJ89rl9mD6eGYeZ+UbIY/MOwwCyZaDUDL5tCSrd5Q6ZcSTfsGtWNj6UeciS5ZqdLmmWiRg+KeldwFiO92qZuiqMYsbXytqWSYD6RC9r4W4qkuTAjZtdi/XroklSq2fBhoSZH5ZSSiaXdI1vQ6fa8PeaHga/udN2W8j6jHAFlzDl1W/tDI4=</t>
  </si>
  <si>
    <t>PCLKnIUZowN82MeNXysmztokMWeXRxBdetz6cZyQo1149wbB5JMpQbo5qNQ0pfJlduRb+eVmlRMVvqlRM7Ydx1zNspCt44bO0bTFSOe6YSmCN54fjIWkNtbg8kvE45TDBufGk3d/IFhSS44QhphYiYn7HGgl3JSUfH77xVyDth9/pB3msJIbIpVQ23zboyklY0uhX7vX0kSKLQ3VDakI59SpAr3dB93rCMWmeD9pZzNzV+arbABh/vKTzFk=</t>
  </si>
  <si>
    <t>n7TA8RGKVWpUZ2JHlVbgebkrvDWn8g2YALpVh7MVuYz7XlU48Drrt/wr2RRwPVfJq5JwuXbvrlHr4TlqphuSt2AkqrR+zlUbhcW4AQfm8aKfLKi6ru2t2ZC160rqkD3MfM9xantfHDCuuyOxhnUH1+8P3EWPFCikszN6sVNRFT6fEDozPiVY5MOTs4dGfMWu/Y/1OLcMppmBmamGUi99O53BaKzuXxnCJ2gcMWiYQxTPdZQgmztyt+pb2Jw=</t>
  </si>
  <si>
    <t>wpD0AKESnpj9ynrJ77fOmG2PiBfJm1/iKJNL/KYjRtDl3ADBtKDoZHa5ZpTL24PlbtlCXdxkmqpZCyIj4jxguopd8W8VEqJIdvMA6DfwzQF0Xpshr+2cj8fFnZsXE/8KeZHUxp/8cysih7UOMbXj2xJ2UEMe1bJn65VUXPQALfrIugRj4F+7LDkNmxjseg4j+F1DfpYvVQk1gfnj9t7s4tXPs2SaDd5BPMWB0GdLUfbD6+gJHOYS8xKB+OI=</t>
  </si>
  <si>
    <t>VhHjG+ptw7ZPVJpiyhnxj98VILQVBTZZdOJ3IfqgArfQS42C+0KFI7bkQmlThxuQOYvTmvLDR+6PlVkfoSBrGjhwYkCPZbGsXEuQ7R3rZ7qP2T+QUtbxlMjAiMHtJaaksshwvMFnlC0ArXX6xrSDKklrGYl60GFfmDj2zu9V1FlKObj7sp/+b3vR/xVl4EwAiEshvX+7V9Wh6ZDSly6Yb7lhdA7XMaUZR4TwXedD4HfsMZbLS5V1HiTLI0o=</t>
  </si>
  <si>
    <t>Qi5VQPSjhO8l0bCOvcDqjBAUwYT3CsDOSDTzFyKadw5/5XdNrZ/J/5l8P/ky2uHYTuLTMyXJjcgyWfj/KEM8LTCBY7IMTQv8Fnv7BrD37VRY1rE+B3mOevl7OGMAHXSRwVDiTnGECCOZRUnY/O3VKxg/fcFIjz+VUpslNqBm2Jc2lO9L4pPmbRsWYeMJFNylRQ2CnlAazGg6Bq0oCvcvKX22wG1VRcaHx7r30xEiI4mObo3iXFbZtJDgOvo=</t>
  </si>
  <si>
    <t>lt58ZZR8qapwIjOLWfIAxk+9r+LXgU8yeXn1UYyy9lBRkTcHSwHKI/ZPFMa23YIQM/nQgiAJSjG/owLTq50l7h5HYPaXeUxEHs8sJYKFD/+YCwCRSjnPN1uWm1HzaQGccW/nvpIXo5AUGG88WvPAlLuOzdb18FtbIkgW73SnyHi+33q+QeEJFBHK0//l2DwO7d+YdJMot87zBh5QCxykVn9xFwP5xDDbSO909VAG2Wtq1ImMU1xgJbQ5mvc=</t>
  </si>
  <si>
    <t>aENSXJBcqwUO6j5YSBJ10bN+iTb7900eugQm4oRGktyzJWSuD0kXL0vIboUMT6eubEY3+woDu4lbzuU2P/fU6XWFUOB6PMo/v98RjtI815tbSNSetsyTNE+n8V2+RoPU7yflztA+m/5O7EE1klwdaJdrip2mwPHbjDxrXQ78a+qqU0XhNKAfI3YaNDQv3ZqElgLUYuOCTQuBY5lDK0/WitqeB1LNzUzMvkWYEPfqHYAQ8tIN3ZYMpcSHdWA=</t>
  </si>
  <si>
    <t>AS51cXypG27uNB4uiq3uIIAEsPrRqImgjwMtsbXXeMrXB1s3fnNsGKNHqh7ElsS7pU5aXgSEwV/X/+e4iuNqOsJipBZkPics8Zn8mcvXSiPBmr82fZUtDJHpPp9ZnGEKF3OQ4/jcwrTks3lWme3A1dznHWl5i9mkUZL/YlIDCwpeGnpCXIAwkdmDwLbXyLVXOvuJ7R9PfHZKb90rJ6WD7wriQTaJmNpsctKQAzLY+eZPDNGuRYLWXxK2HJQ=</t>
  </si>
  <si>
    <t>j8iL9tb7z+foMimRN5pduDREO/7yG3n8QrqsZbuptx8+WA8EZ1g6hJTrK1lvT+MO6oYOXOB9Gi8axnWGT/GgbtoBVzp+f/2DMhbNux+IZa0DmjHWiKJAQKIZvNk//G0imwsAQycapTB4DeiGq1TtW//izXM+bkGdspYOC325Eor5WN1D8VndsU2RtXUuaifeF449bFaKxPQ722fcN8XPVxIykd7SZlHMB54m0AwXU4+rzzgpVLYSVUdqAa8=</t>
  </si>
  <si>
    <t>aG3r/0RZS4rPHMW30vft9cjV3gE0mYrCudCUQDYgiWK7+CKR21k6+ISFEWXNmc3oZlyCQOVJT1CFTnyoYTv1hhmy/WmgdFihC2ydinrD+FXMxY1C5mB9OzpMc0QlIfCd4Et+qo7pdwxE3AGNpNqCUZjgFf6L+n9nJ2hgF/UQaAyQSjJ+Ant+mR85uL8tYfBJ6wkg/mpceAmmW4FgBb5+BkNkWGOCH3xeApJvb6pR5Ik27yW9cl/KP28Jx38=</t>
  </si>
  <si>
    <t>X/aotGiCpALV5cu2I5VHfyz25tJ7kS++HxPgrcDdP1luKxqFl7p30Opsazhpbd0vgtw2JkZT+A2mnVn7EjtphYiBiXXWnmnecKNM2SFekxYCQahSL+dAbNVt4d6w2e62njEkjFG8V4ZD1e1lYEqktarEwwR63diqoN+klun3sHUptvaK7zuClJ/QC1Sh63ZeNs9RKRf6nI2+fQB2aes7y7NQTT8WEhsLYM+Km1CJqqpBSEWXKAw4ZGiA3pk=</t>
  </si>
  <si>
    <t>H6YtNHywEfLEf2MR/+atn72kCcjLP8gBJhjRfsrMIW6DtEtTYkzTkTL2itC4ABAn0NstCc8wYk1aFbZ6e87ANo4Wcm5v5Y9D3rJ5rJxoYDt1f1A3O2TLwZ8uS0CWB9BbjRYNTWftqjKP6xBQJcqgyIgdpws/1j87n62yRj8mnCRBJrs+g3lYT7jcKGu9ywHmpQKmSHg6XsS//yrV6Y2BXnq8ELRVlXTRNLJoGcnlXUobJQWzeREcH4nd5ks=</t>
  </si>
  <si>
    <t>EkggkONKZpk+WvXJHpxO5yElu864iKVYGYT2JHUGS29fp6wZi/xWY3+exZJgx7/0WqOxSAah4gt2X1By9DiKlwwHvjz11eGpvCK8wfTxaFOnHRQQy7ERBa3T/oho1imx9FOPCZRsmdy25qhuAWUOJzk4pLe8KCj8pesTVKYxRDvmRqamEsUAjfpj+uaawYjG+pv6yus1GgBhETfx09XRY4S1kz7aqmZOE4pl7DqH9dYOkgCvtr7JgTALie0=</t>
  </si>
  <si>
    <t>RQVP8GFRzSXPnUBx7/uGG3dWvCaz234gusnymSYDzxUGe8V4T5swcufV0n6GwMBRoUccKmb3tMkkFofg00DyJZBYUWs0hx52ENqAcy0Vgsy7KRbPKqouWsbYZd6ojbdBIvaODBzpkMrrcSQ+nhwOh8wKMpngoiQ3izGRj86mIXlTu0b6q/n5kUSV0f6V4DFCya/Nr2EUj/RwnOM56c7WsNc7gQUjoU1FFc04MbFcTfiBgh1ttsDxDs1mkw4=</t>
  </si>
  <si>
    <t>d7vo3PTlDdUhWbsyFnjQypwnk4EPdDZ3OxgYA3pZmhoA53IDOZPJPP8S56GWSbCCeAjdVogAr92Fs9Wv2FKrHsd1O36nOxnXDNXxN/afLbRfOXbYj28Qarkp+kLzrzV8uunxO1dpvVX8rsr95mcxLk3rPP06XXxRsV1jSjp8KwmnIqcbpMInJ3nFciarsLDTRRhQWkzjnahkY7QZ7IEcDejOpWFZ8HjB4JQvYS860OUS6pj9EljhaebXuPY=</t>
  </si>
  <si>
    <t>JKW8mdFoHPPGTCvWLgI9yI1eJi/qsqQgzn6GHdDdqU5bvlWjhX//yEdw9TutFKGJ+CWI8yHTx/vg9B4a4S7TZvXQQtP8bkqKjernWAUT90HcvJunTqfuNbpvZVtKl4ltiDlQYBrjc7Wq8eHV+T5puzi2L0jyfIWGXAfaIedYkyIlBKSqNy0X5yBdDB/FeZ6c5KqDv94qXV2k3yoStibv4FlW/2fqVSN0oKRgCjT459vYYhVQ8kruGIEer/U=</t>
  </si>
  <si>
    <t>otacrsHeHJ/7VpRNyvgK+UdNNDDsS0Mx+4QlksIAh+BaoQbJddOVvrMpVnbzdACWMnnDmhWBRN3jN8ZNhJgMs6fx8cuIzdKmt/WJNrnBClAGOpPd0jNRNPeR6Pdpgg/v7NbHz7gIGfuTolyLrF+V98m7s8l6+2M1Cn2LXN3KhktTPwjkvJNPhakRKXIM+B+J/8Lpj4NdjO5zHqoFfgUwtu/NQCOMj5L3x3cEZaoFRGH+gl8lIqYa3yK3Xog=</t>
  </si>
  <si>
    <t>BaUIVzZLYd+20/umxXc/TZvTyoo0ul6dMvCoqkLPvBhlUpeu0zsilS6PZnmZmlrtyJeFIcSAu+YsaAjwKMzi8BASNc1t2i1AffLe7yRhPTKLrFCfIV7e+fJpWEWRbiwQU7ZFpl0OohfMvPvha9W0C+YLUT2bMVSfJltr8A2Z/I7llPQew+rfL7Vx93hpP70cTfjUAEVEkYU5cK7YA9pARJ1jKsrSlytoYXMsXmSh9W+yZrADbLj5+BApzA8=</t>
  </si>
  <si>
    <t>XYO0DXPgvVSzTjbfpIow96zPiUSj0iyYZL1fxS2xI81zNacfYrUtgzF98q3JtjQRbfqbhH42W6tK7ufo462miRO1DfallOH/s8OCALR8FZLmgTnVOrEQQq7pg5NX9wKtOGo8+ovffr1lPCxvPs3uYPldjoHaFBUuYbweUAMtfIyn4a+hTWlb/2NsCM0LGoyn48dJivcnk7lQElQbHRF5/xeaeiQbvABnS4rT86bnCybGqiLDwsZg+cJ1JF4=</t>
  </si>
  <si>
    <t>IpH8AsyxIIJhhycCk8kVwjGOvS0dgiIE8jE3Qys3htkiWbMYBvcar3QSz1oxFG6HKi3drC0T437nWJjxBVeFacKMjkksBwL0hx0FpVvOD4LmAZbkUB6itx3D6jCEOoUL7R/SQ3YuZmDp+i6T34TfBzIzIBMLkBtoZPLuEbhfCUGpubfiij8GApGmBdVYa+0+wXyghLiF1fMFppezYofIj0A4sXTKLaJv1z7Iafvsi2OeuNxtwmH9sJK2rMA=</t>
  </si>
  <si>
    <t>1BgICMyCigoKWvld5hw0XFvsJKPuhCo+Lw9m1j3YwVvZ9513bFv8cereMZbZP990c0gCePTRnXfgCkRPDpBEa0quXeMzFsd1+sFnZDFYRzVptulth/ir40Vyf3E6WZmsapeSNDRoX+dSSflWAQX1wD8wIGkR0vA9TyPjcC7h/F1nb9DB6Qbu2mbY3lwW+8DBwJjBPHBwK1szzLCgqzsgVe6VRXGC7GdhF+iflgPrI6mpV4r6zQI4UOixCB4=</t>
  </si>
  <si>
    <t>oAQm7+Y0OJifT6TSJwTXWHGv8E0lWKP8ARupRJuWc3UmDCDN7rgSZ89E2CyU6w+VSvaY35iGBH4DuNtx6x6W5yF/fCXc4H6nKlIDYca+K1x+tyCjDRi6zGSTxRjngBo4BA3fiTMEphLpYkeCjo/2yFP15zhVzK1dKBhKAjBL3zETciaO2wERfdOZozrjREVl3F41UKq9OxRhOpCTgKj/bH47OmyG1p3qFADpmZtYKwmzQWwduyQPFQ173DY=</t>
  </si>
  <si>
    <t>FgykPA4L0KkLfAtLpxIg8cb20M687AiW2zLXYJNQbyMENBgLmR59fL/2pUpg5g0lIEM3b+x8dxPrwt7EqmkGLZ2WuBnBt9iypwMX+m27oCSooPASEydhKzLyxDN4so7qN7hHGbFzeBBuXcxU4htJjuFnHzOBakboMBQ3cYk0bOI4JzVxL9vAZMk6CIgLBzrFsuwkFi129L32hmcsAFA+baeqe8rAIioLj83Ql/8WNLU+QrGhAjadrpkMTBY=</t>
  </si>
  <si>
    <t>Id5SP6+xlKXTsaQIaCZnRnZtQLl0CiFe3/+ddfOR5zXfdbiT9OaWyYyiZVQcIiRcboxN8SLFtTrTGVBp9ZUTff4UhIaxtfmEMgWmfN2t+CdtrMOKTvksUBgrc4bPXhqcvdw/E03z+SXwQGDdG/QgIMuJzNO+wXbZMCL3AtYct21ajvoFt5P+c0SAnf/J+nUkf//XfAqfxwJTphXUSpEkWYKFmj1usxBNilLcLu8lNZQwfh8z4QfjhiP+tCo=</t>
  </si>
  <si>
    <t>5ejZ60WVwHj7cbbpfAd2xgzrSPi6FV0zL8ARFAj1K10IwsMlfUeGVWzSmlQRPr+/lpP/CV+m/UgtjmoltIxEDVAvTzch7xAmTpxPcjwvCerpIWhYbHgdEpmkxrwz0HexuG9hKBl83Lno8f1yVDUViXjU3umYp9CWjZJ7KLZD5cYy+iVZt+IH2sHOmSsjAu/ZEujagY1EYwwz/CmODUgwFS2rUK4fB3SrDaCydkNtioZzvUzUVjBDYVs4Z2w=</t>
  </si>
  <si>
    <t>qt1tVLAEeRZ7BC6i2oCFRzjJMcsKHnYgt61cWKZ4QGVDWUsDh150KMZW1BaVwFypA/Ga4YwBQZVNAxnLk6vJk0OTNRhf/KSKt3g11klZTmT09WVJ6JQ8f75dGf7e8LROfHZL5l60tjJH3CGeeTG1LjNyjNsr4IcZA59EitHp6ub4nNHeTHFZAfGJtF0EEtMj/lrm+rjWYxfrZ9QL2BzoKqlpTAt3IirMfPbmVeaQFRax603D54Hl4ePWKBU=</t>
  </si>
  <si>
    <t>pQq3IXNGdNmjWJyyH3NrsoAavSmYxNxRo3fTGM1gr+6I6sOfVflBQHaFuT3rTQpjVc3t1jJBaAoRLQLDdihs32WT/8weYNLEG2HCijyGQBi2uyNvFt1YXRnTouuZp0DCsOIKq78HvczZUVNg1OWGOxzTvRq6LAArm4x0XKJlBYwzZWLkcz2DrPi1NfVr5qmi3HHLhMOi/ZADEYvHelMfYB3iDA3/i4TxmBo003zjXftkKsX1DP38ng8oEe0=</t>
  </si>
  <si>
    <t>qT2aXIH07LyKR003bZpQ+U6suOzRlVdAp5+QxNAsK/uqAUNvr+xhEabEF8WtrJS9UvKNcArTS+//g1mCunyMnZTxDbilFzUAfHkqB4/3Mb3c7gZHZTKVv1IaqjCoiU0d7lki3XJMJ7Oz7LaUdUl4tb1IzaCqZb93mCTa0permYQ06lyXrQtxdxtfLr5pAKK+7uZgzOLfUiUFesGi6ss52Pa28s0MXR9LbbEwgPf4VdoR4WRsIXvl2+BRF8Y=</t>
  </si>
  <si>
    <t>Bj303wTnnny2/0KRlYHIVBdiqbAK/j3tBNU2fkmZXYSUNjYXnBSow9Vn7nIk5np6CizpKXkzHR0rYc7zf5lntfDT9lNOitccacJP5X/GpgfA8M2nY+l6E31eLr7aBx6tnbhs6MJ5iO5qsv/S46x4AxXU9oQ56cXWH8+kPICGQLakP/TGPHlF82g2McAh9gcuhG2yE/lik9WxHLefQTVNWqN1pqcJkuqsOif2j+ofBtTBnL+7oP5Epo8CVMk=</t>
  </si>
  <si>
    <t>PJ5yfqJNWIsF0VCW689bUAYp7nuaEmN2lUQawutl/5lEHhvR01w9ZzF0wmEf9CMtBb1tSMaauwHE2JAVVL3ctBGZ6Q6zftse/6PgwNV+yjDbd/Ipv7K64Fot7L1Sl7ajJaEgcx32eKsVMsYPigqs/LSWkshrX12nExcg1l7LLh8Ak3LUsM3QXp4qEkajXoyxj1lo1WNL2X5+6JAidoQy4sUI7tRom9lqF254HreAS+yhJ5yKZM8XiG5ubu0=</t>
  </si>
  <si>
    <t>fRYrzt5TucYUpt7jGNlBkm9m1ilOCgHa7zRpAC8vt9LmCydciUvGXUh25A/LI2htNHMLXo2sY0Qu7tx9krqSdTKdMvQXG8anRaUTwNOhvAljlYV0oU25ymsiR+scn0Po+LePN25fudJcwxFIUu5dLmeBU3/5e+CYVclCihuFVfSx+BTmqX/ipzAhyJDkewC5vdUAzQmwpVTq6+CfWdeuvIobruAckAikg1D/Eohdj0xZ70RvsUqTNRwsR+o=</t>
  </si>
  <si>
    <t>qxNs3RWlgLsxyKE0ZJUbNsqK62kuYJB/gIS7DeTkgYzzkGh2yI+XN1XARTA51053bS5xf7G0IGuNtwn7L6zB8bt2PqSZBoXWGT3QvM94jTqRlgBHX+UAGuZ8k4EDLEdsA2iKfeWzcEUJbbWRQwh50PKfzidqGsgbFW3He7ea4z1/ca2Cd/IQVeLCkFYt+Ng1//WSQGe85PxNcJs9UDwCpGVYEoxEucVC7JztSt/V8l9ka+aVKYIt5eHSCpY=</t>
  </si>
  <si>
    <t>uZCyFFw1bpIjUQpIt2U5vLrTV84hg199n2HjxheDUEGCT8uGxtIwT3+K4alJbhN6uccCyZgdb5nY9h4cO8XqmDiiy68uHZjPVGWcS7j+Oy0Tms82irvT2ATjDsx65QYrhx/WEmnB8PG85s3szzbQSqWhG/V2bNdI6aQl9a9KQCm3BvakaCB1YKEP2Y+esDBg7HOg5wh3n0rtSNuw2ISKftJpQ9hw2qBcSpKg7h5FRdDbiCHDOQM7zGKuAyo=</t>
  </si>
  <si>
    <t>e21Jou/MsVhfwYDrrMhignm4ZT5plqdIXQZx0syA7UqHHHWny612Kb5x8WeBIbbRuMSeiIgpgIx+Asd5o4bfrFoYCXPnNWRYhHtffgA+0o8V+f/f1Sj2u5xFJgzdjAdxeHT4gJo9NafJ8pBhgADoaqoSisAcfI+qiFi86cAca9NHhRCAGoefNoe3tuu+cZ8ZpfXBxGuFX+Y4rsI45hCwfw8BKjd8UnakUFnQqSo8/OCuX5EWq08QhGTMZuk=</t>
  </si>
  <si>
    <t>0oKXRpBOCgR6qhdcZDDG5kpO4pD9nB+uor78JRtmSWRXUw860RQaWOZab1Y80t4SvzXJewf8xFRySkGRfXRtgP0kHyY6K/IruOoIut/4nfm+kmbQuLaywhW0U6cYDD+hrKS2W6zRiVJp8ShL0iTm+yIBmmswkjzncNEGpzeVsN3tUpCrGgAZcBbGYth6HvJwn51KXChXsiGIfhSmaA6yXhFXqre/QZqUs96ntVDmkd4VRjO0wKc8YTNt6Lw=</t>
  </si>
  <si>
    <t>zGyvsBg9nJUThb6WsNaOZw8iGd+9AN+0ObihGiamIwPXh1FcuAwAczIrRIk1sH8fXFH2ll1Vd6JaAvs8CdgpWk2bcj1qLLK0iX1F54nHulWpwZGipFQnbcd4mzHmv8js0J4/EyxsvvMuYxhv3/nwxUL4dd91oH05jUO7IEnSVMoqUhxetlPN2NGX6BbYeyCTLOxGyF5Hh8qaSk+4rLUUMZzoC37Tt3YJLscZV+hGdOi1tqMxk9QztGqihGU=</t>
  </si>
  <si>
    <t>kFI0pzs849fb4/+vOeve5SjRR413E3g3y+qUuoacKPRKCT+WV63meNwCFbNt8J9fG6CNZZoMb3DJYHk/khprIileMyfFyRcbL5xIThVwd5aFm0FqpJS5Uri/IgFBcNHefk5QWHfcsxQn6T0lHsMd5RIVbHZtR3WIlipdAqxhTlAqfLvIeqyD1C0R225K5z21Jngd3xUwtK2EVBH4PdJqUR1E+C9NEXHCtdtLgKXAPa/3gMDjj6ZeYuB972c=</t>
  </si>
  <si>
    <t>YJ6owWY7wheqShlmzAZKssAK90W/wm+Wfga4oDfWcNS0LPSoQHRrsnd78PbKHszGUcBnlFvW2ijbjnMA1MAWNQnywzYPv2XKGsaYSoaNbl24CkE1m+zT8FRyKkCe684WDat4uZRscv8Mlv8q1lsf6xZSLp+yDyBtDw3Y682TKNLvLjekcII7ffztkev3rnBm/egZgaxXp8dpXgIPRU7pqxdhLtJReNQXNgJl+eooBTUGNMRgLnuBt4zl//o=</t>
  </si>
  <si>
    <t>IqxC+NJW50hRxq1ALGFPqBGOWVzycP+LTNukug4xpuZ8XcAyWxbqZ1bOHPdIMwgveIgqJ3poQYWXtsur/MoXi+HsGE03225zFDU8SMcm5szurJLcfzqYuvJ9Utp2EcbI0J06jAjaf5ygD6rqk/3TcfpOgQS7l0v6lHpp9lISOs6jowdFRx2Sd/Nkn15X0U/eLI/iQWsfmC9JGDp9p/8GI+mcRigPmpQvPBWIONqSANu5B0CoiCwan/N1ymA=</t>
  </si>
  <si>
    <t>9pEnjodOUvJkBjtAM5Nd5s3FyZ+ND7j+uJIAMpHn3k4fNxGYPKwA41opKXkoyz2phCFjOXYeMoBuye+0kXbijdAktwmKGgSMbVGJToZDFgKdxPoNCB9Fs6zSRsuaYRX+1yTzmLJIxpQxdC29AsN376BQ28oiGjODMblgLCWjwyjTNKLuKEhLFWlwYuyo6TKuJIeuLujbMjh0t9BztdONgkMifbBHqhG87FjoasE42jxxWUVNZMGqKYkyOOI=</t>
  </si>
  <si>
    <t>43PshIVe90f6mZ3nbalwIBc7QDreGozLu5Y2+ByYOTVfzNiLL9oSvNOSu8vhFZ/Byv3eYJlpz5O02wdTjsC/3rQHFd7wcNx7eaYS56VsUfCiBNp3hZHiawH3OioVpXiaTwXSVE7UotUK9ahgotvN9M+g/EeNXfxaRpuzEZH0II03giwl+2ouL9jbHfaMqYt6VwmL1qpKSbEc0wa1tfTnMBKUW3+j4GS5tVkgySy26wBIlOHs5SqdOdT7FcE=</t>
  </si>
  <si>
    <t>+m6esS7F/GFH8nhXbF8nL/z8alx4NCK6bcvdkHeK4g4GP75x7JZhkiOe2D93288OQHvphIyMWmCgLjhV2WOGZhwiLMA1OjOetjb9lmmLkiPTyh8rryHGJypoI/DYX3gXa+vs7nmC/UZ1AT9YAu9Hu447P79JxYn8v4X/5RjyHX0+z6creB3X3SbelsL7r1tzI2hI7uYv6kH9r26+fT8cFA8rQ9e4DvMaO2YRYL9NzElmaYNPnElNx1d0xOU=</t>
  </si>
  <si>
    <t>t02/H0bU+Mn5syiO5gqe0d5Nq9vs/w6FqpWNtYnAkDId/v+atkSx6bjU0BQL75vBYGMmDc8mpYkDh6ItgflZsmGKqrfc+b/9M2l4vdftdkCwzK36rniUHpKMxembJ6/HF4o1b/9/dsZIZcXfkavdUVqRVElcYOW2emk47zjCglkIGB0ZFQHTVvM9vA/TyPUH1ZBjZdPPWCqbaJmWxvTORI/wDUCliZKQy/zfVYWcBzlwMgJy/Ts/LkjesP0=</t>
  </si>
  <si>
    <t>+YRJsuYr9WPIGDcq3d2FourzLKz6UfaJfbIgWbX4+DVIRNb63vr3HACcdPdYSx1BQkXboavoyb7RxLBWZjCylCMHLAIVPgxIE+bT+22cfQpdavBU3URgB74J3fPKAqyDKuu2sbNq7cmBHTH8dcAPVRXPkmRa9PBNZAHj3XS8aZLVK05gk1twQabjbm8pM5Brkn7aiZ98bFTf5sVUo98hOkLotGyXikhsiStDJSnTedT08BiDDjn0zHFgGy0=</t>
  </si>
  <si>
    <t>Zbde9Q4b8+y7Srhmc01nKvrCE5cIkzUaUThYQP8Zv92rShGNEp07MCjWD2jigRt0/u4DwFZbO9ZIsOV3nB0zzPJ4soR9aFyLpFKF7h94Jg3x9aW79VfKVCF4W4RNRYfmVoII/OKmUIRYEHHEe/0HdtZn7D6tISZVKLh3NwbIFLaAIziFHDLspaFVAyxUfPWScaifsclWAhDTIwbc/5JEHhBJduD/QKVPL0KdmJ8K+OkQ0tW2qJPY+7hOcdU=</t>
  </si>
  <si>
    <t>wnxjw3g9H2voOm9gVfAn7/U78OK1DvccfgHALQOi+S3fm07ANsGwto1+PRpm8qK/NsboZM0GiW2CwzaY4IJFEnZxgNvABhQ2YLdXuP4lafkUIJ2RsWt/VIvuA1bY9SbxpyrFlqGtlx4jKT9sRSm/LNTtppY5ilgHEGkONUopD1GAPZZqDM21RxQjAaH5cir2W5TRnQw1eJegjI+aN/EAgTDseW3TN9Fb2BUaWKDj7d5FHWgrCJDvNxpdD9w=</t>
  </si>
  <si>
    <t>PI2QuDbjoHfUVg27XN+oX2zJr6whqXfh708UyeUfUA31hUgG//TV7IaVKmrwAdRpqADPEEMqEkW5dd8lHSXrE+QwyBzM9KmTCrNex9WziJQAOVUYG7L1fZ48frJKTUEkSjm46W6reuyftbXmrBLB5rAkdmSAPzUjQkRNFgcWU5PyYxZlMrbn9bpw/JY3G463Lg/JG8qbIcFYGOPIeOb+ILlpZimsNmfsl+4nofq0WPldS89ncZslZyGbVXo=</t>
  </si>
  <si>
    <t>6JBuY5ySyczuFyYkdketXajkHb+lJWg6rTK48iZwqPfLeLd2xgS3F4zINCoD3YmbcS3okzwvA4ZIVE1SCCIaEt4R5tYn4w+7US3c2qbnPtRs1Vh8ofjoBkpf9nYuShlY5FGdJyLt5d/OZNf+/3sNdQbtaOW/RBpKzqpmdkm9XefpFQiArbJmtkyHAU6QLsAWx8dx7sV0tCXU1KD3bjlncBhPUGwTuReVFJJLk5yS4KcYmHGjq9ipxf8tSKg=</t>
  </si>
  <si>
    <t>aa/rsGTjN4zq6+07qiUt4TRKyHjlNtQGEZHa2kmKJMZMNfVEEWX1DAndw+hfgQpCUA9aOACtbTqa6081IY9o5RxteViwMB5BzcxrnBdxMlK17OiMHEfsmnlRvfkJItuOneFWelvoI+Uh3DdLh9r1bJX2gD5SkePIvMfOYZ2WoNVvuDSsVGxl9whVn/2wnf5midzY89C3zoeFqowZReRDtbQfWvLafT7g3zErNRg+ZWpDW3E5gv3XBnefk9s=</t>
  </si>
  <si>
    <t>cyafquYdt3Cyy6zbbTCVcKmtotv+y3MXHZ3egBG5YqPzNZklR8KTP00RgMvrJqfHHtq1dWxY2QFJ8Q7TkXTS1pLVLiMcPqaGUfaF5ejqevF4OFHUtazf5NBcj2kffEK64b9xxefbKhZf9LKtGKQz0zy831vUS7wM1PqOXsnkjLyQ0sHmGq6G6HsX6QhAnCrdFfqmo/7ZlU2tIUlEKpHfGIKlCKYPYmRmPy0JIlIwnnyWtH51syUqxlpy9iY=</t>
  </si>
  <si>
    <t>xc9JBfAoub8x+aOU4HL7vDJfXXJyQTzKEdwa2HQRDmIH4GNLwVzs4nVF8sS3lfhYzopDujm1waEkDIFOtNFW/yojOoeGtuwSGTZt41VuioyZy/Yjd2I5t1lu3cBaF1Z/DhIpbQCLuIS0OibGJr1LO6UTsjnOlTVXBa67SvUoy5I6Unt7mH/S/IlUVxL3cZcuM0hcDGWFtWjPZyw0gTVgZOVYe443zai76ou4eVAfXyH8cAb5VzAd4w0OVQc=</t>
  </si>
  <si>
    <t>sNjLb+8wvCzvedHyIAWpv482MpNRYNkeBIqnTJDUUl2gH1StQoQXW1wSpq4RWk2dO8daMiVQp8sXtI6PDP9RuzFk1FQvFQchUdcmMwtFKVumdKU1ZQFe6K40NEH25e56VAGN2z4hiPnePTaGAv+q2/TaQLrernwwev0vi3s8Nh5NX83HDxw8AjYC7BfhdWAVE/SWY3xpQjoK/H3+yGv9xWWgcIF/CbZM8TR0lYsBPCam01x1KCpDJ59cSG8=</t>
  </si>
  <si>
    <t>NZGbb9w05Re6ngWzrz0MzA1uFdf021nKg+S3ZKghF699Q/yBm8zUkf6Z/36m0s/j3XGDq3nnR+YHCJAGnUiQ8/oQTDN7KYaKV/BPLbuJCUkgcNHkXDxnBfQcme5HGRNJpSdqloP4GAeWYDB4qjkXZDAM06O+Yev3Eg43GUDnnOTWoszbHR5KltQuqME6RxvyoH4aqE4dDTRQ4HosvUOC0VSlVmuVkhWTdXs/XmpwKB0PBBO26Spj+MihmoY=</t>
  </si>
  <si>
    <t>EmiYpYxLpWHfwWO7Z/6WtbtKcgjpYCqmgkHToK1O0nEnnz/nV9iZsTZ4Dl4fNjCBsj3oHD7IkcGPVWqvR3u4ooS7k1uwjbyAAO8W0JHkJM+bD/1+xW3vqpc11EwnLeOzhiHVvRUa3WY3tsILsOJd1bqyCrXzExkYBlWHTA1XwJkAulDDKCGFrdVeE5me7zSdR4cd4sjm5XnHeoauFq9dhRA8P2ADI/YDTfs+J8eB1CH6vg6Ff8c/sKGWhuM=</t>
  </si>
  <si>
    <t>N01Tzz/5KGVvJDEDPH5AjB0HZz5zdeTeqUPo3l5OWz8ydUW4jjzTaSGNXNiun0htqWqnCsZYSNb5msbKFkdgZBuvYvkXMzC5zSjzWCoIo6NbpdZSds/Er25FBSSqDVrXaeG2qiETHrrpyOQ/yVFNwnXCcmzWh0rhfYss8XstqJWE9UN1jtJv4sla1RxmqwqgSpoIgEJH9qvPtXaqilzqFOmEhmZ6p+hzJs+/UBGRId+fFISOeBUxD1yFIYk=</t>
  </si>
  <si>
    <t>v8oW7UQJ/aE/2u9vb0hT0esOmPdzViyKAtgdcdiOKfkwMfMheICLXys0H1j3dcGsrZDsQnpwx8TZImdLW6uzqCf7xF5lKHi+yWuhkjP1jNQWnf2eR6kpig2ZvbQbCQ3BiOA0EfqCJ7h5jDSHeK/WPAq5SexmBlhzNFBwNtORXCgpB8tl9D2/dbTzQymjotOc+2CHVd9uadH+i6P/SYrrsh2xF5JfxueMPSbaimOCcj/bwEFLFPLU0IZH560=</t>
  </si>
  <si>
    <t>RxoxxWrDomnW1c2mb5WoVMDj4novA1De8M/JefqMADcGncP2R+0/CbgLi8oLOKW+H9hDwry7ygqiBQut2v593LTj/ne0MA78HlSMBsMl9QLY7m8WT3uh1gykLdLHX3oiOReT11Y8cUia93tDJ7sVbEkXJafRFUMKTKAVXIhQRCc6cxLeeniUsFszqP5GIoi32c6MLvPY4eKoH3T7rl6B8KdswOHKsQDwsV5YYs5+0sQkZRAoh2BTXWO6eHM=</t>
  </si>
  <si>
    <t>6adeyO5IF6V3H5bbj9vRgA22OBQmdd/aXTle4sOzdpC3+X/TzwHS+S5R1tks+qbwg6WeJKrgaKQq4AEYYxjr/ulkZmb9D1WQUmVdYmz7MvVJX0xl2mvqmVS5hfdrOthNrEBQsKZ75b2Mse2pwVLnTbBklbKfW/gzdi6LUuuKBkdMtJ9faBH2UQwymET9rMyBZIqfXXGuaO6ikA7GFkGfx/uNxO3NFSCNCxv/tjjwLklE7skDaR6Hz6/KnT8=</t>
  </si>
  <si>
    <t>OSB7IsT76eUA/nMizOH1l1lNGlurCR8VZMs7jcA2ShaeeeggXgRcsxgcJTm/M/k3+zevm+6UBiyEC67yz0SeggLqzQHdMU8RnzuuB2hC4+Y/zaH9ZxGmPAkaVKcdX41naOcACPRcZGu8PuSS5rg+RroeiTH4W7z4O1MF6y7gRX0j7Nx2oiv5HpKe4NfVxcb7hy1UZ0bRcmXNoadUa8CQpDRcWl3Y0V9iq1mNnKQ9ofm5RZgy11HXtk3dUkA=</t>
  </si>
  <si>
    <t>r3bKdT9PM7Dbr6XjFcC5KomExVwybfBAxEy+UQIY0smDUtpLHYIsN9Ahvjdmw6RB0c4C6vj5K2HO4xDYRsI5vJHdJP+WE+DZ741ZwXo7oR3HwvUU7qfpaT9dWK335zurzHFYmcnHoD6WomkjNptm7yopiq7gQV9jv7wR0qBrjafmVLul6ptqwrCgWjeLVBHncFxjwtf4Nn4lmoBvZ/bDIQj8qK+aK1omOdKS/tf8XGZCf6u/0P/Sl25UudA=</t>
  </si>
  <si>
    <t>WO8uiHca2ClonKqv0WIXHNB+Yqrth2N0o66b/1PcuWOOfP7bxLDTF0lmCbfH+3xnlt5c0fB0dE3HZwZ+6YkE2cwgMxtSGrGBy5Pl7ieRqUvUwT3pLdkREHddYY0WAX9omDI4Z9+3ShsEXRmTVhyR4pwUnBj66niFZ9JEgj+VEvoO1U7ChmduuUsnXphNToW03mY3cIYyWen+tdEh6c1BVzwOgiP4Qln490u/xeK4AMNpEWO0Gq++mN8G9BI=</t>
  </si>
  <si>
    <t>vEYo6S7qSV3WCU9SOSH3tnxHZH6R2UGpTMFfP6LY0Rb9HzRNecDp+FYFJSH7xtZvrPa/ILLv87z1Ukb+a+4Squ7wNpDx9KBD3+kL6FJFf6f/o42iGGTRBS7FIOUnOFZPiFv/sPPOyQek8QYQ5fWxFnkmNn4tdVx1leSyTjS8onJmR2H4RAwDxPFz5enUEYjdO1l57nCPeIb+IC8Wrrv6xLwqvAWgIs+9nZjs8ZKQqpFdqd+k8Ky4GeXQIdg=</t>
  </si>
  <si>
    <t>Rj88s4EAXnvFYBH6plhm0/mj8btTo5IoELoTy9NxHLUO1Mw6oZzRaaPI8hPvjhMXPMpqt3XrmxqBsp69y2FfkHz1dk28HD71okhfxPAwPDsoDZbqY1lNCgMna6Eg6pyI3C9zA2kanaDPIjtEWbV7Xdfu+90IODcqYr5pV/ESxtgYK+moDdTgAky0nZ7/uTFN/ssvYbRmt/TP6AT38cuklUzL5kBX6IFT6LKqQ5FtUdeUlybW1J9r40GsQ68=</t>
  </si>
  <si>
    <t>jRqKlLevm5mIZR0PzFw/dV4B3uj2XH1dlQ5I8RdPRthBjv6k7k9cXp2g35j6PhR/1piOVvPk9xm2DSJIhuQRb8M/JAfxRfZDkSIenHsGsPFrBRxXY8qsYOdqawmIlvxRsNVzUUJV2x8fbDED2o5EfTO3LHdompp0BY3XvPvRHSyWyL2RlmmnySPu/UjgI6QzXNpODjAwXwc+/LopIGUrfE9PSwqWNwrd08qA5fZnz+7FSfMDdr3K7rQi4EI=</t>
  </si>
  <si>
    <t>Q2auQZb3To3Q7riJK5KaqTXhzNctd01NticyUsP7mFjiXR0uFxkM0nZFbqVkXUi52KvL0bgYTwYN/CLTVc3DT8HEf1g7/EtxXAfi1et62Pg+4Mu7hj6r4nwsVI5fhnc6npsh7AX5mqx1mhqgyQ5wwA6u34JMWi6Eom8nXr4LWW8yX25vztH9UgyZn/Brpoifkz0ytNOiHlQrqcZMuBrZ6d6bOBc0+rJP4MBcddK7bRtP9eJRs04i3mrbtkE=</t>
  </si>
  <si>
    <t>ekz47IJuC+zL2zvI7Drwc3jo+PwuQVgf0AU82pxy2Qy/8WqCNndBi5Q11oh7ZmkmIVPIpzPf2CmjVdEU8a1irww2Zt/LUkYE0uK05fTYdboWvuM/V5FTwGJ9JV8enxiSa76npLV70/vknJrnwacyqoutMF56I9DR2Gfgky6o2/ef3b2JZZczHgT5eyaWq+bRR+wtfy/cFm7E6h4XGswbFdvZWhZX7t4TVR2Xg1HFo8PKiDf/C3NuP1IIXMo=</t>
  </si>
  <si>
    <t>osHaddx06B2q2Qjl5356Y6jYiya52lsI6YLjBa6nwdJV/3Nb3R4AurEb6a1ywwVJ3MPncxTDiNuzmPWsBkt7XGUxxhbXJ35NNjWqBOHIghrxd+hDuB0IPbpAo/r3ADQGGwrowWF+QB13oIqvH9H9plPCO1MTsA1OQvcFe6tH2iSIh11a4kK2uLNATA0VbTJpLmI11fhhoAjiC9CnoLRQQwf/xjM3RsdE2qwrlJtKcXdzojXg2umIKLftHhw=</t>
  </si>
  <si>
    <t>G+YRm7TxaWyhALCN02Y11U6rZxBoCvN6SVMd8i3w+LEp0ynyZ8XR0qsoGZEygnSvx4Iga/htxuPy4vLH2RLwIweRuX9EDUhkN8O07rrJSlCWP6eQmSq8eEb2cUs/qIh4KnQjdJf8PFt+oSWf92638FEqgA4QI32+raf8mLjoOzrVClmppYLQuo2RW24BKv8z2hrKwKLHxitUTDC7IEFWArfCaEbhvsM2vPZzxJ0HO7lJAA8Rb0wu3C7c6BA=</t>
  </si>
  <si>
    <t>bKg7w9Je2x3Yu6EVnHDnG7QLgkS1QCJtnwt0SCQTJa1JOVnPx6F3KMqcchiHkwCjZYQUqm2sphRqTYVnWO4rzAMXYDa4uv/zDLd8xXnMojGu+lVdfzWdVZvo8cvVwByIdTgRA71kXbwV231iIGNhXSl6i1cBpzZzleZXC4c0q3RWc/BLBsYH0WrT/7PcYvVnorvSEltCD2pFJ0R9N/eeAw3E/fD7Ep9wX6jeZ8sSYOoNDDi7zeVam9n0qX0=</t>
  </si>
  <si>
    <t>HBIamOAmPBWon+5eH09CB2/H2xuGd6E/ZX67wJRRx3oCX/VjZ+hGyqMnmfQgt9OZxXY4dxjglPur0cyftYGef9e1iUZdu3LMvZjj5/AHP/NxuV05JZNyJAxHmxwLBP2IdVhbqxUtRheuBagvDXb+pv8qGlbmIsbDOZgM6hl0YpmfwN9+OngJ4sIgZRz8XBB+52qlWB73RSB/fm4WOIXKEckUGGGLLX6Yk1+H2LoHagHgJq3MS0tuJhy8N2A=</t>
  </si>
  <si>
    <t>9u2kGOuLL4YffauGOxh5SJHgAxs2GnBIAZO9zIWQoDAB+/lTgeiocK2kJzvi5jXchfv3ho30dDvHgkDbP2d5IlnsLQdy8GE1sodlzojlabpRdIZ3sSD2RCIWkk3Rh/oeePfYamaTC0Dhku+JvhNm3aMCnja348dRaGdYrpHygxpzl3Hmwbcy5FKMJx+WXdWHV2CYuYAaG6gV1C9LJ6PA1wOnwIAcJDqKrSsAgGHEM78t2Avx9Tjh4JhJcrc=</t>
  </si>
  <si>
    <t>AtOMIMwpuZeq+xE4iR0dPdyCIoFC3U/mqjJZSXUzRxUXoz2JUpRhkrEah9Qv/w3DT96rvN9PZX5A7JSXAJiPf60afahlcKYQLz8jysJGS5g0zaNrHrIGN8UEFR+SXBGlXyO1zA5GEZNtNFbfNqowbfrZlUvi/wL7TvhKZwiSwMBF/X3CXRnNvPEtPmv0dqIkJ+ZzFY/MApiYaXNv7KBpQVON0z0ofrUJ1R+VfJZPOTwhpbqQfk6BxCWH9Zg=</t>
  </si>
  <si>
    <t>uwELWaU8ykVNV1F5jA/gqiZVFqfRDnAu2ftqsZMfXDop3SK6HpVEP/wJReRpwgC2n5jWosZLyW8Hbx76JwUwPg9+18bShF+d4oufWkIaRTlq/fRXOGFDA6mwzft89yCOzDUTxmOM4o3xW28+byYeOZYMPnVjozkRf6KYp7bgJdJ5aMCNDfuuuyxfgCJKiYmXrrDfgEz9LjBFbXNOv2Vlmtn9CK9vW3V4XScNHZtoIVLdEnrJLv7bgz3jq7c=</t>
  </si>
  <si>
    <t>Gib1FVPf9xRL+nBxnw9ntns+abOjGbsFB3HcwYToiHuML/Yy4A5RWiY+u2RzPO/P751CYy/a4sVV5+AFh3+cnkorTXXKFoFxHPCjkcnWf5FRIuZHnPd7SEkUYNRguWkSsJ1ZxqXfXPA0e9yOwBhHzBCgASVyO15/4blMqO6W7BHOTwgGnRGgD6LLs77CM/TwLgXr28jPp2h51oh6YKV4sbZCscS0y20wG/EI3yguuim/Cc4fhjTKe8bwwDg=</t>
  </si>
  <si>
    <t>EgESFcotnEz6ELiFnswxDgTgET9B0NKrNjsL0SrEovWccCLWscovk1TGST6DMYI1W6eANbc6PFsgpoKQf+gGUkAkprE26aisrA5d5Fg9k/fB9Y0XLD2nnVXJsBf3PcceozzqzHmY+XDEjMZZAfcC6XP3ahTLEKUuq7zXur0/3H1mSawOU6W1RcEC8N2dofz0lzn3QESHYIhmf4PlUo+mV2cAFXcY07iYiPpszjYpZ6/40Zzh5BPTAxGs9WY=</t>
  </si>
  <si>
    <t>DHaiN13D5GR7oWDKc4ehjk4i8bb9yZr5HCCMizPbPP+TtjpWU6V7EktrNtkPIRumIH2pH1KY/S72sczFtWjZMi8BGX/bJ5MHH+o5PYZl+ITB3QDMy3THK1uiPVGbhINFvvQtrb4imaI1IBVxY1vT/DnxInibK5i2WKin63u7ELLZaWftVe7JgRHnroSqRPIQ3SibrZ+hZTt1DhjiJKU/pNrV/9OrTOKdWfDs5pjdrRgdJvaPZ8P98E7o2sw=</t>
  </si>
  <si>
    <t>b58Yu02I1JxiyhVdzc2MCNj1/jM1UEeXpcxYvpnoI5Wu3bqIK8r86gOpKTc+0AMVUxXn27/+T74xU20w5I846QPaipubKWIMDI5zHARnaVN7IjDs4SpvFvutzpOFi1Xcla21D/FKNb6lAjPaekkxg6zqrjuWf8fWZfaZVEpiBiKW92mhBbR/k9hDWf5RRPKKfgd4d6GwWKSgHvYAOpE3AcTArV9EKWpGxzkKvAgJUJ8Hy+uoGZhJB5gOZQk=</t>
  </si>
  <si>
    <t>MVNaX2At+6pF+RNcGJdi0ph3BveW3xb8rUgzKJHfHM1DO31PwpvXsAPxgIDI5GqVXvI/5tuaoZLpj8dAlIFcEo/tWUHLTxBx8c/Wpfr/HjcNFxfQXrjjSEAtx0PqaSTjPauCiTEY9R2xo06HvL97uylwXxdcuuE9tgv+B20yGyQhvQuPg1N4xlBAhHeF6oZ69r1JOy4YrFsmMwwTiD5V77Ry9wivl9evLxxRS8gNrnfLf1DKM6Y8ZQBY0jo=</t>
  </si>
  <si>
    <t>lcO1XXtDsS5hZ2wgUV2fD0RXhsETRpEQ0zKPoCL6RQp0h7zXkqVWDI8ifz63iC+7tG3aHPpNmF0bIJW2fpYw4HFxw/od+kVlMJ1YN7JX6a/K14wlaEUIoiEofwVxw9yvdPzMLKmRkYWSz08zOb0LWdVmbG4ur6LCNL9F7IcyRhdnIfJAGf2gqZhgidr4kqOr3N7X1c6+WSyO56AFFkUQP2z/7s2KddgnZE4V+PbHTH91fLhhTSRSq+6E8nc=</t>
  </si>
  <si>
    <t>+vXfNkEFpeSdPF0VOz0VqLf3L64Qk7kvr/Bw+LDiBb78ayLMA680UuWfK7VdPIrfvJjHRyXE77Z8yJWSZJ2nsBUzElO0Ms60hgi8+dfHiElrrST9j2Pw7i1jmIktFtMT+keI5tquCFhbyfG0qX8+0CaYsQNKs8yefvVW4JsASaeC3VRCTDgkE6oUioBIAL6BOIj/cc3IBr0BsPjLqG+41N3NH3Ddol9WNoHzI2AxgdI0jmMFmZhDJBH8SEA=</t>
  </si>
  <si>
    <t>XOL4AryFmURwKwx7Or9JDnXTH+BqRNZSG7EogNyfJBm2c/eKh5CC4iyLMms/wgij1RHGqIB9qLr9Qv558ru67sCnAD2hsNb8jEWJ4iWiwohavrWbtlScGtVluIRPKiP4Y3jsx6aUoEOMkjNfQH+5KMqo/JsDbtoTxhk5X9BApg2m9DZSaiYUxbatLtDpJ40EnOm1AQJhCfE08ZeH8kGdonIHl3KSG6PJp2AiNY3qzEDK2oNsd9FnJj/h7rQ=</t>
  </si>
  <si>
    <t>ay3qCP/gr90RHYBlMjKqSw9DKx4tr6krg3S9OAtl8eEYwfHUUBToF1yfLgIrnBNiwKd9dDu5ullzA2PWW3Bj1cpi1oUXFNM6Agymo5AhK23H6Q3Or5+/zttt1swbELQwYFe6krZH86xskEKYDIS5IC0vrY4CY2Ivk+ju1jrnWXzvdtPJV9lljDdPbqM4FYNPimK4r1Ge8uk8CY4NgfFhCj1gAFPBAW7smSIiJV5oc4bCAl5ehCYQoR2mzmM=</t>
  </si>
  <si>
    <t>MzsmbSQE1aqRRHLEot+C1yLOKNLIBEttekCQyjAVym3L0yETnM5IiKS5GENjLuvMRRTxXhd2WrVmRP7hGNklsDS2HySIIKhD44z6Lw9Q9OWjuiAYUpZms1j3i5NaKtaVSvLX//YiagS95m3l1lzhpAy5/npILkjZnhO7bQ+THHE65nnqV3aWCHcf9AdX4kXOFuXlpEThFYwGwUNrLIttdXGWvDFJoLSh3ORM6KWoIq1HLN+VwTyyqM3GEtk=</t>
  </si>
  <si>
    <t>V6STHSTN7DnEg5SHRwFqJe/MN6bDpbAS0zJXdwfmSNCSyy3xI/Q5Zdp76/bzdLIp0x7IovxzqNoTd4h9MZbg//H7g5CZLSOGc8s3M8TFqzaoSwr3AZNJ6D0gUSgAFHZ3zhlWdFb+qg9HZBzl8SP/754v2QkOg39EfHkiko3GzqWMNV5wgNEPOV6uunvXzpiEMZPyDqtKGmknUNIaqCLiCTdTgkVZvFGR5vWehf/+Y/z7QpFqcYqKfRDKyTU=</t>
  </si>
  <si>
    <t>Eb1n9rFs7MO1vKwya3a6en0p4mHewAQ6nUNC4hrKmn85zgNvtV4hpR6M/iQL6oDyC6NWkuTT5frzUfNnM2mWeMeNx71DBVyeU+XippDoqFmH2AdFnxeXYljiSQQleis4eUxIJAUJGpK1FcRqXJnvsU1N84/s4skqC0mVJmYoLtlNnmaupvBmDIrRTGybYIMwOcdel2yvzJdZ1Spos9d42YASM7vPOXQJOz2FfMubI3IywQzvqm2phoJHLz4=</t>
  </si>
  <si>
    <t>6dCyvg87Schd1nR2WB6ZPLBzbdM3PuYFsKBe4rXO+AM/iR2tkldhSQ1ygN5mcPrZ5phjJQNr5wt6++p+AJxny8a0prildXX7Q5CS18RmvhItCWLHbia/DhiDhUw6+ABYiE+OK2K1NkhCEpahxgKkt/Um/poa3Qp0nmOd7Kqvj3l83yamSNeWzbAd1py5LpAKYwVD2wx3sZQepzsQlMQ9Tv2x35WmEdBhe2mrUIWhCBnlEWFYHCobu9vhn54=</t>
  </si>
  <si>
    <t>zhvgoS7nOYAFSj/lt+78dWQ9Lnneue6vnnfUInkqRKwkdOQwUsQ1Dc83uF2ygvxB0ZzKA7/2wDAttOqy4QOaEzb/AXkf2VhnqhyX2gZWQ1kIxalHEq0Fml2DEZmpOZouiSDqBhhc1tmjg4SOT9pyLVOrtIOK0BfyCKPnp9RbL0lwl4a5TbWvyli8OThexfMKLf3+3dTQl/Th/L3NFweMxSHDhofQVvNWdkQmEbqFQexRk1WZV9IpfRP3Ygw=</t>
  </si>
  <si>
    <t>WkWeeFWkfW1NuaOfMdljMksN9PSVb3zveheC2uuoNzR4DnQbvTOJwaO1IQAs3Hc4JWvw5zlphflSax8Rg1YOqfCa8K06lES3zPVQWVWCRc3BbAdmrQI/ftPBzgCr7ll1SEPq1shjLgn6DSmMBhQF9tnogChPLpN3Wp0gq3OBOQjZd5R3Ak3U4P00qgKWhYDwy+WLuXU7zhS/a3JOU74SP01N4fmLW/X7nwnWTyxgNhQ79T4odSOXCfRt+IU=</t>
  </si>
  <si>
    <t>7NKTEUbRBZwAQdWYCroDLY5jJYZG8I9vztYFwOoVfBbYFboJrTQtBSpvQQkqSRzwSC3cftNrzmPD1M0C2zxDg1LPqeuMjawC/sUWQlV8uJbm7CbXbLtGLyrfi8zn3R/WBIa0UngkPxaiDLPs+sgLGCNftj1tdE1Iz6gruy8D6I+hamTYhVKf1zwjQXpR98iocU9VoYBOPc+cS5m9fIvJx6YMlwOZwfXBRkGKeia8YfdlQDiab26kNyXWodY=</t>
  </si>
  <si>
    <t>cgmzTHyJOQTdUSqaXKXgT27Xhl2e4BwN4N9J/RtSW6NrQHgjzRXNObGH8/J2oaWSuL1nAwV00XF9j2ld80cMavWHdxLnuKJlrNkmnwIt4SZSixQXJKccMFFiGgYBxeUHoOMi8i7LjCw869rBYz5LYbLG8I14w6GjW1EbuCwXExjyaC4oHciwFsKuaUxqUlPjyNNtkpgfPttwjZbLeqDMWxAvtfQNXCMLkJmj+trI0eYqECnVbzlTaej2lPI=</t>
  </si>
  <si>
    <t>A4GKXH7UvgjuTnDFPy/vzgXc5Xr0k00XcXjh7mI1I2NkAjIq7Rep/nDOrv9RhBHqDEAH5FjpKwhifSmclDblGPIPS44UXhiNVlvqOjpjtEv1TYbaZnkqUU+k8EMKWUx684M5oBjixertdOoFUDXD8XXXND3/4lov9Sx3i82+9RwhffN5IlELYW+WbfozfboU6YIPk+vkBPa19aymat7XQ/wWndVd3S4yTGRWHdNnM5Cy3aDi71uQs3zUZpA=</t>
  </si>
  <si>
    <t>eTtMc0KS2hsVX8Xj6Z21TQaw8ZVMp22eZLSQRnfMaY29gD6LICiAJdRnTT8WbnZWcwe93k0LbTnNfRiZEST6ArL0SNsVch05Q42dvkyiKL3dQG021INEm7Ld3zhP+2dZnmKf3In/R6cnToPrFJPC4B0vSuW+TEznRQhmzf8miLUyoaQgnt4DlKOZf4ny7rcPrLkmmMe9PxRfaOdlbLMKQJwZHKq0N67qAkrKsN5I1t4Bi0OBZggnj0Mz8Bo=</t>
  </si>
  <si>
    <t>5ZmiMJuwuYL1qtU+3Q7+OO+wiWUNgRPlcjnXKg09wQaag7MEytI9j1Dk5GGLPnfpR9z4avrzAiTF+rhvR8JqIOxgbGitqKXth2U4T5xDqcCQmW9v+zy8urGvv5zNwJKWCWS3OtKeLqIkFOtvH52+Q4LxQvhz6Z4BQw1lFxdTzMigOjPDFrc2N8Vckjh2owfTtkn1OIPEv5zHdAMv0TGG+ci+NmLlFeMYuxvlwjbXJyHXOHhtC0C//r4hLIc=</t>
  </si>
  <si>
    <t>Z60X3ExjW19wD/vlyzpzaDy7mGQnRcI0YW2Kl971R8EHWXjGYCGcT9Q7Zr8rGKdgGoljZqXYRoj+pTzrRHUW1Az5VrgP8jON6Kr0RbQtr7TONQ9306FbodnoAuoFxcc2evNN4OZlPpJ4Nb/YhBljc2DYiEiFQkyn7KB67Ni0ecYu1cu+BaFATyqYfN6tMRZNLHDvsew7OhrLphMdXI0/5Zcm13Q2j4hIs6M5nvtUZqh6xbCfOOQgGbpOJo4=</t>
  </si>
  <si>
    <t>LmYdHYC9EXxJ5zJSD48a5YJ9PR/xzExx0Tu3mGEfcXbrCoVC5G4dAPSqH4r+jNuaMzzrFaBSsiZdLlLunNfT615tITwzf1UICepJ+IbJM6f9AVtJlIV+z2mtYxK2UaYkEI0ah64Wwmv9NsT4zQaaHU++fFwCCgCVcFs/D0CRjnONjmnpCqdIQxJSsKyQE/AtCiIQKNOnUJom6pxnGKCaIBBe89lQufjhlOPtODQhULsA159mVMApea7SdDc=</t>
  </si>
  <si>
    <t>JwLBAv5LIhAbbWkc8nLYZUAAbH3L9zx8c0WV67NHpD643DuUw95m+kdbqaTzI2uKcgU1B2Xwog4yaBQD/uQUkllTg9oyjcShRtUc3onLoGTo2GhoWOMxmiHHTxxBpB7D7lKuby2CbwLQsqbH1OjiLeT0us1hdXk4FaiqkTuI/JXI5wIbydfsx784maHzZ0hBm+vBcEgw/AnnlBo4okPl8TwSUCXu5mTRzKX0WwVl2m551AdKt4gN2Z0xRVg=</t>
  </si>
  <si>
    <t>K6Xj4ldF5BCmyRgb/BowxoHv5EMaA8E3Za3oYoQlqTWDaJNVPJOBrbCygtNPsR1V4DCp+sm7P6no2LSeXRUfkMBim4A1t1UeMLW9mvR9EWfU1JMo3/gYXT0i8uD8581KVA+wnJRya0sMSaPDhydDuLIpjoDXN9AYt8nWaKTMRE6F1xhizn0FTDNKJZwvFJxq6xVcTS7CrdSNtigkTIxxwqwMPMMCGnD8DqE8DUvTkN4Xk1i9meZXEdHrcGw=</t>
  </si>
  <si>
    <t>84mBOkZqGgyBtepcn2HcQNIbj7SVJkHZn+e0NxKfiuKZRiaJGtw3+JT2q3vvnF+lFqomPrYlopUlbefGtQ0KzMJcqHkKhmhqyOdgGgQKOnp7lnKg07JNVx3OhcFVJUngFhsKTToEwzsSEh6pNlBbrctsLl8ZpouS8eog15rQTn1MXekvSJFIGiBkYQX7U1MPpe6A3VfltUii+jXM1MhmoXTLwQuRQoudaEyzjb3XZz9f140TjsiBTM78mzU=</t>
  </si>
  <si>
    <t>AzJ8/w9iTXHkCIcKssi3psWAkjR0kXTIxF+qizuIW+WgbzqQDdjlm1dURyD9PlCZUuRjfYm/5b5UPoXd/lucXJlGPyJmIyHBltZwlS5wZcaftEMD+OI45bu31IeJ1B7VpWVpFQqv0I+piNlhnoymZG9ON2FVsQO63e4EeN/Q0ik1VPSBKH43djTdtHL2PjWTpmZNzsOHXtP4KxP/LfpIPzloRLPCW/GZ71Xr69XPNP/AXjlFP9xovZ7d6RQ=</t>
  </si>
  <si>
    <t>ACZg37J/laISDiBjr7Y1nzTC+MXFTeAiIrDfvvVkWqyOPAyPw7HNebbt83L7l8T1jwhOJEosJktwPaDccKdoodTPdqBO0qiWL4oSrr4JK2mg3xDD1GrjqJS1WCdG9NtbBM4t4L2yjlDBOVGWurhG7A0GRsghkgK13VOt4pJZ3CIqt1UQgsFLfjEwEQuu1qC2aWZQfVmPsUfuoLG1HMbpswW2f6RA7XZxjbmA/3Abnx0rtiPfCb9T+5x/C3k=</t>
  </si>
  <si>
    <t>a/Q//tWqmUNbzgcGo5AOFttVuuBnLR5ALW6jU/aTqba/Yd31MVRKVFjFHQL6tx/8Ax0A7UFgMZs4Xa2/5MBuytcc672AFUsmVLbA9aHxyzEglRrX4KsOhhlQgOjjNlLQTg2A+fESOSAuI3/JyYijcbmJkdBOBP/pSgUrscBQpqRbtq17zWBJmmTDKa34u9R1J3owrX+guw4Nda4hjahDwp0ldJekae6/OXN4PzIuvVI7tKU7CIGCx3CEUyY=</t>
  </si>
  <si>
    <t>NQtxVaTso96cUEZNMOc7QNW+POfTbqdSq86HcjmiaP2Ls59vn2ncgRILNS+NP9U9pS6tCGil7+Z/jfrDbLpWHAhYmZ3gagnKRdpnLfFgLgUm7ocZ6Pq/+he8vahmWnJRPFj5MBT/wqWRRIBEKwlO1R5Xxe0AiE4QqXl3PdG9yUDTjW6LhhWFO+IDCi03KZeWp37MKGolelwRaLuahJclqpZ0Ej3XsrSpVpzZZG8nwLBC5mth20MX8MK6Rnk=</t>
  </si>
  <si>
    <t>RspbiSOHHWrCEBnIcFSC2CV8YS39iipStcoCEolseQk1PP/s8fYASSpQRh/dTj6L2qTQW6XMpcOmXjw8563TwM5DG/3XzojcET+0Hi4DJwh6UKHD35sLSPOXiZb8FhqjTxHSHornv4URkew142GMej4bw9BmKF9+S1+R8WUB3nwdU+HXYb06PybGc8XqRqF2vWcIYhEMDpGtYYDEzdbEjsqPAcG05PeIW+0c6X539Z25DHtOiGLQPOQAG28=</t>
  </si>
  <si>
    <t>Pz7BEbk8lSkhv0xGBvdoENqIg+U4ZFw3nEmQHuLtU9dKggyelHDuAM5ye0b5MPvKC3vzrxP1SRyGxjw9ADM9JmKnzxMArSJBUZbDvsjgDDlAAVCENTefBiJklYQEnjTBGQxB1TrQC26BQ7XSdIgBFj/wxiFvkKdLlKqJmid7fEo3ERPx31gViwDkghwazgKyOytqoNxRErvdc6S5ywq5Qv2pQb+OmYT1fRCB5m8h1BemcNusncAX6sTUWdw=</t>
  </si>
  <si>
    <t>i0yBRqVN8y+SQTTfrDIPGUqe0AzG02w9DGQ0clYGbks1pANibLQcXt5wmAvOwunryKsax89HtfrELxiUpEG41lSo8caanxXSp63MVAO4ufJxVmeT+T2JMgptHWKM9Is+LzoIUbWZmpgyiJ+/q71HoA2N2DcWKozMMg9u60Xaap75aoZpn/ie5WWfa8E42gKXZZnj9uEXE3LaVN5hQmnCSFQwwV2CyVHkLhDBbkFCQfS0fFF26Ck8l/d8kmA=</t>
  </si>
  <si>
    <t>zBssXFPP2CDZ5ljCUwyR7GRTtvf8kIqofOERUO6ypoVfjn0buwOUuECd2hGmO9ZsyEiJR0UodiIj5TUM+lVrHGUz+b5mVmGkC2Qv53cS959ZM4+kx7XZAnpa2BaBIH2O9yZSznTHqKcTvn/+B5onrSSOaF/BitHg5RiMNvbq49VJHmd+zb5E2C0InTZP+TFQ/ICMSM2sCP1BujQLcXhSJamVHHriKH/plX0J2E2NYsFhoH7mvoZpolJahp8=</t>
  </si>
  <si>
    <t>mvKWLinPHKgeIGQNds4ydtKh4P5SRWVSWrx4JDjY99nsHpbybFZVi7bPSEgM7LOf9jtLs5hNL2aI08Jo8SGnUzqtYwyAw8+Q+M9y7RgcVNIsyB/Hyg398JiYxD7B4vs9O+iE02nn0buhtNbu1EFPaSqJwwpUuQZL3FaxNcLitnD0iChoKKu8WaAArTF4w6ITii1IR8iasMdzXffw+wKR2gKM3YDPv10mYQrg2PnBLKmudx0VYDv+D1u6Ebg=</t>
  </si>
  <si>
    <t>PNHE92OWgMWF0hlkHpuEYAlxfOknIH7wCML86fTcO32oTv+EdrqWXCARAION0qV3U6A+1fVg+ogzdjgI+CTWaoT0kqVAhuoTmIEmlmoZw/5Z7fptrIxT4s0deuEQKF/BAmwJdFNrBXVPgJiv+wzGR7xBAJy0PecN20zqLbeVkuA8F60mObmWBmkb8Zv799+vmW6V119ps2jASLU/DuK02c2IQfW1HoQ5WCU6JEQ22jM2/y/oFljLxVFvbXk=</t>
  </si>
  <si>
    <t>12ieuC/bnI24OHPtOe/bsnrejeF03LrLWZRQbTCtdSOAo926mPmwInmTcHK0Z1sS/fOG15wLDxt6IkTb7wgvVP1CLWx7J6fnx3ydXYcscdBbsvz7YfEx+R7m0ULM/JueVKSqzPc1Q6MU292zFVxYkqPYkp4quwn58hqyTg1DAyqXNhtOH2QJh/oCBqZkZAbECyEZLdo2RTlFpplSNQq2bhQ/OQvZukdo4z+CNkxkd+Mp5yCc7QqFRK+QTTg=</t>
  </si>
  <si>
    <t>gKXgHasYaZJCuBpBb7xm6DbkVQCcPG4IgMw0VLKKZCn0zHEk+MIGAOGUyMUeRp868xKN3ctlgKaqn72VIDgBTquegAsqlAqNYN5UdcZ3ojP48wohFxPlkN6y4Rbat/uqvyKXtSw3Ndpy4GUAeQk+M2bpa05HymbxbkOJq9CegGPsCNH9RVr/Nq3ZxRIP2ndbbyEw5N3kGAiwWhizvtjCXIGblgp4mmTMqJW/N6+qOJBxeG2H7s3OKFlfeJE=</t>
  </si>
  <si>
    <t>3o2M5G6wyCny/TBDg5Idh6TeJ5YRluhhjBLP20XTFK2v+BXGHIgS+cAiaTRur6CRPREJLkDsWorjs5WpshR6ExDi68dN0cYzptZhfJOwoPeoNDmS4eJf4LHQUNKqLGz4ctodjcHEHfMQ5s9gh8GBCJlw0PW77WCI23SPHXJ1/sknP+6nt7IRLmnFcCkaETXZUwpjppCDVhUvVNwxsnel1mG+awa/P/s85hIImeLmYjmu7sP7fyrMaBefzTA=</t>
  </si>
  <si>
    <t>zurprdbL2o38ufPU0Hwh849nF4oTKNB3Z/d1kZp5HhzO2eeQcEfdqNq993hUi5kNGNjUs7qb1fL/RbIHyMd0t+6jBKdEI2sp4LZJI0hTXUb0FKAYeeEDtRaakv9q4xfHGJzN2Yp40zxUBAqUkxDFp8xaK3Hpf/LS1NHh8v5bze8d0RE+1B49Mo/+wItrZAZdWsUuGGY4cRe6ldvJ6BGBVnZ4SWwZYaaJRCnhKzoEQo+tQFRkFgr6FY1QPaw=</t>
  </si>
  <si>
    <t>Y6DB2G3A9lbZtRNeAqhB2qP35FQ/ORurUMjrCJUz2VcKJl6XDBBUFG/4VpygdS3Bp3/YxQaDuwn1EIcEJPtSKuU/hZg53+iUNgZ/DttFk2YRKX3evjgslg47ol3jaS8mOHpSGKVdTQ96N2LE/m1Tz/haQ/MMKKk7BK4/VycEoYc+RMU50kk/nzX32KtF+J1vd58XDM270fDmVdwpRdVUgp+r61pNXZm3tj4ADzQXhRDJC93RkeCR1cCUZaw=</t>
  </si>
  <si>
    <t>lHf3yUcXW2pAB/XvNIk+u1R3YX7be5Lr3x7kHGDosFRaUQEoOlOlPiAxwf8v6MZbuSX1eY7/SyXXbQWdPUXD1lh9Gdvv0B+eFzCRvrg035K+z+pXV7bwZ9V6Lqh0G6f5eOcKZE6GYKdl2xTGpem+S1CpC0IpZXLiPgMJcmWiFmmPpgPLqsj/MoWKPGy4XjwBXIpius/H2dCRyR7LXMbakLbQpjYldW+hfNaMuZjt/yKdx1BLUhlmIv+TMTM=</t>
  </si>
  <si>
    <t>m+SReJcAQl4zpnyzoPVzFcHzcRttkYFbR0tHp1MrfOZBiJtnvqFKr5S/orpoPLsxgcgfgYAyn5OmAac50/g5GtdtqeGBp7XgfaM7B7lsAtA2bWi05wWAwtQxkc8COF5ABr8CCob7+hLb4ZdhDrolkgeH+9Hv3eqT+eyrKJSgnibDWe3a4eNdIVdgStF6lyMO6XGHU51/H8y3dj4/Sf429z+V+xKPdKC56i60k8kBZCtNbfGCucTxxgjEl6M=</t>
  </si>
  <si>
    <t>yjxNWumDY+l+bhTg0932lL1uoS0mKkbMG4q+BF+N7IzU+zwFv8fkc9O16+k7TvO5bM7GFWsdJyJY8uFUNShouiB7zlRn7i90c9lskyOAGSrRnVAWS6MDRF0XZp+JuCxaCAfr3Y2sIhahSbfWBMj6ecU3oB0qnevhqEuC+mJdh8AZmPTHWQlbwMjmTB8wBKzmURj7/PPS8bHgmQSvQcoH4rLy0W4W3QhNFEEsnf/PspMnpqEHr5seICoWiGY=</t>
  </si>
  <si>
    <t>G6z4yITogE2K1+UQXdVDTS01Xs0B0AwkUfyKfK2XYAecJYgKeBeZrG77HKVKt3MyjsdcFc4LvsaK0fY7svaXqVUwKIerzlgH/BAPdJwCks2/ZMaGAosSbqVPxUwRJ+y2my/XFpCKl7EDgf53PTi0MZ958hHKkhPt+iP9pxnIr0d+dbwA87TR9iTIs0Djn3f8vM41hnZZq8RjXqMzRY35MvAf0iFXDasLg2NI7fheR/H5HP2Gh5uzgcwSQ1U=</t>
  </si>
  <si>
    <t>S71wf9l/joP92olbG2t+GJfQSwytrOagldnM1H7miHzTtiwd/gGZpqMqNdJzLbnhVD6jiADa1XhFpvxnrFTQUqMMTKhlf05uFtT+1kca2t1tPNO4W8Ac2GGn1dSqk4DhUNF7NO514oPOBKUOAv8NZbiVgIUI1dvknEnORusgquV8p/WTaJkymMag0WO06fBBqjsezHJ9q2pdgiwBSx55u4zOSxWRsOAAnr1ShWlrSEqoALvcmpgl8OuOTfg=</t>
  </si>
  <si>
    <t>QzmnbbRhYiJ0KG9KO9RyjvC8sDBEe5flp0e47g51X5FBWaZAr1lbOHQtpNvEv/i+1BGVAkmWcGLO5ctqzqV7IloFtVG8H1fFDqDjZV0kCRfrNkGNBxc1zpV4BId7t+tZSp/CPAnDT0RKUQoz4P6FX+7Ze6DdJ/cFk1tlioqnEm5LhlapWN4AURy7ti5ofsfeTmeMJ1ijU1ChwYRg0T8WRaPasCU4mciPgzkVPJ1PBbG5VgUijYu6mag1kfA=</t>
  </si>
  <si>
    <t>+gPy7Z+5X7uX2IUZTLbmIibK5c/QKIDzdu8BGXxqqK+YcRYwT/VptHylmpSl0UGlbGayIy4MOb3p6blU+uOuRFPaC4kqkka5Yl804VRWDlGv2+Pg05Q5xckYBt5fNHaawAPDgKBwiF5TRXaXNjMqQ8FFtMkflErnvFkMLobImtGOugbxOs2paiQLIjjbLe0mhG50FP2Uy66SLgtwWW9xRHISbH7bBnbJ/lgTFpckpClDUswPl7WHOmzlcjA=</t>
  </si>
  <si>
    <t>KndMILzaFcxcGfoZVtnHDo4G8c1Ba5vMuIyZfH1n0mZoQmXFXMqdpZ/DjiQGhDnRYAepDT07yM2eYd7aXnj4JpHvTQ6J/qKyHy0YZJoXeyLS94SR06h4MXQdd+LhK44e0AWp9O8TvSQDFtfDLM01Jn79ZG6X6d9Kd+59apmG4L076WjTrJYiDV8lWCpOIDb+E79wXP9mL6PPdh5fwA6O7SCNszrAYDY+/bBsComCcVy8rFjqwTk5oS8hAik=</t>
  </si>
  <si>
    <t>OrQ54XlSZxmi99x7YMJUhd66Hlbd/ino+HAH4EQMKEXz96zGkpdM+MGe3413+jY7/D5HglbkdaYtqCZ5L7okC+h6GjnbRlpwrWMy4jtdEWriMhi6gfUujRK4C8iRFiHtkudoZWHoPdR2uOFkuS9aVwtRwBWhn8jSpI2u9opmYHCnRlBZWkDK3Io7HZ85kH/lgm/ciWvMW6z7XzgKaSj/FBWaOsb0g7hUaa+RQCXbyGw5U3Xntyqrat3iwrU=</t>
  </si>
  <si>
    <t>42bqYhhrL2AE4EV0Nwu+kSZS0Hv3OX3GMO1oac2Z82dXZGW7TKHsU+EKVtsRKND04US6LZT9X+ZxIbP/6B/Fisf/Rl9weu/7lbKVgtd+XXA9PW6O8eHXqgNA2/ADVaAD6JOJ9orNeTFz1TCdomBiEozHa6lsdnuTHcvZbKvYgR9iapHtTb2kdzI9OnpcvaR65zgaaRsWaX/Obt8Jhti6mOl5CHwIbUnTd3fMZexsPEU38cfiSgK9riy+9KU=</t>
  </si>
  <si>
    <t>wol5NnwHfK/mk67oJcvYslDBx0FcW1JHrWe6BTPbr7DwZTcjjDAd3bjR43eFzD9RFIdnbuWS2GoyA9eew0We/B6Qj3OiSTPK3feWd+TyNgSPC718CnVOW0xGJOcrcZixqeMjtcNkoQi/EWAofdqtidZO9M1SVL5HHxm8le4+6ChVVZF3vOlbViMEyRYdfgoUrSd2Pp7brJFZSkj30FLpdYHkPYqahFi8OrJ6V1jsBEEd+VY0sGs2WGFQ4yM=</t>
  </si>
  <si>
    <t>QtKKhpLQaO4EuPEauUnw/c+tUbgkfGx+xl3c7KoDUKWktSxkYKUOY+umaQA4FrqKb+VG/L/0A7f7DJKHpkUZMwPLYF66rcCPDHC5/6DawkNtvw77g+wChFZR5XPR6Fn34QPDipwKfhFiMChPr5af/L4NZ4yWuS0ODuASRd+dx9VsT/wrOzWZeHD2L13LhlHeUSo6rnnhqCmU/YdLV1yyX80odVvWfF89Ssu+NV4b3BhJDQsUUtkIZdV1aRw=</t>
  </si>
  <si>
    <t>xHIse8T0xq4g/h/ffUj/5W21L1er6h9oOWn8nQSHdya+3zPGTbzJiPOdLkoWaVVupBPxs6xQdpB8AkANAyQQGgIauMdnZ10HuC4Ejs+qUKACHTVKRMQe54tJ5OfIGGHEwKjy03rnpRkA3ok6pYOII7h2lwPqWXfM+vALipoXQqQkOvb19IVUIVJN4QydEdk+p2JjytnYLK5UgPi18mNMuKL3dXGM6Cylday+JtO07OGuA3QdJjCfUns6jrU=</t>
  </si>
  <si>
    <t>ZSpUL8lj19TYcCG4z9S6RMxbzXy4FuTS9b0mm+dwgqU1Trb4uyN86MB/lDTu1o6KriySXYs6EA3Wv1KNTxj0nTgZPP/XjxfwmrbjJ80BYqFrm58UIsnCEL6b54qVlful/V+YUD4FkJmlDWKXBWJG8/KmxaWe8AB+lWmAQdI2ww/TK7OGj6a64LEMbK4Ulwd2Gp91jpBhfiKYVmQvOF304zc3+TouUtNOs06Ik+pp0z2j+qI1sXR32mTgmbg=</t>
  </si>
  <si>
    <t>3Zj7kKilVZhNwK/rIva29TxkUj5UrjZc3SNJ/A9wNa9Txh4Kox8WrFM1HwdS3gLocPdGmIugkl85be+SGoslLsBGesi5j1LB7FWYJnQGocOE8IblZ77oM1t2QaLM1Vnh4NUDdEvUoAWaQfC20ELo+zYuvdHupCx1mNlvmYNgjvdrO9K21KbIctqB2FD97boL+VHtmErVla2+CVRmNaSDqgk7qar8BNflwipp3lYn5CKrHo0QGwILszHMiRI=</t>
  </si>
  <si>
    <t>NRBmuah98MCsu1x7ylyjlTIXuVfqYKj1gzkuNCyVoj3OV+tvztdrZKPNpVJrAZf0WSznCZnGI2+1Q4YJGOmvtFzyXvz+6PD3MhglVWLC8W52oFHDYdYFEVeVwlcVz0QQgQbop0H9/bVoK8NsFfAYVz68NJjxBJX1FdGFM0Va7z670HraVydQMBzCvvkUgYwMp8IooY7264ReOAGBsyatalF9BKAhKKxelMC2o3dmmkBRxfu09J8LxTYA6Dk=</t>
  </si>
  <si>
    <t>Lgquxr3yrzfj1vYb53QHeVItgPwkdUISSe/VPI3DyJqUG4Zpu9gg/w5EfXTg5GhhYY1g5JXEsdked6yVa1mRBC25dLgLbIcGej28N8/S4pHtA1kIfg0G2N7QTR/4hLuZJPnJe5V1yNuuNKh4/tFMY7gWZi+8w9wOn7Z4JIabwhqj9SihV8B6CupA6ZdyLrJcDq3YX9+lNOVln7HEJfod+eeFd+s9ZwDjUCfSMDa2MWB4fgcKy3BWoqhUU8Y=</t>
  </si>
  <si>
    <t>SGL+dBjhU1aGZyYQJHttM80R7b+j+MV8cTNrIat6b6AF/KUO0a9Nv8s2ofVrovZWkcy6TEbTrc9d9R4AephL/lWzQ8WJ1t/qfQ30igDr1wHVnbAJg3gvIk8Qo/1WRR0Muk/lBQmGLa0gUcQWphNr6nwJkyedXndPZMvWNAI7wM9Y+YV8y3n4toKO/gRWdWEnucoIuwmj9N28TwSY4WRC49mdyGCqBjNjEszZPxhlVN7RAhxPb0zoC1pdxFg=</t>
  </si>
  <si>
    <t>oMr4+mL6UNLoN9r9cLirAgv15q4nVyS7xlkhOnSfJ1sVyAL/my6CyNtBu8DsJMIzIjCorWuKrO6Z9iqWAn25vcO1w155Q4uwnFJOK4ar+8p2iBC5yMm/VEw+aNMCuwWHcPnOS/j3nQZIYzJWScMGEGbyzz7ZO1Usyf71jRZ6mib7/zJ18PLezeQFXZaWQC96V7S1CSJBH+SyZStoe/UsPDFEy+Tu08gDHDh4gA8k5s1/s+w89QeQeWQ5nlM=</t>
  </si>
  <si>
    <t>aHsmsqsucgdGmIPRLdRJC453icz//SXprQ6dMIvdCXGKav2KRkqJxLGwfoM87nvqfNIxdwIqfas7+97mdtHJ9c9VuHGqe0xtR8KSlzUPmpHQtq+o29ZpTFyHx+GC92kj0bHfQJI5vCvPPxbagcWvqODGlmXYySiUTOnHt6WIEP9J2W4UA6iANVQer+ikWlPfmky9XZFUi2h+9YlZJmI4pV42zmzQwf7Vte6S57GS36kkIfyOLhrEqa6CS4w=</t>
  </si>
  <si>
    <t>Vasbk2taojvG6KlcFrD4JWT80Jcfcov2seDvaAkzBCoctgjmO09NueAWzrPMLRXZJCiCbr0HKlPx6WdHuy7rwHRPmazMqI3OiUH5aiYVrHHOuQ9+x99xalBMrWG1ZhSM66etuBZtd6sOp1658Ueq53DeYxfIRwkkEvB9xnhbKYZQTkT1OfYtbgmGL8UKLDWH7qonIQyiHYncald7ff6CP0GuM48tiav1+xL1hj9r/ILaMHLy4XbiwLNy+zw=</t>
  </si>
  <si>
    <t>7+VnI0dTaCkgxgI205Ri9EuiQU5fHblIZBm5PoX4OOO35HXFrISoo1uAzYiko+v7HRgNyTteD45NjdimriWYewzE6CVp3kEnHj9N3RtmvpBGpgiQrLeJ0WuncjdoTC20PSmbzOU3z+PlxCKbCiFWMW8o2Apj7yiN8dYaYzGxd5hOUw5kRuA9x1yY+En5sm9nPgrXxV4l1MXFf+JocvIcXv8cQaSiKq3r64hPd5W0IVv5lFKLmqkjPa8BUeQ=</t>
  </si>
  <si>
    <t>rLjP/Xd4sOlzOG27VdFx13hbpVhBbBPmZY4YEk3JSxmBz8gU3Kzt51MOb+GW7TbcVFJ2DB5ptKNnyzXOPXS4gvNNUzb0/RL3XOqS9sal80RmTgTweS3LMfBwo0jQFgp2rqHpyF9naAOJDZ3Z4uxQ+YRuot6KYctV9wCsSwl0CwICeyESDMqJAWLUx8KrKD0ojiRl7qzYQ8brOiYrnF16pn2fRHtuUpe/zURPMJdtW+eHdBsCDV7OakVRM1c=</t>
  </si>
  <si>
    <t>OgujOrgHWxO3djr7bS9aytwMiDPhtIVMqsOefUx4ET01wPjb9hO9/ypMY88JiVQkvW2P2Cdk8CsZvxq86irG6C5AIzNjXTSLxbMSEOw2D+arSoe2bW/ujDNMakEGyb1FaeKiTzt60DrIv9MgwcqtNHAyU+GHpvo8DuLgq/E+CJm6Oj8vr1Tl4R0stiugpW/eYIKy4qEE9dkhx+UG9w4XutQZtuNyI/+yr7RFlGXmmboKFAvrhogDgXb4k+w=</t>
  </si>
  <si>
    <t>F73ollDOdIcNXV8UDHKVLloudXBwRPqEITtESstUoNUggPdkCmei8z0+acZmIF4PTv5TPVUmWkEeUP2GhuiM5liwqYMVaiBMFkWcmWYUfiK7NaiQoAKdXBCxXeG2ffyR5T2OiwEk6JBFo0OaR5S9d0Uiuiivk13125W3LgxdqkNvUO7LjxkEIocx8CJepon32NwttFvfxTuEEQAyTpTk+Dybz75TatAv2CXpJIo2f0zgr47umqpC7tNHHp4=</t>
  </si>
  <si>
    <t>5r0bfkx7COw2A2tlMNt9qK9uAqhW+u8ZG9WfTzzfltCK6VCHCjtI2OsWSnFMjGoofcMgHYvfz/8hRJ7wktQalzrldYkkhakkh5L0UKzSJpa+3RT+3e6fazqH+CQaQDbK1j5hJuFbroHbm602rLBeFQ1XsgGjy8W01KNnvNNL5oCFqoOZrA5R1j+2iODQwDtvFwYqoNtkmZa2c6NewGYNhCGkbuYMIidlvlpgKi/0mRFI2TDaxLXd9TjasHo=</t>
  </si>
  <si>
    <t>DHroKMNvpAsfDHDFhIJlMkxe5L6LVopoK1IOnDjKAIh3mqaa5kZrvXLeq5cb0NlR3wlh3Sdwai3k5XU/30tD2ImxDTxiC/yQEez9RBm1bN2GziqOMsO5Uf/xQC6QCHN4y3U7SHe/YDZUJ3GREFyCeDp7kNQkck2CjFlXrzLiYV/Mfur6X3UkOI0PWIo3SismV3kgtcOTvgoRx5swaN/mW1NzxfpEyGFL8M3lrGQIcWD7HiztrnpipLUAFhs=</t>
  </si>
  <si>
    <t>LAyQ2pq0YQdktJCqZI6vltI2oiDeQPuO3FVwDIjH0XeUoLGHIWvqif90vR3uxyPLC91skmlviiK85rzBJoVbb8oWYB9DjSdsm8eITJwbou75L379kjpanFWHfQFcsfm88yBG++NRDOdGaz/YLAeIdxvQJvCmA0rMJNqOeQPHM2eVlaAhQ43gQJ1w+A0W/HcdJT4a7U0t7yTzUmVT+MCP5LzjoVhCa9Yjzx6cXyt5vKFYB2Per6M+BtuAnMs=</t>
  </si>
  <si>
    <t>Kn2MSElUYBEZw7V0eJrG16IicKIe9aSfvDFe9dKHcKW4CoV4TgTUofrJjgL7dYew1tBU8nU63h59OnIlaKl5XDac+WZQE+0Cqa3puc6x0a+IdmWQdcn2dmp6He3YqsioK3dBkTo4qimroc7J1FZ8SAJAks+93IsK1ZUIJPEW6D9UxAe9sm1u5QMDeUNiBcwHEVWaA/tKr0x0KmZYgC+8BD4KDOVZcgyAQYTW3dtLAgBNx8E3GdmUfXQMRHw=</t>
  </si>
  <si>
    <t>e4DoplhOGHlFDUzLm1TCy5BYoY3ep2iEPvf9JMirCit6XsVOGQ7ICU6/aEU/eF+igSPjfDrLQhwJ8WTMjYw9B+7GCGkGkjRzIJz+3xS52trFIv2vlFJVM/WgGaD1LVrYCh6umHjuG2MoHU4Ev43tXc+qvs1Nxf+MtUxle8460YGgnDs0iO9ZJVZuA5DE5zKmoOAS0KSs6NvURa1OuS2EF+A/h1tmQFAg6R736CLiHI3Xr6v1VvEZCn6PNSM=</t>
  </si>
  <si>
    <t>kUnIyi7Es8ssWQqsPVU4c9ZGMA4bYF9JdXUEddsxLsLQC38xEGWPPyGjW5+XRTXLazkY67eJr612KuHS76x6nyaemSncSqEIZlqxxmycv9VffVZ/wu6wQgox0TcCS1miZb/KsnxgXSdzU1oYehfPxhho9HVy02zYtXzEpK/8jDkbeGBNTkdSjTqP650sZebqmhO+UgxfKQpLWHHb07+6QoZTmZWN3IYFYWhscEE1GHzUP1V+2AiXjbgfktA=</t>
  </si>
  <si>
    <t>3291Ejk4WLeD2wsWTud/azrFObtAvQdvFx+CGKoFpw1ezWUFdNYhQvDlr+yQuG1e96cgAPgLakEJ2QQBncdXcUwlnA7mulc4AIsPI3+oFwYE2sCFpMjGhyfCzbLBBHasr4CFv6oaHofJIT46GZMcid1Q4tykWPdW6Ulz535qJBvaeQP2kj9PXUX+aexA+o+kNPF18KyrM3AEIocFeNKUJXYLWgKBjB80gHQQIvHJiB2t+2WVhpy2e3fLNso=</t>
  </si>
  <si>
    <t>1sgZNZYhh6TmVsdAV2J/UpIM0A26zqXp9cOM/B3rOOiX/4kT6/IwZje2k4y4S3tGNzSVt4JQ9TWWd/3EnwsQshnnxUqJiy9kfHjGolW444pB6Qas+l7JpKjFkgBs7TJuryTAFiszNC7QE9CzdBCsazmR9FUU2gcxf1OiGDoefREi08VXvbC6am13USwIjmhDgIi1vOnUznU4mGzYMbD7XjmYNcc6ZZGJV7UcLK1xGc3TfCto6rYxxLoMBvY=</t>
  </si>
  <si>
    <t>eQNKm87jtr+7Qb9AhMTMIWIPgoQoOBXTGf5+YH3G1edHB7KpH7K7yIpvbt7zpzGnqPRtS9YjIyySYPmMeE6QPjcuSxVoJ64sq1m+6h+dnog1Qu2O9SdSRCCMFDJdyo5VT5G0nboXSDVCtzNwkZU3l8BFXfNJj9xE8qqv2XdA2C1wpzYnss6z+9eIoTBHHefqRAUNIsMddnwBy8bEb/4PCjxuCXgxsS28qd6CH9Z6SElD8SeyOn9uuTaUTxY=</t>
  </si>
  <si>
    <t>vj0fHtNLSlyWUFv2MS/3IVp2LTDgHpsGxACHx00etrlIl/mPr+QjiUwf8Z3K6cU4mT2CUHKEuS4bzWFmfsGQA8nxu3mPD+EimOVHlN0e4J4fYRqWAmhWC489DDpAVGYctkj+dWwrA6CEvq3Ig2W1ENniRBZny4xRCRf2EbcP0jNxBhHvaKGMwqH+HxV2pQiJBE5JNZI4yubCIK5QVFewaI4mZ3ortWsEmtxVk0kbtthbca050WHFae3235w=</t>
  </si>
  <si>
    <t>Kv7zZkeb+Xf7Dm92OVgvufZmAjkOnE6cierrXvU3lWljYPa5r+zCCw1L8SRpWNzojUDXZw9zq1O2/U6BZZSyAM3PI7b4FNQq+fsqYvyTlg6w/b0Smh+4/B+0POw3fxr4CAwgeSk32W6dPZgbimKkZIsY27RPJx5BESlt6lBD52w/FJZZcCw1I+cJkb5x3LgEA5bj/DWGoiZv70GUFT0dUXvRUjKmrBtS1Mtoj0h2ctDpCJaZ0sQJD8xExx8=</t>
  </si>
  <si>
    <t>d6kDQuFHSWUy6xaQ3jtxVZl/4IALhZYJqqgVh2Rnl0WWO+f61q9S27THMGga94NexitQ5evIuNGvKTkJ6SrfXLKf+oTBE+w6XemvJsx4V7UmV/oepKnJSM46gW9R3V5DJTOWgQSVeQQKMDxDpm0ldT8RFTOQ9B4xP4fdHG5FuU0Rdf667DN3qd6T9KhUbBD3tm7lbn0Uk6PIK3DWxWr5NcFeGOaqUcEAm6n/3yCJDtTucg3VoFJhLUH+SZg=</t>
  </si>
  <si>
    <t>EFPLXy7XY/FTWBbWTqsdOmqyjSS7trF9/+5493BBHzc/Lw/5SqeOe/98cYB90LOAbBhIgsa6Le29aGT6z53ENSyxnmAU200JwzYLZ6QXDJP7nm7GKPoyZHluOLkPwrObhJ4xEqbBO0FoY6LPYalRniw5M4xuinceRx/JD9xAsEEgAIhF3cGBGmxOSWQw1KOq5xg9gYFh92jLeGo1IKmajdXvKczSskP4Lyuu1RpWWSMh6e5eJSlwhEkNM94=</t>
  </si>
  <si>
    <t>MeCD+5qvHphV4ZmdGANTnQFjGqMpB/jb3840FAJ9fIqLp+ka2no1m8pI0zNAgYO7JOecavdEjhI/oqgdARrfigJjaU/jANP2dC58dsmYGdMOK5CNc4KvK1HfganEuLVwIu1nEV9TXn8bcjvUgaFwdnRqB0qow6p/5lRZCPJgpc4ChBLeGAPHBr/7uUjaqtR+fdCB48fkq/7g45unJoa8rWhwfP/jzHE0/kSP4LfcKANpdv+7ClxMgwpJ7ko=</t>
  </si>
  <si>
    <t>EoiqzFPVaAcraxVrTsv5K5kSepgWdXinwChqlf/FFKFjC55/n3twAESQ3kCkSh4Fk1XJle/zLgCbgjHJcshW3jT/Y8lJG/zoNMPETqs9nvDy2vQk1QUXP7ENdL8uF/zlRkzbwsS7IUpCMHH8SF8746D9u0bFGCSnBvodb3bTeAz1HrP9MNkKPmtpFpwzHadDFZzJxG7FyY4HZOhiYKTpqVoHuW9IjduRT/q74/Iekuj9BkcoSLyxRZh41C0=</t>
  </si>
  <si>
    <t>uqHfFYHby99aqvmsWXw99rMZrzJf4CwWC7rZORcGaPKiV+4yMe97Om13S1w9wGj0CrmrWBO3p3y25LjWr5XKlY/OvuRG2EeqldHR8oD9NTNVdnehka2QxjhIn+M4+6lZWheFNf02onwIrJguMurIhj21Qa+HkO4V69i+oLi/+kNZ6iyQK6G96UP2ZsCY+DH5gZoRrn66TwTF2UZ4mpu1EsMg5NDa02STPEeq9itqJLTTdBGn2dpRFQ7jm/4=</t>
  </si>
  <si>
    <t>5pIVJ8GCkOpYxOl0SZPSpDgyJs0NbAegEfMjWp+6cpoMAE5gCni3l9bjx3rUs0TvWmGrxm7HWyEDEuAkfFaiM2tDckJ8QYmCQNbaJJiwaOVHDH93ylV6k1uKID4OsjFQOLJxEP8nnhpSueZmNil6ssvcwAzM5oiLcd819YkQfr8J+IbUW4285WJPN+A/QeXWdeSsy+S8+GEs/2+HVWwElRVu+4rr5tPJf3sYoqVdF9YdTmcJ7D4NozMyMRc=</t>
  </si>
  <si>
    <t>0kkJE3opqJSTAiLDIHgvlXTMqoleOjahXnAuV/l3nUwjT4yn0+Vx5YsE9ZCRY/vQJKrTI9tdR0qjUs8ONnd0LHz6rl3Z98Qku5vjHtQr/13batQrIUfoFq/I7oGqGFOpxMt1s76+mzxmE7ZV5pSh/eUltsCan4o9iCKbmeSwneWNK0qfbNizo8N9nnsjCqXbSNVRS5POZVS+Zh0Gw4N3fXEZZv96mlA7AL/QWqK48f2IhH+7VeWrK7OG5IA=</t>
  </si>
  <si>
    <t>UnrGSu6YuPrrAD3dMFyUV+rvnFSehT1JP0yWBzDVfvxrdKJMbxfbKRf4wz7I+Qf3aWZo6yV4MVp6p8K9p+T5UiZ8YdtkhkekkOrkGIcRSaFtJhDNpKX0MINTV6mBMaHKPhIIYjD6Sx7UlC3ouZF3welszsgyfc7nDQx30nRkMSN2M/DxCZNgNC2oe8pJJFVBbHLkKZUBqU8WcNOnT3mtbsrCLrO/oyVBx9G5JlXLgqpbyam+l+moghIjS+M=</t>
  </si>
  <si>
    <t>aMG7NHOHrz/fA6DNQGew1Eq68Y0mwmbTe7SpQEXR6+e6AoT3oxQb9DQm24vTtfVZjsHW3Az8868KQ++EItS+zVcD0GHJ2158AeBGzTiXLbQaE3Md1Mg9Imm5SnCFQpz9WZFAy9F87CSS4/MCvnaiCEOrzuFQtjbnDAlkuj8LaUO+EKiY2834tUK2clDCCTsnGTHnl8OGZ2kekQhCtWcSDfTEWEDG7qS7xC8K6GsuO3I1mxlTh34syu0Uzl0=</t>
  </si>
  <si>
    <t>II35uLiQAjZ6HQBKPfb1CJmqk2XZgoYLYroOxKkcJt6knS4GsyUCX8KRqkctCqIBX1sl7c2JGN1RNX1fd+j/O4xYXzsc2g5PEjZyOP5EiFDWOI5BPa67PylAh+Z5Em/sCGE8cztUVkfnY7oiCbN7RMnfOJujpZMQUKjqlmFtcrgruAQYwaj3zjTEm+GqqLPfHqsors0WQ4vrCr+yDALfwKLjN9LMfSWbQlb5PNY4tzv/5lOOewoj4FT8Ed4=</t>
  </si>
  <si>
    <t>abxCKD9cTlBS52OAphlqvbAmgA0OkMESD677dnni2dsGmG+beGb3GwdhRZMQVkveBj3TpT6zh/v65xW19+zCJa+dIVlN552heruTB9yr4HZovE8FnRX0yumUMUO3RzZ24FVNpPbbhDNI7rNmkhk91dxRGivwJUcWA9eYQakCoEWelMICzwmOOtHR+RpdBHFR3aJ0P0oqDl8bHvRFsAAt+cxGdaWs3DCD8QaXJVYGeuo6UEZVKOhYa+Lv8/4=</t>
  </si>
  <si>
    <t>CVdyopLp8OQEi9L/rI9LErSokSyVkHSUfmIURZwJvidpWy/lpoUEqQu24pxjCbASFRx/CBWx/oRcQS4+Z6NgTM9iJOFLSG39l8wKaIOcvrn++sVNc6O+fQBplTrs8H39GmDFnvhSQ3pbnq/x4ZhRLk+YE9a76H1Gjv3oQ4o8uW6o7WA7aKBNSqVNsFvOcELFy20GVkOw82PJE6VDrtGVSJ06DKqPcBJ0rPzjrgWDrb5dgPYve7uZCTLw77E=</t>
  </si>
  <si>
    <t>VJUenhHrm6PkhwDUionbIaiqsk/HbHhxQtiRQBsd+Gc9jmWXr6OrCd+2A5ZYn8D4GWZwXeFapNJSitpooBVFLAtw0vTaRXmRMqCYX6t6xERrvWTGcqUElMIwUtNI++BAoKK4GfmoG9AVOoiM5KIcZDiMT90060E0dfV957m2kU+iwzerKkV1R4uiyTmwcfhV880Iheo7tVqPWuY2dyZYVh38oN4gKjlaPy9rxOamj38o78elUlC507UuDmA=</t>
  </si>
  <si>
    <t>Bmm4LF1JsEQuNnztVNTX30Rj/gTFB8acTho09ujbomw1FAiGCE28v4mRX3ArSnkWke1t/TRg603PyJpO2zzJoNVx9aQ9TfrXh9t2gAxgV2g4G0VWij/S614zJKVN+aopdl7NxFfe6hejfEsTtKjdxQiJc/EJjEJmPAEiht/LHDIZxP2ndivT6A44/regmg3eSGZ2oF+9lZuKltOaLyeX8K/z9BY6Cv+Nao6LtcuZ4obOSXbC/Vio2dAkcMM=</t>
  </si>
  <si>
    <t>Ubdv+i+xNvPqM5Qc3Fd95a40R/Y5sKt+gZMR9xa44QHS/aHQ42S0RZFR6vkv2Ou+P+E+WYqqGhTmOkMQfaf08ufIqqiHjoll67FO+/tiFIAbeyOyCcjj0KZwkdwtCHUlfISnBvAQe8m3g5CuSk6ocEv4Z4M0l28nFqraOC8jxoZt197V2kH/84+beqk8iURZQ2y5oCu4uFh5YoBab6BCZQnIzdfU8wZ9OB57g7WXrzJDyJ7/1b5dqPaGBJU=</t>
  </si>
  <si>
    <t>fYyfW4QUUq0C/Qrrgd0Chzj0jBmNQUlcVldJUOUJfmn6ThhSnpeoPU0JCHTONn/pyEEHeMzQcYLatz7l16jNrK+SZKzskaMa9QsGKs97ZprBgqe7uuJxwkCkemkiPn0G7opGbdDnrIElX3WMopI6Abc5ZPxSfkzrxTKNtqreizIpPrbt6MNF3F47cxrX6RnaCO8K5RwNbqOjD4w2cl6PPbQcDUW1vNPriOFCkEyqrQS7DcBvqMvhU9cZcfA=</t>
  </si>
  <si>
    <t>8tFGUsgtxK7SNeYROKtWekKxik0YJtmFdedlo505UPGrvQ5KNGhZTeFGJGsPV0iFZRtnUgcDh5oIFYfty4HaEKrdljgZPIxxSxjSNHBvCIXs02GzNrXkdL2xLWePjmUYcJz1mTTlkit3IbxK/C2xaE+49xt/IDdCQtuXjeUpmnEx8yFtEVTURVvHBivCNxSqhiMsIGIlXb1D9U7Ss0ikNNYLeaKiXHFgHmgxno/ucBzY96jbMbkF6ZNaqcw=</t>
  </si>
  <si>
    <t>0XVs1EJwNtMm44pPdReKjC9QBkJcKa+BXTh7SZYZ8L7g1/F4VKmP9U3caaAQILYeAyCFiw/4OdXpXmRoxErrVvB5luW/5jvXBvUgeC0BUHNcuFdLVNM/daG/FznZqjUtbHY1KV7l/WA3I+B2aEdT2Lt/e0h1uUz/nOSjWwJ26I3FQAypQjdvRLLWBaibaKEhQ2vGt1I5CsC3A0rhuelhOR2j5pAtMAFe4STO2YFShEv5nubHw39bbK/4VUs=</t>
  </si>
  <si>
    <t>V3ptLWqzx02XatO2z7cEjVZp2vKi2YZsLp8qkNF50KMB5bBYIrWktxHeNJYi+NPfCL47EkUASlBMZRcxGW/k5PDi544AGlCbWGHe85ZkueYDvsuMbbkm7+kZkDQktB606moeXcgmdD/1o0eROriKAAiJP9EmNjhkblVg+4hzFQ5Ov6uR+nPXb1Pd4rtAb3eVFfH1BdUDX5jTwWo04+ejEEcjX28uBaPz5j1jafwy+lpl+ToVCacu20hqZa0=</t>
  </si>
  <si>
    <t>A8hPnD2FykOdNrcabRjdGzQkE8rIp6DOptkf9Sixl25BOja/o28upNS3ULBnAhU8Q0yNEVyvNy0SiS6yehaAvMrJH9IzTq/o2piITSZpwGyBdBQvh7UdWq7nKoJRPBei/0BQQAh13+Pq9DGRrUtjRqcM4JW8My4g2K5DEXcwmcjLZ9J+WfV4M9UAWjh0ZDczbNTy2i6Xc2V0QHJ/mzZh2xWmX57oU0EdZMQPTSEgVItgw9RZPr8RoGhKdvA=</t>
  </si>
  <si>
    <t>3VS4ZqaqWXTPSkNPUZPz+SPw5twamE05VmyEPna7xFz/jbkHSdDF6rTj8pw3QxNS/FFgwXMfdbI2gonTC6vW14bqYFI47GH3klv8Q01p7ACutLwFMFQP5El0Ru7LbrtCXXxeAVVa7cBUYuZj2HwU2WN/LuIUaxc55+5RYS6lX3axD/3eZKZAi16vuMW/62ozEhb80RcQFEOGw67Jay4PreDI7pVSPjkrBWGuDMXa87hi46TJHNjXRfCF34I=</t>
  </si>
  <si>
    <t>yYYcQXleqYr4Sd31Q3GV9GNIA3uJUQUbrBvuM9/4bLVcNv+cAv0S0TyN9rn0VE1K8wz3JJbtLZiuPIg1vjLLxXIT4dfVAOcQRlTRGHNbceoMGvG7WbWKP+hdbY5f1aq70lDVWfJcD8vYMc1Pv8auYRfB+bxG5b+/16+4WqiRyUXCAtoj8kY2tnVZ/CLGWdbI5cMIfgIkuvhR5r+yew2mHRbSbS6/EUsKpUy+C+K9rH6guwwptMJvND52EzY=</t>
  </si>
  <si>
    <t>mAjh2KXhHhoX4guz0K5xvIWXwu537Zkc3J4Zxxe+SxH+Nxh2m6Ios7xdJEz6BNYHHn/+Yv74b8ULT/bTI9bxY8yaCyw5EKhEYTyJfNCDcPKnU02ZGp1d0e9U13Kq+UyL+cgRRrnajdovrTfdIhOuTKXf4aV+UUM9l4YkD+KTH6nH3oQrEweLXzGyU88HKrmVk+2WR44Fb7807faJFcgyLqqugIc5urXZT50k0BwOOtqSzJfBvHcUWnWycPU=</t>
  </si>
  <si>
    <t>jran5xiKM+EXwbFZ0xXyizj/Ta5apMoZh9Lyo4RZIHFbo0gSRFrAVmvAThiK2lzcFKzmGzy4i6eTON7hM/zWbY7773WJ2WYuvofcg1uZa9+AFmOHXIT4E9uEviEbBMyT5MOuT3ogGBtEQ6dGfH50fartR0FvRFb3dmRNKmGRtoM5dvk2y13AZh3C+LER6l/y1n77daFyRmYDLzJyrcl3Qo/sY/OZL2SeWADyLS3tXUya29srUbrvze81rkI=</t>
  </si>
  <si>
    <t>LRdaIHNSfhYyuhx+KWFd3PMUtU2BjHI4DxinCASVfxZMHA7HaUBhki0Ha/frzZhIv4uF13PBqKqNnoDhSJjY3mvVcpWP3Qbx+7okhug9G0wLWPeMaLq7TBWcnU3pra4nFOPXfSMkxA0q4usIhWiYRIBXShGMoQQnCxpxJrjD7cTgMu1PbtMsU1+IoatadNx931ma8d3ha49bYhmkjXLpFgjmaKQSoUYuGUUTtBFojR2ztYGioLgL+dNl5qU=</t>
  </si>
  <si>
    <t>EqrDqZtxXT3M7hPrZjHdaN5YJIyVx3FJA9k5lckBTFty2QPVTPDpph3h4ytZThDlCQAh9QdxxZnj4kS8UuJWxWLmMoLdN/A1E1U1Yn7Wf7j0Sp68wgVGGAx6ThZEpH9MOm1JvXjyHzNXrJpcwVVJn558GlCZT+dBdWCO8muQ5tMb0b7pZyMLXmwpL41WiqC6etivDt4t2riUT1WoEjhA5VrbQ5XJrTBhK3lpIzqwSCqS0DyxeAKN+SY/ezg=</t>
  </si>
  <si>
    <t>5tL1Ubf3VoEinr5UeR4JDNKELqE19QWmF2g0Ep42bQw0uAi1YOcclWIQmfAHupl0M/cwOuBVjSmWLcbKwmrO+cEbfJRWEHco0WFcEoen7oSvaqQ/67RCcViedJezmoc5F303kgiDnaEQAJl7IP+8wDcD4mnNDBEkbeUmpYaf+EsvqF2KAm1IY0KQrQ6sOVsjhMzllwdMUiSkcczxamXo7WDmt9p1lGnRl7E8jSNABCV+CPIZNtF1r7hunFk=</t>
  </si>
  <si>
    <t>4BZmcrtaffOCV1hUsUF1Om8RvC2hlLFFQHizJ9k1fuHunHOAGwqxGvqC/MAUjwc38j0ZdxTx2v78IxPoPMgrdVhW1JKFk7TUWwkwtF43u244FIe/CJE0SNOp/n51p3Zau8Gjc352819RaPCoYvJJws9nNLA1X5DOspsvQXDw2OZSWVwS2q1fNZqT0GkMCb4AfEo1BRxqvV8EqYY+vkPd/dkJ7xVAFg1sSqCTVJNcmfKkxK3LOB0m6Z3UTfs=</t>
  </si>
  <si>
    <t>/e8s0rA57fu6RRbpic35pLUmVdlBsNndfeqz6+xF47wq5k2Rvy9Rigs2wGISl4eQ+lZY9/hdCvdtYk41p+1gukgAjnST1PJhiKnF7SLFJu911Zdgp/wWSsOSPFuYbkwTgBctQ8pgsS9G9SZNt9FgYvL0GPcVnVTmoBJUdCV4WLS160zJ21cneDsBHqrCpVCK+Nh8r6w4kRb6EOlaPa/q0SofBXedv12oAQgwZZAzF9ZDTZw1is26AS6gdvU=</t>
  </si>
  <si>
    <t>vIcoHIZIe3bwNwx9nK72nnibacpcXrQeOXhxdK+TJDcuM4JqZYvwSMdDjeCs2+amwVx76FSIN/cautT+oOpuWkPdlSnJP8dmr5l83uMykEfHLGB9pumj2Ad3sPQvTndQdCqMXtJW3r8kpcWIlYETV+O+4gN/TFjyToSvfvjjgGUlv5MWw1GJjwZ/+LP7hrh1VNHMMjIvncZbIhSjiaMAliDTnAi7tFqqD12VaA+l3DqDt/x+cH7GfvsvsiQ=</t>
  </si>
  <si>
    <t>pdLOdLUWjWbz2I8boNYQZFWsgGJDqnqjPfwkh6eCLMJ+nV7qvWTsFIj4I8L4wK0aqY1RV0qQtseofS46muhHcAvGMgwB3hF6DRI3nUcNIljMX8jCfUjmuvvC8uizsRE2U0cS41Tk15GBP3E1aDgzZ5JC8sTRf2BUssyfybv58SGmh5rCgVA72I3HPz0WXZw5bV12Ovg6IAKYUteTdoPfgSvq242g0VUcSlPxLO8F4QhGV9Z0GPYuNRIQ8TM=</t>
  </si>
  <si>
    <t>3YMXCcG3iivOj3vQVhrnjb7/LU2ELwOlvT5Y9FQl4Ra+6PypBaKWlX1PRwZyobw0AVwy6XTcERvXGafWexZIM09FAyXoYeJ6CSDfbm+LBId76pgbfTriljMJMsZL6sLyGjqnpcTiIaD71CdBgElH5JWM8X1jOiQcAnoOZBks3RmagVO75rv8qrP3tvUj0X+ryUQPsvAbNlZ+UletYir+Yi8RwtyLrhUdP6IaDwGIUYKx4qvMKVjRU7z6o30=</t>
  </si>
  <si>
    <t>2i3c4Iws333KFQDRiHlU4XPMEIL75y+9bbg/R2sdEPJw6ywyhp5oHDoNPasdbZI9kjV44roji+NkVS3wug9gVnjAfLdtEaS6w0fqRe3Y0h9htF0IBVxvQxQIfFnqfs4POrXAo497X2QRqYvmQlxl94gBGdOTlI0714O1p07FDx8iu58HL1kS3yGJ2iUkcQ52s5PqNxRdEkAVdMq3eO+s/1rQ7RLnLPMaqoNVUlvzMNDKRgWczzEh/uZy3RQ=</t>
  </si>
  <si>
    <t>vf01Lr95nZCG0/jPLqHIwlMSChetJGsUljhuYGIIdQhglLj3UijAxJnePdZiZSQ8YIKsx91Jsix/zhehUnDTqfgDmKNzRLOXoBjIb2vw4oyKPnxAQyIDxXv9GlyZWTZusDQ4TYcDBM9qvbhkLOcoE64TlBvoxv6ALbQm6fPgukk8143BvyL1/FHBUfUdKiDY4ywiwzHM4mxgGz/XpkMNoH6S9c9Jgn3cvAeaFD+vKGvot7fts+PTKWWjSwc=</t>
  </si>
  <si>
    <t>cugsxPslTVbVn/xPZzn9sb8axuHN82AWbtf1o5egawAXBcj8sfuBOlswr9c40eMJNPPQyruGgiNY3gdUjRxVeXpw4eJfWNMoNUiwlNDwEKpQM5M/JU/Pl11E5d3IgwOIgYCMZ0S2CrvvMtGobx1lqDOVm2MZDiQobEANOB0lSCZW76CjSMLaWcDmoOEz1RFJOrXEr7eNv9WnSVtPXkNumMfyplzNKq4JYn1QIdlB3F5Tij44gFhJJfGHdDM=</t>
  </si>
  <si>
    <t>NdAsb6bZCyVkdmn6UA2/kuktGVkFyhdnZ/mgkAKBLjlQtxPRhXpDFisxUx4pV8SRjzxOwlaVVPfkcLjxTascYwIRX4KXLuByz+BUQmX+xS+aEj+sTD4u8y2g5/pymz/qF4w1dxTflyAszNglygBnDTd7AZ4a/NUfqtSSiY8BfRHveXLsSGNWYo5YRI761EPfkY87kkvPHIDyhzy7NDM2tVRJBynP1tFdJEfZWYOQc3Mp5C7wUArq1XL0MOI=</t>
  </si>
  <si>
    <t>twHFZg/MbvlHXsjYx1Q/W8lYVJW5iElzrERLmoAiQS4xLDFf0jDqUm4O+bpsa053oeQ0EPpWI+k1AWQEzFK7dmnRCgd5ndlBRjWO9WtNX3MuZg0Y0dqkZMBH7ZX1r4ibgkRKWuZ7MULqVtamkhFLYSRRjotSPvmmeW5wAo3JI9/2eDpLXjEY2JYSamnnhUa0W9wpZ30JkmXBnhfC2jAZvAQyWr/cANnIAjm0OU9RWYIOV9LcPAvnL+/5zck=</t>
  </si>
  <si>
    <t>xIMEVXjkzwwIoKH0uULyNtF3wVz7g/HuxkD1obeYAMEHIud0BlxX9vfwPKt3y5XfX7A6o0kSjCKVUZXRzXhNBEfqs/aIQoHR4JXiekt1tvJNhPTRwfVWDDSArxgbZTVC99etYYA86JmtxHXWj0zX1TZkoW+1OUFZX8Im+QbzkyaYp+wNzpgV0JFTYwVzNMOHYAbgflzcPyVVFR0IJ/MAJDvO9xStyhPg+r63amuhY94QvsmlmtygloFg4dU=</t>
  </si>
  <si>
    <t>a6MbZNz8LtEZ4M7uyPoK9E5hkONs4pYgoxE2XgIo4rI/ceDQyU/kyBUMmzaPb9QdO7Aw4hp/StDbzu2rhaOZrlND857+bXFx9EXpmsco7VoAnLQS2jrrBZtofrNkl5XVOxjTK0fGSyvnowZdr86Y0CmOv2iJrwFh4LDHCFu/YWeo28s1tpFu5SFM+1A2tLYkE7+oeV3vqfDPpkXLyM7R0N1okpPyV86FJLFlVpuNDyilWLf1KzWSfdpWKWo=</t>
  </si>
  <si>
    <t>iXezrnOKxvfCc67p7kg6hlekw2e6uHuk9YtPWQEzJaazLiyGNLnKbY7dSuHZ0ubT3Y4mlMT+OKdcfQZbpa9vwaQc8rrwBJbXm7a3g9VkakNHcgW+38RUtPeHFEWM9cNle+6d19cY6h27GDzBLyu/Z7xHix6kSYNuyfdTbanWWwES3BD/g+PNONBzigsAy+z6O8TB3czqUxPHGaAe8GBkamuFyMQWiyCj+o2cyTEMzO/O6a8aMDGyw3CTdLE=</t>
  </si>
  <si>
    <t>K8QhDdF30h/FdLL4sS7xUVlgYBE8+oVtw7DfRv7JIBErt/vM7PInDBpl+OSireuKywJIOcSHbZ3qu1dSdmRJNzDEdajqFu93aGP/Io+vNWdsQK832J34+KYEoEnbqfffifp1XHLyqJBfjK8cDPIDgOVMUEWEcb3qq6Mk3IJzIeToDEQDE8F3dvqvwPsKCZpz4R2bZTh59Zh93a9F899dNzAY4TL/cqzb48i4IAIpq2xNrKvpnwpEY3DQVZw=</t>
  </si>
  <si>
    <t>jkh+2BhJEavvwC4wV+4ZN3U2E9GzspPnzWvG0REVdXov+iX+UKOXSo9vGt5H9opWWX8k0IS7Pmrskm98U8LZ0hjQ+BFC+d+Nc7VvZiialbmAe4jhGdK/Hqf000QLJCOjHNoY4l+v/nN0RVHeVIxlGPtZ3YE2NHAYXXLRAueCMtRH52uvuS0oTi55mVw7cM71rmRpmtKQdpjvJl2dB4zbVjwUBfy6Btg12obUP/7xx94CY95iuOOhK8krxH4=</t>
  </si>
  <si>
    <t>4gKDy8XgFa7ZyX+Fx5DAtKbEYX1jPfvI2fbejS6AztswDUvYfvyL74ZqW2xilo7qKBDSBmzJLrQdvA7h4xZdGaVgcDaTBwZ9eSLd4DFekJXnNXols0LFyvz1jydPWtYK7BlOjbicEucABawsoCTu9l8ZuLRECoEb7PBQCkXUmjDX/inBErI7berht2D3rHf30WoAOZDsj8DJmSVgT1On4t4iDRDXzM86+uSBpxhrEAHuUuf3xt/wyGgUACY=</t>
  </si>
  <si>
    <t>r01J69kgDVBSfN8r0NnX79pyRmZ8OMLKsbxcnTgNmmywjwKu6s/jOcU5xBmf0VnLpVqrgTn9qRYEUmrhtmVoHI3axsec+ZLs/F5l6PI7NHGv7exhcBgqpaeI+RJxwNoZrG+uE/2SNzsfnvrJrUdeVrh+48c9Hah9Rsy0PAYbnxfH5kdDk5NQrE6QOkyIoZ4/YAIk64rPwLytLq4/KA8x7WeHySHe12D34DZQvgdJMdN7ntEpoV6YxPcXPEM=</t>
  </si>
  <si>
    <t>Qh80eQmmqKg9Mg0PAS1sRr3JIv5XVTHw55YtZ0peNELuq0Lvz4/9ZNaG8dLi9lh/gcnWzksUVHI9a6da5Cqr33dcXCKEVCsoCbwHtOxIJ6WdpG0IqmrQaGTOzKPIIEN+HmlEu/NA+5jiw8FtFcZOzVBnGgB61hhAFMe7dnGKS/wk2RsK1BRiU3wqPxEjVizk+YKjBm/99LwTAD5QS0ftjUUnFNE0BIoUc7tRbxM65/FNzvm5h5qawiRAen4=</t>
  </si>
  <si>
    <t>ZkiaQPABkBJdw9grfFv8DQwS8X9/h0xnGEUPr+pqfZWt8OD7tXnoaPkMVUDVBIgGfV8/QxxSY4jREH2B9mJ0U8NhengguYPFefHGQ6m+CzhI0UnTdiTPxUqoQOXLlWnwc1r/Rj83Zb3HnsJZQ7lMuRye3es6vxI0jQgZ15c0kWP/VohxIDwk/Zgc6j0KRjTHug3CdNcqIvcG1k+Tfz8+iQSbOnahPgC5BsnluM+MLzp4rGHjq31ubYW0tvI=</t>
  </si>
  <si>
    <t>vX145P18DNqqSqidNEQzoCl07lLb87HsdnmX56nN+6p3GTdbHtcbMXucLYDh5iQmrP4lm8KW2fYnEJ1Q8qMZgeFu8wN74SuRy52eETgaQpD7BqNBdAjZsGdUuASxp6E+sfrtij7TKgZTZApT9Bavxo6+hOUXboQpWg7eH/tjVDqSPtBu0KhfiovzLjDBVOQy9/pPP8kqPRhOc/6WsL4JSiHGHKJ09qpba0nAwe9Ch4EIG6jlDxD4c/7608w=</t>
  </si>
  <si>
    <t>bvIx6bnr0cSOIvrkw2BNk5n65n6TSJCofXsYssu4lcbCYWQHlM0hJFLi0/SFtr6tQ+aJRV+H+dJP8fZUe27hTGwVmnT5b9Jucdttg6twqeSe80AMepDwu52XFIcXd6Ob7b+YYLEBn+IuNaHJd5KlsvKSxNo8j6TTW/if96UDmXlYXa3JOvISCwM6qhuV630XE1KltpgznP8sEBGyEUtxJNQmt86JDcdRfqu7tps5SkDmQVMXAe9c3alBx4o=</t>
  </si>
  <si>
    <t>57lN2rdnIgdP+LvS4K9/ogvCgA0h//d+xnxLcyDBZ0sT4tXTuqC+OVlneCK1G+81Cc3rWub277ox947giK072BGWuYNZARSOYvex3wt9IgqhI6LnIWvl2IQcE9u6FV53TMAKuCoguE6RI6xBUKJmrQvs3nEnAHPxXHDtHzz5iuOyR5fZ91Z6hzYeVLDdxnvgNkNZ/j65UnwNiKjdxWtlRndJWgrNk8zaahdGxvgoxt3FC0UJCN4bHq+KOus=</t>
  </si>
  <si>
    <t>MmQD6yfWo/65SBWajEY2neBgo1JqChU1akw+IE2lbp2/po9fKuZrWHGKZhxtzDjIKo5sZlyGyGFvEHavt06WWKMH2t2Zsj8gZ2U8fzKYbHB48PobQEHHQaXHKVoFvlAekkvUPKZwroOgH26/UV4+8SUMcv/wUijQ7l9lCL6lJJa3avuRYSdr30dWs/pQkGk8vQGfZHHd6JC/47EphcOEdfHJUqYSNKXV4P3OpX1jt+JWaCsUBJkolEIt7yM=</t>
  </si>
  <si>
    <t>0/7G44MzFKCm4mMYHYAmsZ4KTBq5agr9d0l5nQP/xv9kWw6Hsa6PsXqNTomkCcGMjhM5bFsammbAa0I16foRHLsYfJCNb0Bvu5M1nVPF2DU/FgGaGEx1AN7OMzWcfAU2P1llhIDapdpqGSuj+dhSE9BfLp8liGraO43ino0wB8SP9F5pOgmbWJSITkbRwgiBtRrRrTPuzmsC0vS06a429+cO+zWISviRH3NB2LnQasjBhQZ+0pdwrO4E9Nw=</t>
  </si>
  <si>
    <t>OAt9W9ABtTRCLDeEwFsTvXSwMSXLnmJt+XjDxjSHiuCYLbNNi9bdIu68eUQKWC2ekEOvkd5U6zSE4KVSwPzjcaOHbt+31oIozJvGCMOS7MyWYR3y87+moFboAk2RMasIVv5iSbZ2OVL0f318FQQbhY9nLR9H7FAeKhHQT4Kxu8b6Mn9KUAsepf3fxKqqrVesEv3a+vxiECdT/e4eOKsOz39LtSm5Vi4VqIcWlqp1uxziUKFTb2u3JPNChCY=</t>
  </si>
  <si>
    <t>LoWWJ9qqB0N40z2uc9C01Uv0qi/X5tflde3ryeGDrWpAiwikxJNattK21Gdos46XTYssfCrDczqDE5Ap7E+PpoqN19VbVshJHggpcgSyBE8OIb4ltNUe+EXIHzYM7lmQkXLTo39gd3WcSfPyQu9yGhsvzvVhbWlcl2jI1rqoxZ67jcecQQgjMW2S8Qa5MJpbaP9bstbF/2vkD2Kze/AcMFG5gXjod/7ED3REYcj9XNh83I6sxRsHtcSsODI=</t>
  </si>
  <si>
    <t>MGCK60o7YjV/zX9oK2Zn7HJwU/Sixa7toiHNbE613Kf1pH7XnXYSPEvCLFgLHxeIXMxUZSBAm1aDHoFdesIjmm25MSGD6qJefLn2QmWmARYDmDJeIF3i3/TEqqeaFSrLUf9HccDBFQcDHDGwGwPYJzSn9Vd17PmV6DQcoPLHBPujIAEOKJN414aUKejn5gWm0pRmfO3LeAAnnXVtcRHtGomS86fTxpbZxUcJ9XpdOcA0+7QsRWwhfHL2bWQ=</t>
  </si>
  <si>
    <t>e7VWb8h9pIq7bQXBOnT+wyaGzRb+mzdz7ARPNgUbl0sNxbQX/JRsLddQhYRTDYxFjITM43zS8eS8TSe5qaLA4EQMniAGno4CAE0+oiUw5SbDeC6Zvj+OrXnM/EWr74x8BnO0Qb3eiuNM3O+4B2GcP+1lHjE/Duaq3oRvtlNhSi2s9Zjyy/efcrtILjNCGiD3BY5yuxDN1rj16K6EqL1UxsIUwBOoHS5l5hH8SpjLI4A3GAdo42QcZx8HuHI=</t>
  </si>
  <si>
    <t>H2K8k8xHtEn4woJrwVrQuGLAWG9s8HZ3AH55sAqOLWLyuNq+2ZoJEvIG4t+Bp+mXicdQOq3G+mNPoGtmkX2izG1EHd/XDwijWLmOu2zjYI59sBxFGuoImrzsm0jJQt18G4cIdC3HWVGOAZXrLxaigSsciX0YAeOaMucO648KWeZyXFLqUGQTLTcS3sRv+zEP46tLlwCwaHe+QVDYonw4luyKhtdIFOlzqCgwWErINenV9qOG4HMlDF7I73o=</t>
  </si>
  <si>
    <t>J0YfWRBa79WkUaC5rnNfRdl8du1k1HABSDIiUPY5gUlSsRqpl1fDMQxHwRAErBy3Iw7qR+zHnyBMU4dv/YoHYv+9rlALcMulOIPR7nwgVJOsKeQnh2RvU0rY09+MsUfH+aE0ZpK5XCtL3A42uVrdWk6j1Kz4OTtH+d4z0CZO3Sgnpa+hs0RzCq6hQEMgYyNIv3W6pB8sS413Go8pluBaHug5Erguf7KZ20VfkjC7GZYLhAZR1SbuB9lAeDs=</t>
  </si>
  <si>
    <t>KhjuH0UW38Qw8Ky4d6BlS7IR1xMvpu5RqaGJJ0qcxdVG0S28LcimepKJVuEjO7AUrtOK55nTQ0Y/xZbMhXO9n0uiYm+tNnXj0MaPThYKb0WrtC11glA4uPo+u6pE93s+l8cJWwmughu7BEeOeURO3ADZ9Q2ZY/w86p8kzG358rQUyND7hqLWEl0zmflqq1nEOyvZD2RLg9tULC3kgwXeVeI97hC0VHUKX6nDvkkVZ4FypBenvYAvd/is6uQ=</t>
  </si>
  <si>
    <t>Dl0OhSpxSIKBOWvfYA1NIjRMulnICLS9oF2+so2oJya7yqSJ1OXekvsMoYcQqDbs2wi+pUszJj9DWl5juPTbjuK76IS85QwRhOLe6Y2qyuhwtIFXcq45w2C2hdFjMvhd4I4Uy0bSEQYXTGprxH8jVgczsC3t+b89nzkbZoyyfXVe4hWO0fK1a0XzBlms1mTefWEuNvN5V6KKN5lOtHIpTITID7wlPrVKlR6qXiR3YZv4GOgLceEC7VnDYWA=</t>
  </si>
  <si>
    <t>PoB1krd9aqwViYuRrjYvZVnApdvefQuURaWh8iRnpaTsERf3hqodht4tpu8srtD8/ieRO5UW26sFvc+BJru83GKvwEyt6BZ3h8Nd3QUa4KB5njRVn6oTIL2eSg+x1bOORPRanM9TPWw3t3DXg6SL0fczpONR1y0KSxWjwebPdEcsTY0I0sxE2SR02WnmWAEJDg4xRdmG+DsyDiI5rGXEK5IjjCPamdiuZHVxBJB92c8sQof4rWRlXUS6cAU=</t>
  </si>
  <si>
    <t>wCig1aceJ10UZgjNv+m9hv0MnVKsc8psYu1ACZKuKDuoyLnYZP6TyA2ckfXmFyW7YZrP6oKYN29ZrbiUqc54NFl13B6d5sdW0jKmsT5VQslRnIS7w9ZQr3+vh8zelTum2wwhyeR2loRY3w0N/JFNp6NtqQzzraBVMNxsdiNVWVHbb8O8uOApdT0Udziz9jKW8annN2nKSMu8heePduRPjznNqMflcYSgkAQDV/x6Yyx3f1QNoIRCvE/tWko=</t>
  </si>
  <si>
    <t>EOZcofzRrM9FLllCB0Wz9lpzjLlyc2ktiY2QFrqlDm1vKhHLY8Co+L8TwZbz0/2XVWBJSn/Ahp/E8ru51wytxp0g+gsj4oOPOw5pOpppMUc/ey5UoiOMGQ8yFI9b7FX79UKcpeTu42lRX2QgrgeRaiVf8O/rSrchX7H+TfjZcoZyvqpKmT4sXkzB691ZQktlbuC2ujZs2TDRXiz+rDFd14MuEI1urz8+xvmk5WNmP1uAFeCwGwCO7irfXOs=</t>
  </si>
  <si>
    <t>sTzZlJc+HQtryZ/eQkRuKS2qIIOhF4CRYyWs4GSSjX1H1mcUd1d5YowbvNdYc9H2s+M6GFPEkB61VwcBDsIx20vYkKoaBZUCvboQ/XLO2U/A7LRg5y4pze5JLzaYrt42Dn2RQdfcojRtTG8BlRaSQrDKgenhu1rBLxBspuPf4NzV8VujN64r+z5fBSUbNlErYBN94Xa3DUWrI1uMCBJB5T6EcLc/YS2PmellWfx1pUeHrvIfhrQl5IhXYV0=</t>
  </si>
  <si>
    <t>i/HO3Ep3oNJaLRHE4BTt94sdUe7Z5h7IJnE+tmUHCN9XXbFNd0ilRpaUbCWa5BfsmZWAtiZ7RiY1hxAN87Dwvc52AdTE9yQK5AIFdzkgH+SaSDfZZkFielRSY5HRC9xTmxhI3AFHpXOeS1JociBMZ5K2FX4nyxkFfYx6h/CVsAFBsy777upett8PAFcFDqxt446FoyoLi9J6IP86i9dRE8BOeNNApGwxbGGZ3fY+PAqzlSefV0JFO7OkaEY=</t>
  </si>
  <si>
    <t>EPwPeKOOBRzFe2y58UB+1nRmTR1vF9iX1g5h+tav/8Vp/lvPrMLDcW+Bkm6QEV/f8HSoUM4BKq0aqtAXeVC0SQ29omL1SKe/225Jj3ySQeWOhm586PCA9R78rKNLyc7fJPunUddaZ/AmpSzw4/fmwsxIQcBvIF+V/Oz4q7m875YZWo1G8YTnkoTker+PAvs0nklrf+uUYtQsX4+O0psqmWMjNM2rs4NrH5rUlT20RpQyDth+gCbGOGQ/C9U=</t>
  </si>
  <si>
    <t>answmip3AuWKlRGVlNF7Og96jmoAnLlR4wmF/ojXM7VV5QmVmljsOjYXAQ3xQHBLAJCJPhxzgk3Z8QKbt796uIUoliEQ6BQX1X44j4RZH2ASJE9TDfs1Z+AR1ab9qi2FyEy/JSqIj0l4gUQ7RR87kkBFJ7rIJRL7RZLVt7yXJAzKa0MqXR67KJBvVLFup6N1oQcnddpQjEceH2xJzkeIChhF3U7SGGnU72g/NDq1gg+Q6hFqhelUVJ2y3DY=</t>
  </si>
  <si>
    <t>b/r7NzDDIQIOmsKyPdqwS9IBT8ajgIp8b4Bs44YZwJsu5lZS/cQE9+UoGBtXoVTVSRMBb1jOl2Q+bNJFowmv5ppTxmvb83S+MEzoPtGYzHpNPqOlQj/crnvbtDA9ZuvEraY2Z6RHexquFsrXoXkRhEYw9mWSf82lrVAaBvmZowDPoZfjrMDXLk0P56xtABLHHmtBtnxnKQkJlfC0y7MFBiI859Yv0z2jjuqIckuahmKXPzQjSDJJu0Mnz24=</t>
  </si>
  <si>
    <t>IBywdrBPOk5EYjb/bJcHa8MaAAfa1rfmj6IGDuo9dXHqzj5yQEv0TszQBKsGpIqz8aTQuz/2lir2yMEFvd/dkiUD+9ZS+akQw2wm0SZxH/v27kLotMrijMqfSWmm0IFhBkL6RnJnMsmtaTecLvPJNRT6Y5k/CQgNhHTyX63dnrZd+jgWioQVDAj9fT/NzAUDOyKnfM8E3m8T895sLwcXvgHc4lbd/QwYdHvM4JVDbpZhzLw2MJK1n/+seJc=</t>
  </si>
  <si>
    <t>H6n7GyZWyhsqb2UFP1QljkPkd0nIvODPOEEApODlMWdJZdMen2bbqZCDuFrWh+43H/ZHRPdyaODJ4mEqhtKdpk53SbFNgRgFmlkWGpP5qBAzVIUnrzJSfPE1tk+n4uXArb3q+fd092rOnJVCrW2WQIt+RNOfNGboqhBcbi65keuZgG8sqoSoDcjIOxIldu5h10H5AZknprrNWRBkU62dlPsldsLI3Eof1uWktXwvKco2M6y1stsBloZMU+w=</t>
  </si>
  <si>
    <t>iPC8LZ1i6X4de9aWxcwfx0XiMp6uPO6ghzsRZOiXvEY1lU+gR3r8HeBfbZafyEXflqPTdKTWVTfuYUzicNH/x1gHtSV+hMDQZ19mDOV7RbH6MBNGcgX4JcbQU0VaXk6wo7NJTdQQSh9SwjisWcPYBaQH1cOvlKK2Spo7q1ZkCzXlGzPFXvLG8R7OpJu+itfcbDmic4iq7P8apjGuM6kkrc/AWGHIhVwdA60p1EunhZ6IG++ajeZQ85pGVuo=</t>
  </si>
  <si>
    <t>UVq4pSci5Whe8HDfAg2x5esGW3TlrwJN5QRXbdgye7AOSG9A1ZZM6R9qaw06ephdz/WAgvNsct8ra9fuFhGpsFoUgMP12+hotgCClF4P5PNpkDSaV5symonO57bNAwO8nBLXs78JF3sAxu+123U8nXXYDvtoz5P35WO8QY1SzsmnzwylrCDHMxd+Zpj1fwI1s2ndC4rZQqqNaIqn09yoQj+3PmcjwPMIONTVWVyTS5qaM3kfBD2YMqYWzXE=</t>
  </si>
  <si>
    <t>3wI1OjkXRs4/2Np9GmadBqTd4bhCAj+RdEEHv34VoRKcBIRI4pAvtEiV81/LjfPkrvWjWMU34ZSEV1VXz/EiRA+Tpx7e3sbr7SI01DqEXuTn1HcRiQWJxQRA/+XUbzKlbjXvknLhoVvC1bRlmfZoLA6Rbmvb3WZgR5y1P/bL6WEDtDz+25fUehfic/MqDM8N7x0Fm4h9VzIOR1Fj9WExM4rP4h1A5+6GMbr2YXtLJn16C8FURAHCE+sQZvM=</t>
  </si>
  <si>
    <t>UfxDKJqX7iV69tJ9rklNUpewmqQeK0iL8M9pAHUq0cSi6aJSki716nBJWhhk39Qtw4bVUdLvpE4yUTl9rYAYJGJ8ur+KyeEiS5Y6JB0y/56Nk1JvUhQt8dzA57z4FHqecpWHTdKDqSY3Gn0yMTbj8vFrx3+nrKq3XKvpFwqPfVubqQ+gEeJXIDw/WJBWGTS9pQ/iMVnUWhaOTuzd3XOdD4sDvkJGGaEtj3i0VmLdxBvVy/Y2SJzPdKu6dCk=</t>
  </si>
  <si>
    <t>Fygj/cLk0lxGKrilN/b9pNvcISjrlOTVH9is3/bEur7+O+7xGxD4J1iUYqWuJ2kN2ss6M/Ts8YxwG/dmbQVhU7j8C5da2Eg/ePhNODp8QDMrOvuMWWC8Sh0k6QbVir6p6cZh39ZdUwa5293178b/BK6hIOA7GkK68lYVTr+PijLwLA/gpdO2YyJyIoiL8BDAQMYb8tkn2R+JjyOdeE1CzkUr0qfGt/t4pL5SKo0CgoDYOgQDu2A44lCZ0Ug=</t>
  </si>
  <si>
    <t>UPpMEE2vMVxD1zZXcPwqozU1Gc3/DTmnITuiy6/ZTFyEo5bh2fojz9BBlPlZS0fS7VwtJYMml5jS3wYpB6BPVBJaWReZbZOHUIvCZYjlYRhFZmM4dOma7ZfC4RiEdqGLrNLEgYZf+wtWNy2C5GsG9ZdJWlXO16xi6AUH6UgiCoHPIfVismiNEbetQgZZpwpxeqhUZRiXpSyKm+PQOI/Vx7HEAUj2J0YqoedAgrpb7pobHha+ibiw9K0qSkY=</t>
  </si>
  <si>
    <t>VcicrzlgwfEkcsw2o0vjKNTwngCI3Nmu6CB6O+2Cf/aSatQ4f31EPbIKxV7s0tuwmEBKjdYCkNBeOMZTiPlIvMsYg+ssBfjD/82tht8YUDMgtJbZShBqUo/awUEwiuW0sdfApNWkZdPCGz9bGOmH+lF+gDGHFK7npxVztWA7VVTimHw731z2X2eCGoSlBQ52o+y4cLHKFjkQTbDhl7hJoUylxDZhYxoX4Xunnuw4iBZ3EiDdikWEc5mpMrk=</t>
  </si>
  <si>
    <t>VyPNOauPMF6uyzhRQzMY27V+S8wU1ZEhV4MAAitnk48OwFQfcC+eqwe3Jz2kAINjFrP/Dyzn5isWAXI8i2F/T8XeVe53RagVIIG2j5lyqinhN3V5DneKk/nSMPR6vTdzK13x4ygbU374UHrKmy/zuFXrOIxuD5vyERlZdSgZbNufRbA/XSs3Zsi7/y7yukqoxrBWnRKZbBs15QiVDcO2eAom8Nap/m9iWuwAdOn88auJXong8FzYYZIRQck=</t>
  </si>
  <si>
    <t>jhn6b97PTvohyPoSu7zu0UswuKadRHGI+EahO/xyagqKnHjfIJIWs7o9A3ajjM3L+xM9TZNjE0QCByWrz8khgN0sP943DXTbM0Omclf7oaWL9Tqzc8MzGmDyWy9vzptWu/JrRK+Yw8o0VFSb4+iHEkb3ZNRGQkaJvR/L4gCh1n6ZRrzaSFIqhfhSEjWgm0UbJueckBmL9m9gcooDpzO+A2GZQiv0Mw6Y8oe/XKcdMJSFRPHR/PEar7kw1uM=</t>
  </si>
  <si>
    <t>aVivo3txmw1MCwvmbGRmhKF82fvZuMRRitibt8B6S8URbnYP4Y1cOuKsrnTSf5i1YlHmPr0ZcYkc8ioSpDmmwUAuKDYe0UHus4tYQeN7JAEnsULxAeZLEjwoclp1wdq4jx43CzPMluLJKtyvqapZ0FuF6RLkwdPcs5cdTqKyn5EA80iOFeeRcN8I/Qo9h05g8Rp0FS/rAzTpzrZr4TVEYxubir5RFfsPwij3cNOEXIreXee8V2S5UT3nJKk=</t>
  </si>
  <si>
    <t>S9eMKTEtZOXUuXZCtK9uVPNqnySjqLWp9LJx7GWhf2LIFeDMc86ig09gbA2ZTdkr8LOYuOiho9KqaIYU9X8zl1YMxSp4Riz8CHj21qHxrJPGeMQCex2MpB/QwlQu3MMgZChlb7d1Au/esO+NhO4X951il8kFIxiqrfNDaDpFNJvW9jroi+1MB/2YxWnWdlXKYkD10aM3IOxEXPmSL2ktMBFCqlksmFBFBIqYM96gbCH+VwaXgQiRu1hfzAg=</t>
  </si>
  <si>
    <t>HTgfUXQd/KTV560g5xkaaEesXHIFDcg8eSrn9Zgf0glI3I/7XcMiU39QrynPUvwO2ZXvd/DDvRRFWKdA4a8yGJW+qRRenC3DitnPWxLrHgVOwKpQOkhIFv93qn+K8tH/kqtMeP547yyBQvfeuY833jkiamH4Ho1pxUJvtimGLy6fJ4aGghoTY1SezoYG24K5pdwZWtl4WaYG9MEBDyeoTcFhrX+EVWdt64K+CH4TYdV9EtXSPHM1nf5Hcn8=</t>
  </si>
  <si>
    <t>AoBCoNZVPmAg2DRXEud49gZhKlsRIyCT4cFJkaHOgyteW07ozDWrjsI2KghXokdDnLRKxTQU8uGGfiq6R7qJEoOa90FiUYv7p/qvBaf5dz0BXKk96+2o98f/uWZpIeP2T/OB2Ev2obyIrfK9hItTUO//qhpoJoyGAH8P+DQwcEDeJBDJ9w3k9ey37Ze+/KrCnImKlnO9mJKXQCGl5fAMvahbfkE2o7IiiKFExO+9w/k82c31zlu7qLJwtMU=</t>
  </si>
  <si>
    <t>k4PNAUPNIy5Ye/BsW7V6QB9H5dUGupPiEfqUWjJ/+VBChDIeflW3Qcj46ezdIt3eqHU35uOgV0V8biUuOpdL3s91vNEtbJJnXZYavWKlXFkoNWrx3L8gsUSQV/PFu9tVVaAv612I2qFYpfVl+i+NeGBfC84EC0JToHXhY8qKyIaZ9NwdA8MVofHclaJE15cRanBvNh1+1Uo/CzRLTaSIVEWI3aqMQolz+l47VlPKwHB907co26ZfUliTEwk=</t>
  </si>
  <si>
    <t>wkdD1TCaHJ0q0rwotNWxA9ANMHxTtaCtkFTbCdO/2VoLexfz7y6rB/HeDqFxNiEeoeRlOZQrl4Y3+3ro7syHkOZHJF8kUVqGtq8M6FXmjhCP9jkqpDWAw1JRpsnHzwFU5x0zwCeSg5a8NrFkO9s/akwIEivKe2X0i0l8L8TPT2Rpde+tOAMxxzMyqhBsNZH7LYzrRICI1irPWXsmASsWMwOTX0S6sCRgqk2suxvW8EDL3vPwHjzDTw/POzY=</t>
  </si>
  <si>
    <t>6bvXe5vQ62vw+Qi3W7PZnrXF/PBvK9NEFAmXNFjTZgW7xrJDeAiQo/0jGdNE71baM9sXby6E7LbCw6+AArxr72FyshygsNuJPAOot2Gs82BEoK16yV6iAwZYt1vvc8BvTCTJhnsMlQV2/ZD6xB0t5rkFdOIhx+zbcm3jJXjCOdJAqH48xIHak0fKQl6cA3bE7KtU9tkN8Fx3AUCFt2947bvTwnsDNhrp/s9M9Lm45Z82wKzRAgFFsYSoeo4=</t>
  </si>
  <si>
    <t>tTSDykt+++LvQIfc03AhUzi6jX0QwlcPwAGiO7e9k8yGECAnhTcuY8SUaASpc4l1Py2gqKi7BjWMZWL5QLBhdCzye/aJXMfnBykT3zCv6rYcK9h3kBf6wcWgit/GZjOi3KOakvLHM1aitguIoos+9ldgR6rzhfmxQuqIJyDJjEuKOIj2GoiCQZ1ba1r+/wBM39YYTfHWIlLCPQBiMA75JX5PWzXzrMCJuRxgspPj88M8CBwje41HUDby9Zo=</t>
  </si>
  <si>
    <t>5J7lQ1XLP/ss1ZhGh0XZYgp1ZQas04s2ddQVX2EdYyuXLtOcBVLHGkRc1cJlU88kNocqOq2MkoUPS2mfHdCtXbmF1Npu7O1NuUayBAx6DNp4cnYgdRxrrtSwshrwQzcCgxoMG7qGsq03gHxx3bTIn8aKaABt9z+JuxoqGVIrLYhy25iODYOfBD1Wu+PJeur9Vm31AQLcSzhsb88/m0fffSTj2elZgvktC0oMkktPlJtDFM+xqfJT0XD2l+o=</t>
  </si>
  <si>
    <t>GpU50+vjCxGqNrEysRhLzw55SyL3+SBWuI7GQ4S3ROelthV5+n+Ec6A156b5zq3QuZOuuVYF9of3mLmAEon+YwxfgPzL0sZKr0KuzrFzhf9xKtpfR2Muy6nlADXiuYVvcDbgSKbWeaXVLQofQJwkQgN80l+CVKvJzRUS7uY7lCO9ggMVvHz9kRwbM4X5E2g4jIYdO8J+bk/KyI+84EDLyLSXUL30nbANj5bqYUc0QY6LFZO0iRFkGd4Qn7s=</t>
  </si>
  <si>
    <t>Y/33eXr2j5mFr0KImsp95nBG5iejN7Yl2FsCt5BSfTv9zXN6NaW8o/CPd+i8wt9TwDGmw1FkBKGZ5TCqcoT2XnCnbsi84oWlbuymKRIxuoIiV1kvvaon7VWRXnZGSPA/9Eo+FvR4Mq8r1Zyy0GQ7GjNuBe06poB4q5bMulYcUd+Ynlc8J4/ykv5C9IXATAPMoy3h6MVHLhAhsrGWXfXdC7ikR/CgiYfujZsmTEUNZutptAxqxRVm3xTk/yw=</t>
  </si>
  <si>
    <t>nD7erhCUSFcAx4MudOg05U5yK3bmlHydLs2soGg9DaEB6Q1LPzi7HjGgNuXpleiGgyITucR0b1d0uEI5jeGI+SSrxNi59ZpKHWrdX18JWMKSF51JXPga62Uy6rdJ2TBqgVYsQstJThtjA120VWQ9w9TGype5tRVB6ebGGQ5FoB/e1JEX+k/UYtOKAZgCTxMQA+f6r228MiIK/aNXC2m0vYwsEAfKiAV5GsqYkQ2xOHIis82wXqSU7JT+R+E=</t>
  </si>
  <si>
    <t>76oMsGlG+ess+04GIMWAxegYb6Hq51IWfqsn9xjXUTlNUurHimCal6+5GrIvZCsVppP2/wdLgC1eVjF/RI4ycBxnJ3IFUl/8E52gSQ1Hnv138jH2G5hqh6aGMEdWKZYWdCSuLBSwgAAybkrkZzn6URRuAe7HDJUH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</si>
</sst>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quot;$&quot;* #,##0_ ;_ &quot;$&quot;* \-#,##0_ ;_ &quot;$&quot;* &quot;-&quot;_ ;_ @_ "/>
    <numFmt numFmtId="164" formatCode="0.000%"/>
    <numFmt numFmtId="165" formatCode="0.000000"/>
    <numFmt numFmtId="166" formatCode="_-[$$-47A]\ * #,##0_-;\-[$$-47A]\ * #,##0_-;_-[$$-47A]\ * &quot;-&quot;??_-;_-@_-"/>
    <numFmt numFmtId="167" formatCode="0.0000"/>
    <numFmt numFmtId="168" formatCode="0.0000%"/>
    <numFmt numFmtId="169" formatCode="_ [$USD]\ * #,##0_ ;_ [$USD]\ * \-#,##0_ ;_ [$USD]\ * &quot;-&quot;_ ;_ @_ "/>
    <numFmt numFmtId="170" formatCode="_ [$USD]\ * #,##0.00_ ;_ [$USD]\ * \-#,##0.00_ ;_ [$USD]\ * &quot;-&quot;??_ ;_ @_ "/>
    <numFmt numFmtId="171" formatCode="0.00000000"/>
  </numFmts>
  <fonts count="19" x14ac:knownFonts="1">
    <font>
      <sz val="11"/>
      <color theme="1"/>
      <name val="Calibri"/>
      <family val="2"/>
      <scheme val="minor"/>
    </font>
    <font>
      <sz val="11"/>
      <color theme="1"/>
      <name val="Calibri"/>
      <family val="2"/>
      <scheme val="minor"/>
    </font>
    <font>
      <sz val="11"/>
      <color theme="1"/>
      <name val="Calibri Light"/>
      <family val="2"/>
      <scheme val="major"/>
    </font>
    <font>
      <i/>
      <sz val="11"/>
      <color theme="1"/>
      <name val="Calibri Light"/>
      <family val="2"/>
      <scheme val="major"/>
    </font>
    <font>
      <sz val="10"/>
      <name val="Arial"/>
      <family val="2"/>
    </font>
    <font>
      <sz val="11"/>
      <color rgb="FF000000"/>
      <name val="Calibri Light"/>
      <family val="2"/>
      <scheme val="major"/>
    </font>
    <font>
      <b/>
      <sz val="11"/>
      <color rgb="FF000000"/>
      <name val="Calibri Light"/>
      <family val="2"/>
      <scheme val="major"/>
    </font>
    <font>
      <b/>
      <sz val="11"/>
      <color theme="1"/>
      <name val="Calibri Light"/>
      <family val="2"/>
      <scheme val="major"/>
    </font>
    <font>
      <b/>
      <sz val="12"/>
      <name val="Arial"/>
      <family val="2"/>
    </font>
    <font>
      <sz val="9"/>
      <name val="Arial"/>
      <family val="2"/>
    </font>
    <font>
      <b/>
      <sz val="11"/>
      <name val="Arial"/>
      <family val="2"/>
    </font>
    <font>
      <b/>
      <sz val="9"/>
      <name val="Arial"/>
      <family val="2"/>
    </font>
    <font>
      <sz val="11"/>
      <name val="Calibri Light"/>
      <family val="2"/>
      <scheme val="major"/>
    </font>
    <font>
      <b/>
      <sz val="14"/>
      <name val="Arial"/>
      <family val="2"/>
    </font>
    <font>
      <b/>
      <sz val="10"/>
      <color theme="1"/>
      <name val="Arial"/>
      <family val="2"/>
    </font>
    <font>
      <b/>
      <sz val="10"/>
      <name val="Arial"/>
      <family val="2"/>
    </font>
    <font>
      <u/>
      <sz val="11"/>
      <color theme="1"/>
      <name val="Calibri"/>
      <family val="2"/>
      <scheme val="minor"/>
    </font>
    <font>
      <u/>
      <sz val="11"/>
      <color theme="1"/>
      <name val="Calibri Light"/>
      <family val="2"/>
      <scheme val="major"/>
    </font>
    <font>
      <sz val="11"/>
      <color rgb="FF000000"/>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indexed="44"/>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bottom style="medium">
        <color indexed="64"/>
      </bottom>
      <diagonal/>
    </border>
    <border>
      <left/>
      <right/>
      <top style="medium">
        <color indexed="64"/>
      </top>
      <bottom style="thin">
        <color indexed="64"/>
      </bottom>
      <diagonal/>
    </border>
    <border>
      <left/>
      <right/>
      <top/>
      <bottom style="dashed">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style="dashed">
        <color indexed="64"/>
      </right>
      <top/>
      <bottom style="dashed">
        <color indexed="64"/>
      </bottom>
      <diagonal/>
    </border>
    <border>
      <left/>
      <right/>
      <top style="thin">
        <color indexed="64"/>
      </top>
      <bottom style="double">
        <color indexed="64"/>
      </bottom>
      <diagonal/>
    </border>
    <border>
      <left style="dashed">
        <color indexed="64"/>
      </left>
      <right style="dashed">
        <color indexed="64"/>
      </right>
      <top style="dashed">
        <color indexed="64"/>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4" fillId="0" borderId="0"/>
    <xf numFmtId="42" fontId="1" fillId="0" borderId="0" applyFont="0" applyFill="0" applyBorder="0" applyAlignment="0" applyProtection="0"/>
  </cellStyleXfs>
  <cellXfs count="141">
    <xf numFmtId="0" fontId="0" fillId="0" borderId="0" xfId="0"/>
    <xf numFmtId="0" fontId="2" fillId="0" borderId="0" xfId="0" applyFont="1"/>
    <xf numFmtId="0" fontId="2" fillId="0" borderId="1" xfId="0" applyFont="1" applyBorder="1" applyAlignment="1">
      <alignment horizontal="center"/>
    </xf>
    <xf numFmtId="0" fontId="2" fillId="2" borderId="1" xfId="0" applyFont="1" applyFill="1" applyBorder="1" applyAlignment="1">
      <alignment horizontal="center" vertical="center"/>
    </xf>
    <xf numFmtId="0" fontId="2" fillId="0" borderId="0" xfId="0" applyFont="1" applyAlignment="1">
      <alignment horizontal="center"/>
    </xf>
    <xf numFmtId="10" fontId="2" fillId="0" borderId="0" xfId="1" applyNumberFormat="1" applyFont="1" applyAlignment="1">
      <alignment horizontal="center"/>
    </xf>
    <xf numFmtId="10" fontId="2" fillId="0" borderId="0" xfId="0" applyNumberFormat="1" applyFont="1" applyAlignment="1">
      <alignment horizontal="center"/>
    </xf>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10" fontId="2" fillId="0" borderId="1" xfId="1" applyNumberFormat="1" applyFont="1" applyBorder="1" applyAlignment="1">
      <alignment horizontal="center"/>
    </xf>
    <xf numFmtId="10" fontId="2" fillId="0" borderId="1" xfId="0" applyNumberFormat="1" applyFont="1" applyBorder="1" applyAlignment="1">
      <alignment horizontal="center"/>
    </xf>
    <xf numFmtId="0" fontId="2" fillId="2" borderId="1" xfId="0" applyFont="1" applyFill="1" applyBorder="1" applyAlignment="1">
      <alignment horizontal="center"/>
    </xf>
    <xf numFmtId="9" fontId="2" fillId="3" borderId="1" xfId="0" applyNumberFormat="1" applyFont="1" applyFill="1" applyBorder="1" applyAlignment="1">
      <alignment horizontal="center" vertical="center"/>
    </xf>
    <xf numFmtId="0" fontId="2" fillId="0" borderId="1" xfId="0" applyFont="1" applyBorder="1"/>
    <xf numFmtId="10" fontId="2" fillId="0" borderId="1" xfId="1" applyNumberFormat="1" applyFont="1" applyBorder="1"/>
    <xf numFmtId="164" fontId="2" fillId="0" borderId="0" xfId="1" applyNumberFormat="1" applyFont="1" applyAlignment="1">
      <alignment horizontal="center"/>
    </xf>
    <xf numFmtId="10" fontId="2" fillId="0" borderId="0" xfId="1" applyNumberFormat="1" applyFont="1"/>
    <xf numFmtId="0" fontId="3" fillId="0" borderId="1" xfId="0" applyFont="1" applyBorder="1" applyAlignment="1">
      <alignment horizontal="center" vertical="center"/>
    </xf>
    <xf numFmtId="0" fontId="2" fillId="0" borderId="1" xfId="0" applyFont="1" applyBorder="1" applyAlignment="1">
      <alignment horizontal="left" vertical="center"/>
    </xf>
    <xf numFmtId="165" fontId="2" fillId="0" borderId="1" xfId="0" applyNumberFormat="1" applyFont="1" applyBorder="1" applyAlignment="1">
      <alignment horizontal="center" vertical="center"/>
    </xf>
    <xf numFmtId="165" fontId="2" fillId="0" borderId="1" xfId="0" applyNumberFormat="1" applyFont="1" applyBorder="1" applyAlignment="1">
      <alignment horizontal="center"/>
    </xf>
    <xf numFmtId="1" fontId="2" fillId="0" borderId="0" xfId="0" applyNumberFormat="1" applyFont="1" applyAlignment="1">
      <alignment horizontal="center"/>
    </xf>
    <xf numFmtId="0" fontId="2" fillId="0" borderId="0" xfId="0" applyFont="1" applyAlignment="1">
      <alignment horizontal="left"/>
    </xf>
    <xf numFmtId="0" fontId="6" fillId="0" borderId="2" xfId="0" applyFont="1" applyBorder="1" applyAlignment="1">
      <alignment horizontal="center"/>
    </xf>
    <xf numFmtId="0" fontId="7" fillId="0" borderId="2" xfId="0" applyFont="1" applyBorder="1" applyAlignment="1">
      <alignment horizontal="center"/>
    </xf>
    <xf numFmtId="14" fontId="5" fillId="0" borderId="2" xfId="0" applyNumberFormat="1" applyFont="1" applyBorder="1" applyAlignment="1">
      <alignment horizontal="center"/>
    </xf>
    <xf numFmtId="2" fontId="2" fillId="0" borderId="2" xfId="0" applyNumberFormat="1" applyFont="1" applyBorder="1" applyAlignment="1">
      <alignment horizontal="center"/>
    </xf>
    <xf numFmtId="1" fontId="6" fillId="0" borderId="0" xfId="0" applyNumberFormat="1" applyFont="1" applyAlignment="1">
      <alignment horizontal="left"/>
    </xf>
    <xf numFmtId="1" fontId="5" fillId="0" borderId="0" xfId="0" applyNumberFormat="1" applyFont="1" applyAlignment="1">
      <alignment horizontal="left"/>
    </xf>
    <xf numFmtId="166" fontId="2" fillId="0" borderId="0" xfId="0" applyNumberFormat="1" applyFont="1" applyAlignment="1">
      <alignment horizontal="left"/>
    </xf>
    <xf numFmtId="164" fontId="2" fillId="0" borderId="0" xfId="1" applyNumberFormat="1" applyFont="1" applyAlignment="1">
      <alignment horizontal="center" vertical="center"/>
    </xf>
    <xf numFmtId="0" fontId="3" fillId="0" borderId="4" xfId="0" applyFont="1" applyBorder="1" applyAlignment="1">
      <alignment horizontal="center"/>
    </xf>
    <xf numFmtId="0" fontId="2" fillId="0" borderId="3" xfId="0" applyFont="1" applyBorder="1"/>
    <xf numFmtId="167" fontId="2" fillId="0" borderId="0" xfId="0" applyNumberFormat="1" applyFont="1" applyAlignment="1">
      <alignment horizontal="center"/>
    </xf>
    <xf numFmtId="167" fontId="2" fillId="0" borderId="3" xfId="0" applyNumberFormat="1" applyFont="1" applyBorder="1" applyAlignment="1">
      <alignment horizontal="center"/>
    </xf>
    <xf numFmtId="168" fontId="2" fillId="0" borderId="0" xfId="1" applyNumberFormat="1" applyFont="1" applyFill="1" applyBorder="1" applyAlignment="1">
      <alignment horizontal="center"/>
    </xf>
    <xf numFmtId="9" fontId="2" fillId="0" borderId="0" xfId="1" applyFont="1" applyFill="1" applyBorder="1" applyAlignment="1"/>
    <xf numFmtId="9" fontId="2" fillId="0" borderId="3" xfId="1" applyFont="1" applyFill="1" applyBorder="1" applyAlignment="1"/>
    <xf numFmtId="164" fontId="2" fillId="0" borderId="0" xfId="0" applyNumberFormat="1" applyFont="1" applyAlignment="1">
      <alignment horizontal="left"/>
    </xf>
    <xf numFmtId="0" fontId="7" fillId="0" borderId="0" xfId="0" applyFont="1" applyAlignment="1">
      <alignment horizontal="center"/>
    </xf>
    <xf numFmtId="164" fontId="2" fillId="0" borderId="0" xfId="0" applyNumberFormat="1" applyFont="1" applyAlignment="1">
      <alignment horizontal="center"/>
    </xf>
    <xf numFmtId="167" fontId="2" fillId="0" borderId="1" xfId="0" applyNumberFormat="1" applyFont="1" applyBorder="1" applyAlignment="1">
      <alignment horizontal="center"/>
    </xf>
    <xf numFmtId="0" fontId="0" fillId="0" borderId="2" xfId="0" applyBorder="1"/>
    <xf numFmtId="167" fontId="0" fillId="0" borderId="2" xfId="0" applyNumberFormat="1" applyBorder="1" applyAlignment="1">
      <alignment horizontal="center"/>
    </xf>
    <xf numFmtId="170" fontId="0" fillId="0" borderId="2" xfId="0" applyNumberFormat="1" applyBorder="1"/>
    <xf numFmtId="0" fontId="0" fillId="0" borderId="2" xfId="0" applyBorder="1" applyAlignment="1">
      <alignment horizontal="center"/>
    </xf>
    <xf numFmtId="0" fontId="0" fillId="0" borderId="0" xfId="0" applyAlignment="1">
      <alignment horizontal="center" vertical="center"/>
    </xf>
    <xf numFmtId="0" fontId="0" fillId="0" borderId="2" xfId="0" applyBorder="1" applyAlignment="1">
      <alignment horizontal="left"/>
    </xf>
    <xf numFmtId="0" fontId="0" fillId="0" borderId="8" xfId="0" applyBorder="1" applyAlignment="1">
      <alignment horizontal="left"/>
    </xf>
    <xf numFmtId="0" fontId="0" fillId="0" borderId="8" xfId="0" applyBorder="1" applyAlignment="1">
      <alignment horizontal="center" vertical="center"/>
    </xf>
    <xf numFmtId="9" fontId="0" fillId="0" borderId="2" xfId="0" applyNumberFormat="1" applyBorder="1" applyAlignment="1">
      <alignment horizontal="center" vertical="center"/>
    </xf>
    <xf numFmtId="167" fontId="0" fillId="0" borderId="2" xfId="0" applyNumberFormat="1" applyBorder="1" applyAlignment="1">
      <alignment horizontal="center" vertical="center"/>
    </xf>
    <xf numFmtId="10" fontId="0" fillId="0" borderId="2" xfId="1" applyNumberFormat="1" applyFont="1" applyBorder="1" applyAlignment="1">
      <alignment horizontal="center" vertical="center"/>
    </xf>
    <xf numFmtId="169" fontId="0" fillId="0" borderId="2" xfId="3" applyNumberFormat="1" applyFont="1" applyBorder="1" applyAlignment="1">
      <alignment horizontal="center" vertical="center"/>
    </xf>
    <xf numFmtId="170" fontId="0" fillId="0" borderId="2" xfId="0" applyNumberFormat="1" applyBorder="1" applyAlignment="1">
      <alignment horizontal="center" vertical="center"/>
    </xf>
    <xf numFmtId="167" fontId="0" fillId="0" borderId="2" xfId="0" applyNumberFormat="1" applyBorder="1"/>
    <xf numFmtId="0" fontId="9" fillId="7" borderId="0" xfId="2" applyFont="1" applyFill="1"/>
    <xf numFmtId="2" fontId="9" fillId="7" borderId="0" xfId="2" applyNumberFormat="1" applyFont="1" applyFill="1" applyAlignment="1">
      <alignment horizontal="right"/>
    </xf>
    <xf numFmtId="2" fontId="11" fillId="7" borderId="0" xfId="2" applyNumberFormat="1" applyFont="1" applyFill="1" applyAlignment="1">
      <alignment horizontal="left"/>
    </xf>
    <xf numFmtId="167" fontId="9" fillId="7" borderId="0" xfId="2" applyNumberFormat="1" applyFont="1" applyFill="1" applyAlignment="1">
      <alignment horizontal="right"/>
    </xf>
    <xf numFmtId="167" fontId="9" fillId="7" borderId="0" xfId="2" applyNumberFormat="1" applyFont="1" applyFill="1"/>
    <xf numFmtId="0" fontId="11" fillId="7" borderId="0" xfId="2" applyFont="1" applyFill="1"/>
    <xf numFmtId="2" fontId="9" fillId="8" borderId="0" xfId="2" applyNumberFormat="1" applyFont="1" applyFill="1" applyAlignment="1">
      <alignment horizontal="right"/>
    </xf>
    <xf numFmtId="0" fontId="4" fillId="7" borderId="0" xfId="2" applyFill="1"/>
    <xf numFmtId="0" fontId="10" fillId="7" borderId="0" xfId="2" applyFont="1" applyFill="1" applyAlignment="1">
      <alignment horizontal="center"/>
    </xf>
    <xf numFmtId="167" fontId="10" fillId="7" borderId="0" xfId="2" applyNumberFormat="1" applyFont="1" applyFill="1" applyAlignment="1">
      <alignment horizontal="center"/>
    </xf>
    <xf numFmtId="0" fontId="15" fillId="7" borderId="0" xfId="2" applyFont="1" applyFill="1"/>
    <xf numFmtId="0" fontId="14" fillId="7" borderId="0" xfId="2" applyFont="1" applyFill="1" applyAlignment="1">
      <alignment horizontal="center"/>
    </xf>
    <xf numFmtId="2" fontId="14" fillId="7" borderId="0" xfId="2" applyNumberFormat="1" applyFont="1" applyFill="1" applyAlignment="1">
      <alignment horizontal="center"/>
    </xf>
    <xf numFmtId="0" fontId="4" fillId="7" borderId="0" xfId="2" applyFill="1" applyAlignment="1">
      <alignment horizontal="center"/>
    </xf>
    <xf numFmtId="2" fontId="9" fillId="7" borderId="0" xfId="2" applyNumberFormat="1" applyFont="1" applyFill="1" applyAlignment="1">
      <alignment horizontal="center"/>
    </xf>
    <xf numFmtId="10" fontId="4" fillId="7" borderId="0" xfId="2" applyNumberFormat="1" applyFill="1" applyAlignment="1">
      <alignment horizontal="center"/>
    </xf>
    <xf numFmtId="167" fontId="16" fillId="0" borderId="2" xfId="0" applyNumberFormat="1" applyFont="1" applyBorder="1"/>
    <xf numFmtId="14" fontId="5" fillId="2" borderId="2" xfId="0" applyNumberFormat="1" applyFont="1" applyFill="1" applyBorder="1" applyAlignment="1">
      <alignment horizontal="center"/>
    </xf>
    <xf numFmtId="0" fontId="2" fillId="0" borderId="17" xfId="0" applyFont="1" applyBorder="1" applyAlignment="1">
      <alignment horizontal="center"/>
    </xf>
    <xf numFmtId="167" fontId="2" fillId="0" borderId="17" xfId="0" applyNumberFormat="1" applyFont="1" applyBorder="1" applyAlignment="1">
      <alignment horizontal="center"/>
    </xf>
    <xf numFmtId="167" fontId="2" fillId="0" borderId="18" xfId="0" applyNumberFormat="1" applyFont="1" applyBorder="1" applyAlignment="1">
      <alignment horizontal="center"/>
    </xf>
    <xf numFmtId="2" fontId="9" fillId="7" borderId="0" xfId="2" applyNumberFormat="1" applyFont="1" applyFill="1"/>
    <xf numFmtId="167" fontId="2" fillId="0" borderId="1" xfId="0" applyNumberFormat="1" applyFont="1" applyBorder="1" applyAlignment="1">
      <alignment horizontal="center" vertical="center"/>
    </xf>
    <xf numFmtId="0" fontId="2" fillId="0" borderId="1" xfId="0" applyFont="1" applyBorder="1" applyAlignment="1">
      <alignment vertical="center"/>
    </xf>
    <xf numFmtId="1" fontId="2" fillId="0" borderId="1" xfId="0" applyNumberFormat="1" applyFont="1" applyBorder="1" applyAlignment="1">
      <alignment horizontal="center"/>
    </xf>
    <xf numFmtId="1" fontId="2" fillId="0" borderId="1" xfId="0" applyNumberFormat="1" applyFont="1" applyBorder="1" applyAlignment="1">
      <alignment horizontal="center" vertical="center"/>
    </xf>
    <xf numFmtId="0" fontId="2" fillId="0" borderId="1" xfId="0" quotePrefix="1" applyFont="1" applyBorder="1" applyAlignment="1">
      <alignment horizontal="center" vertical="center"/>
    </xf>
    <xf numFmtId="0" fontId="17" fillId="0" borderId="1" xfId="0" applyFont="1" applyBorder="1" applyAlignment="1">
      <alignment horizontal="center" vertical="center"/>
    </xf>
    <xf numFmtId="0" fontId="2" fillId="4" borderId="1" xfId="0" applyFont="1" applyFill="1" applyBorder="1" applyAlignment="1">
      <alignment horizontal="center"/>
    </xf>
    <xf numFmtId="171" fontId="2" fillId="0" borderId="1" xfId="0" applyNumberFormat="1" applyFont="1" applyBorder="1" applyAlignment="1">
      <alignment horizontal="center" vertical="center"/>
    </xf>
    <xf numFmtId="0" fontId="18" fillId="0" borderId="1" xfId="0" applyFont="1" applyBorder="1" applyAlignment="1">
      <alignment horizontal="left"/>
    </xf>
    <xf numFmtId="0" fontId="2" fillId="0" borderId="1" xfId="0" applyFont="1" applyBorder="1" applyAlignment="1">
      <alignment horizontal="left"/>
    </xf>
    <xf numFmtId="0" fontId="2" fillId="0" borderId="2" xfId="0" applyFont="1" applyBorder="1" applyAlignment="1">
      <alignment horizontal="center"/>
    </xf>
    <xf numFmtId="0" fontId="2" fillId="0" borderId="1" xfId="0" applyFont="1" applyBorder="1" applyAlignment="1">
      <alignment horizont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6" borderId="5" xfId="0" applyFill="1" applyBorder="1" applyAlignment="1">
      <alignment horizontal="center" vertical="center"/>
    </xf>
    <xf numFmtId="0" fontId="0" fillId="6" borderId="13" xfId="0" applyFill="1" applyBorder="1" applyAlignment="1">
      <alignment horizontal="center" vertical="center"/>
    </xf>
    <xf numFmtId="0" fontId="0" fillId="5" borderId="6" xfId="0" applyFill="1" applyBorder="1" applyAlignment="1">
      <alignment horizontal="center"/>
    </xf>
    <xf numFmtId="0" fontId="0" fillId="5" borderId="7"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8" fillId="7" borderId="0" xfId="2" applyFont="1" applyFill="1" applyAlignment="1">
      <alignment horizontal="center" vertical="center"/>
    </xf>
    <xf numFmtId="0" fontId="10" fillId="7" borderId="14" xfId="2" applyFont="1" applyFill="1" applyBorder="1" applyAlignment="1">
      <alignment horizontal="left" vertical="center"/>
    </xf>
    <xf numFmtId="0" fontId="0" fillId="0" borderId="14" xfId="0" applyBorder="1" applyAlignment="1">
      <alignment horizontal="left" vertical="center"/>
    </xf>
    <xf numFmtId="0" fontId="14" fillId="7" borderId="0" xfId="2" applyFont="1" applyFill="1"/>
    <xf numFmtId="0" fontId="4" fillId="7" borderId="0" xfId="2" applyFill="1" applyAlignment="1">
      <alignment horizontal="justify" vertical="center"/>
    </xf>
    <xf numFmtId="0" fontId="13" fillId="7" borderId="0" xfId="2" applyFont="1" applyFill="1" applyAlignment="1">
      <alignment horizontal="center" vertical="center" wrapText="1"/>
    </xf>
    <xf numFmtId="0" fontId="9" fillId="7" borderId="0" xfId="2" applyFont="1" applyFill="1" applyAlignment="1">
      <alignment horizontal="justify" vertical="center"/>
    </xf>
    <xf numFmtId="0" fontId="2" fillId="0" borderId="17"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7" xfId="0" applyFont="1" applyBorder="1" applyAlignment="1">
      <alignment horizontal="center" vertical="center"/>
    </xf>
    <xf numFmtId="0" fontId="2" fillId="0" borderId="19" xfId="0" applyFont="1" applyBorder="1" applyAlignment="1">
      <alignment horizontal="center" vertical="center"/>
    </xf>
    <xf numFmtId="9" fontId="2" fillId="0" borderId="1" xfId="0" applyNumberFormat="1" applyFont="1" applyBorder="1" applyAlignment="1">
      <alignment horizontal="center" vertical="center"/>
    </xf>
    <xf numFmtId="167" fontId="12" fillId="8" borderId="16" xfId="2" applyNumberFormat="1" applyFont="1" applyFill="1" applyBorder="1" applyAlignment="1">
      <alignment horizontal="center"/>
    </xf>
    <xf numFmtId="167" fontId="2" fillId="8" borderId="16" xfId="0" applyNumberFormat="1" applyFont="1" applyFill="1" applyBorder="1" applyAlignment="1">
      <alignment horizontal="center"/>
    </xf>
    <xf numFmtId="167" fontId="2" fillId="9" borderId="16" xfId="0" applyNumberFormat="1" applyFont="1" applyFill="1" applyBorder="1" applyAlignment="1">
      <alignment horizontal="center" vertical="center"/>
    </xf>
    <xf numFmtId="2" fontId="9" fillId="0" borderId="0" xfId="2" applyNumberFormat="1" applyFont="1" applyFill="1" applyAlignment="1">
      <alignment horizontal="right"/>
    </xf>
    <xf numFmtId="167" fontId="12" fillId="0" borderId="1" xfId="2" applyNumberFormat="1" applyFont="1" applyFill="1" applyBorder="1" applyAlignment="1">
      <alignment horizontal="center" vertical="center"/>
    </xf>
    <xf numFmtId="167" fontId="2" fillId="0" borderId="1" xfId="0" applyNumberFormat="1" applyFont="1" applyFill="1" applyBorder="1" applyAlignment="1">
      <alignment horizontal="center" vertic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13" xfId="0" applyFont="1" applyFill="1" applyBorder="1" applyAlignment="1">
      <alignment horizontal="center" vertical="center"/>
    </xf>
    <xf numFmtId="0" fontId="2" fillId="0" borderId="2" xfId="0" applyFont="1" applyBorder="1" applyAlignment="1">
      <alignment horizontal="left"/>
    </xf>
    <xf numFmtId="0" fontId="2" fillId="0" borderId="15" xfId="0" applyFont="1" applyBorder="1" applyAlignment="1">
      <alignment horizontal="center"/>
    </xf>
    <xf numFmtId="0" fontId="2" fillId="0" borderId="6" xfId="0" applyFont="1" applyBorder="1" applyAlignment="1">
      <alignment horizontal="left"/>
    </xf>
    <xf numFmtId="0" fontId="2" fillId="0" borderId="12" xfId="0" applyFont="1" applyBorder="1" applyAlignment="1">
      <alignment horizontal="left"/>
    </xf>
    <xf numFmtId="0" fontId="2" fillId="0" borderId="8" xfId="0" applyFont="1" applyBorder="1" applyAlignment="1">
      <alignment horizontal="center" vertical="center"/>
    </xf>
    <xf numFmtId="0" fontId="2" fillId="0" borderId="0" xfId="0" applyFont="1" applyAlignment="1">
      <alignment horizontal="center" vertic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0" borderId="2" xfId="0" applyFont="1" applyBorder="1"/>
    <xf numFmtId="10" fontId="2" fillId="0" borderId="2" xfId="1" applyNumberFormat="1" applyFont="1" applyBorder="1" applyAlignment="1">
      <alignment horizontal="center" vertical="center"/>
    </xf>
    <xf numFmtId="169" fontId="2" fillId="0" borderId="2" xfId="3" applyNumberFormat="1" applyFont="1" applyBorder="1" applyAlignment="1">
      <alignment horizontal="center" vertical="center"/>
    </xf>
    <xf numFmtId="170" fontId="2" fillId="0" borderId="2" xfId="0" applyNumberFormat="1" applyFont="1" applyBorder="1" applyAlignment="1">
      <alignment horizontal="center" vertical="center"/>
    </xf>
    <xf numFmtId="0" fontId="2" fillId="5" borderId="6" xfId="0" applyFont="1" applyFill="1" applyBorder="1" applyAlignment="1">
      <alignment horizontal="center"/>
    </xf>
    <xf numFmtId="0" fontId="2" fillId="5" borderId="7" xfId="0" applyFont="1" applyFill="1" applyBorder="1" applyAlignment="1">
      <alignment horizontal="center"/>
    </xf>
    <xf numFmtId="170" fontId="2" fillId="0" borderId="2" xfId="0" applyNumberFormat="1" applyFont="1" applyBorder="1"/>
    <xf numFmtId="167" fontId="2" fillId="0" borderId="2" xfId="0" applyNumberFormat="1" applyFont="1" applyBorder="1"/>
  </cellXfs>
  <cellStyles count="4">
    <cellStyle name="Moneda [0]" xfId="3" builtinId="7"/>
    <cellStyle name="Normal" xfId="0" builtinId="0"/>
    <cellStyle name="Normal 2" xfId="2" xr:uid="{9BEC3B5F-A6A1-4771-A3EC-9BDA64957D72}"/>
    <cellStyle name="Porcentaje" xfId="1" builtinId="5"/>
  </cellStyles>
  <dxfs count="0"/>
  <tableStyles count="1" defaultTableStyle="TableStyleMedium2" defaultPivotStyle="PivotStyleLight16">
    <tableStyle name="Invisible" pivot="0" table="0" count="0" xr9:uid="{38D6587A-7E5F-4418-9D44-CCDC9EA721C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Precios</a:t>
            </a:r>
            <a:r>
              <a:rPr lang="es-MX" baseline="0"/>
              <a:t> Acciones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Precios!$B$1</c:f>
              <c:strCache>
                <c:ptCount val="1"/>
                <c:pt idx="0">
                  <c:v>Apple</c:v>
                </c:pt>
              </c:strCache>
            </c:strRef>
          </c:tx>
          <c:spPr>
            <a:ln w="28575" cap="rnd">
              <a:solidFill>
                <a:schemeClr val="accent1"/>
              </a:solidFill>
              <a:round/>
            </a:ln>
            <a:effectLst/>
          </c:spPr>
          <c:marker>
            <c:symbol val="none"/>
          </c:marker>
          <c:cat>
            <c:numRef>
              <c:f>Precios!$A$2:$A$254</c:f>
              <c:numCache>
                <c:formatCode>m/d/yyyy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Precios!$B$2:$B$254</c:f>
              <c:numCache>
                <c:formatCode>0.00</c:formatCode>
                <c:ptCount val="253"/>
                <c:pt idx="0">
                  <c:v>175.67108200000001</c:v>
                </c:pt>
                <c:pt idx="1">
                  <c:v>173.11415099999999</c:v>
                </c:pt>
                <c:pt idx="2">
                  <c:v>173.601654</c:v>
                </c:pt>
                <c:pt idx="3">
                  <c:v>174.94477800000001</c:v>
                </c:pt>
                <c:pt idx="4">
                  <c:v>176.327698</c:v>
                </c:pt>
                <c:pt idx="5">
                  <c:v>180.19790599999999</c:v>
                </c:pt>
                <c:pt idx="6">
                  <c:v>175.48202499999999</c:v>
                </c:pt>
                <c:pt idx="7">
                  <c:v>177.70069899999999</c:v>
                </c:pt>
                <c:pt idx="8">
                  <c:v>179.272659</c:v>
                </c:pt>
                <c:pt idx="9">
                  <c:v>183.18263200000001</c:v>
                </c:pt>
                <c:pt idx="10">
                  <c:v>186.69465600000001</c:v>
                </c:pt>
                <c:pt idx="11">
                  <c:v>186.913544</c:v>
                </c:pt>
                <c:pt idx="12">
                  <c:v>188.49546799999999</c:v>
                </c:pt>
                <c:pt idx="13">
                  <c:v>188.734238</c:v>
                </c:pt>
                <c:pt idx="14">
                  <c:v>181.97880599999999</c:v>
                </c:pt>
                <c:pt idx="15">
                  <c:v>176.656036</c:v>
                </c:pt>
                <c:pt idx="16">
                  <c:v>177.27285800000001</c:v>
                </c:pt>
                <c:pt idx="17">
                  <c:v>178.446854</c:v>
                </c:pt>
                <c:pt idx="18">
                  <c:v>175.40245100000001</c:v>
                </c:pt>
                <c:pt idx="19">
                  <c:v>173.32309000000001</c:v>
                </c:pt>
                <c:pt idx="20">
                  <c:v>174.84530599999999</c:v>
                </c:pt>
                <c:pt idx="21">
                  <c:v>174.11900299999999</c:v>
                </c:pt>
                <c:pt idx="22">
                  <c:v>177.06393399999999</c:v>
                </c:pt>
                <c:pt idx="23">
                  <c:v>178.15834000000001</c:v>
                </c:pt>
                <c:pt idx="24">
                  <c:v>174.59657300000001</c:v>
                </c:pt>
                <c:pt idx="25">
                  <c:v>173.04452499999999</c:v>
                </c:pt>
                <c:pt idx="26">
                  <c:v>173.900116</c:v>
                </c:pt>
                <c:pt idx="27">
                  <c:v>175.18356299999999</c:v>
                </c:pt>
                <c:pt idx="28">
                  <c:v>171.08453399999999</c:v>
                </c:pt>
                <c:pt idx="29">
                  <c:v>169.56231700000001</c:v>
                </c:pt>
                <c:pt idx="30">
                  <c:v>169.82101399999999</c:v>
                </c:pt>
                <c:pt idx="31">
                  <c:v>170.33836400000001</c:v>
                </c:pt>
                <c:pt idx="32">
                  <c:v>172.865433</c:v>
                </c:pt>
                <c:pt idx="33">
                  <c:v>171.52229299999999</c:v>
                </c:pt>
                <c:pt idx="34">
                  <c:v>172.77589399999999</c:v>
                </c:pt>
                <c:pt idx="35">
                  <c:v>174.019531</c:v>
                </c:pt>
                <c:pt idx="36">
                  <c:v>176.586411</c:v>
                </c:pt>
                <c:pt idx="37">
                  <c:v>178.07875100000001</c:v>
                </c:pt>
                <c:pt idx="38">
                  <c:v>177.48181199999999</c:v>
                </c:pt>
                <c:pt idx="39">
                  <c:v>178.88462799999999</c:v>
                </c:pt>
                <c:pt idx="40">
                  <c:v>179.790009</c:v>
                </c:pt>
                <c:pt idx="41">
                  <c:v>177.93946800000001</c:v>
                </c:pt>
                <c:pt idx="42">
                  <c:v>177.810135</c:v>
                </c:pt>
                <c:pt idx="43">
                  <c:v>176.248108</c:v>
                </c:pt>
                <c:pt idx="44">
                  <c:v>174.94477800000001</c:v>
                </c:pt>
                <c:pt idx="45">
                  <c:v>174.566742</c:v>
                </c:pt>
                <c:pt idx="46">
                  <c:v>171.999863</c:v>
                </c:pt>
                <c:pt idx="47">
                  <c:v>172.119247</c:v>
                </c:pt>
                <c:pt idx="48">
                  <c:v>172.55702199999999</c:v>
                </c:pt>
                <c:pt idx="49">
                  <c:v>170.228928</c:v>
                </c:pt>
                <c:pt idx="50">
                  <c:v>166.04037500000001</c:v>
                </c:pt>
                <c:pt idx="51">
                  <c:v>167.363586</c:v>
                </c:pt>
                <c:pt idx="52">
                  <c:v>169.423035</c:v>
                </c:pt>
                <c:pt idx="53">
                  <c:v>169.90060399999999</c:v>
                </c:pt>
                <c:pt idx="54">
                  <c:v>173.08431999999999</c:v>
                </c:pt>
                <c:pt idx="55">
                  <c:v>176.666</c:v>
                </c:pt>
                <c:pt idx="56">
                  <c:v>175.75065599999999</c:v>
                </c:pt>
                <c:pt idx="57">
                  <c:v>178.31753499999999</c:v>
                </c:pt>
                <c:pt idx="58">
                  <c:v>180.89434800000001</c:v>
                </c:pt>
                <c:pt idx="59">
                  <c:v>181.958878</c:v>
                </c:pt>
                <c:pt idx="60">
                  <c:v>181.48133899999999</c:v>
                </c:pt>
                <c:pt idx="61">
                  <c:v>185.69534300000001</c:v>
                </c:pt>
                <c:pt idx="62">
                  <c:v>184.101395</c:v>
                </c:pt>
                <c:pt idx="63">
                  <c:v>186.731415</c:v>
                </c:pt>
                <c:pt idx="64">
                  <c:v>187.29925499999999</c:v>
                </c:pt>
                <c:pt idx="65">
                  <c:v>188.99284399999999</c:v>
                </c:pt>
                <c:pt idx="66">
                  <c:v>188.972916</c:v>
                </c:pt>
                <c:pt idx="67">
                  <c:v>190.726257</c:v>
                </c:pt>
                <c:pt idx="68">
                  <c:v>189.91932700000001</c:v>
                </c:pt>
                <c:pt idx="69">
                  <c:v>190.586792</c:v>
                </c:pt>
                <c:pt idx="70">
                  <c:v>189.25186199999999</c:v>
                </c:pt>
                <c:pt idx="71">
                  <c:v>189.07252500000001</c:v>
                </c:pt>
                <c:pt idx="72">
                  <c:v>189.68022199999999</c:v>
                </c:pt>
                <c:pt idx="73">
                  <c:v>188.65412900000001</c:v>
                </c:pt>
                <c:pt idx="74">
                  <c:v>189.23191800000001</c:v>
                </c:pt>
                <c:pt idx="75">
                  <c:v>190.51705899999999</c:v>
                </c:pt>
                <c:pt idx="76">
                  <c:v>188.71388200000001</c:v>
                </c:pt>
                <c:pt idx="77">
                  <c:v>192.68881200000001</c:v>
                </c:pt>
                <c:pt idx="78">
                  <c:v>191.59298699999999</c:v>
                </c:pt>
                <c:pt idx="79">
                  <c:v>193.53559899999999</c:v>
                </c:pt>
                <c:pt idx="80">
                  <c:v>194.97015400000001</c:v>
                </c:pt>
                <c:pt idx="81">
                  <c:v>192.44972200000001</c:v>
                </c:pt>
                <c:pt idx="82">
                  <c:v>193.97395299999999</c:v>
                </c:pt>
                <c:pt idx="83">
                  <c:v>197.21165500000001</c:v>
                </c:pt>
                <c:pt idx="84">
                  <c:v>197.36108400000001</c:v>
                </c:pt>
                <c:pt idx="85">
                  <c:v>196.82311999999999</c:v>
                </c:pt>
                <c:pt idx="86">
                  <c:v>195.149475</c:v>
                </c:pt>
                <c:pt idx="87">
                  <c:v>196.19551100000001</c:v>
                </c:pt>
                <c:pt idx="88">
                  <c:v>194.093491</c:v>
                </c:pt>
                <c:pt idx="89">
                  <c:v>193.944031</c:v>
                </c:pt>
                <c:pt idx="90">
                  <c:v>192.868134</c:v>
                </c:pt>
                <c:pt idx="91">
                  <c:v>192.320221</c:v>
                </c:pt>
                <c:pt idx="92">
                  <c:v>192.41982999999999</c:v>
                </c:pt>
                <c:pt idx="93">
                  <c:v>192.848206</c:v>
                </c:pt>
                <c:pt idx="94">
                  <c:v>191.80216999999999</c:v>
                </c:pt>
                <c:pt idx="95">
                  <c:v>184.93821700000001</c:v>
                </c:pt>
                <c:pt idx="96">
                  <c:v>183.55346700000001</c:v>
                </c:pt>
                <c:pt idx="97">
                  <c:v>181.22232099999999</c:v>
                </c:pt>
                <c:pt idx="98">
                  <c:v>180.49508700000001</c:v>
                </c:pt>
                <c:pt idx="99">
                  <c:v>184.858521</c:v>
                </c:pt>
                <c:pt idx="100">
                  <c:v>184.44010900000001</c:v>
                </c:pt>
                <c:pt idx="101">
                  <c:v>185.48616000000001</c:v>
                </c:pt>
                <c:pt idx="102">
                  <c:v>184.88841199999999</c:v>
                </c:pt>
                <c:pt idx="103">
                  <c:v>185.217163</c:v>
                </c:pt>
                <c:pt idx="104">
                  <c:v>182.935822</c:v>
                </c:pt>
                <c:pt idx="105">
                  <c:v>181.98940999999999</c:v>
                </c:pt>
                <c:pt idx="106">
                  <c:v>187.91691599999999</c:v>
                </c:pt>
                <c:pt idx="107">
                  <c:v>190.83583100000001</c:v>
                </c:pt>
                <c:pt idx="108">
                  <c:v>193.157028</c:v>
                </c:pt>
                <c:pt idx="109">
                  <c:v>194.44215399999999</c:v>
                </c:pt>
                <c:pt idx="110">
                  <c:v>193.764725</c:v>
                </c:pt>
                <c:pt idx="111">
                  <c:v>193.43598900000001</c:v>
                </c:pt>
                <c:pt idx="112">
                  <c:v>191.69258099999999</c:v>
                </c:pt>
                <c:pt idx="113">
                  <c:v>191.005188</c:v>
                </c:pt>
                <c:pt idx="114">
                  <c:v>187.32914700000001</c:v>
                </c:pt>
                <c:pt idx="115">
                  <c:v>183.702911</c:v>
                </c:pt>
                <c:pt idx="116">
                  <c:v>186.15362500000001</c:v>
                </c:pt>
                <c:pt idx="117">
                  <c:v>185.14743000000001</c:v>
                </c:pt>
                <c:pt idx="118">
                  <c:v>186.970505</c:v>
                </c:pt>
                <c:pt idx="119">
                  <c:v>188.58438100000001</c:v>
                </c:pt>
                <c:pt idx="120">
                  <c:v>188.69397000000001</c:v>
                </c:pt>
                <c:pt idx="121">
                  <c:v>187.608093</c:v>
                </c:pt>
                <c:pt idx="122">
                  <c:v>188.37616</c:v>
                </c:pt>
                <c:pt idx="123">
                  <c:v>186.68042</c:v>
                </c:pt>
                <c:pt idx="124">
                  <c:v>184.575714</c:v>
                </c:pt>
                <c:pt idx="125">
                  <c:v>183.68794299999999</c:v>
                </c:pt>
                <c:pt idx="126">
                  <c:v>183.39868200000001</c:v>
                </c:pt>
                <c:pt idx="127">
                  <c:v>181.852554</c:v>
                </c:pt>
                <c:pt idx="128">
                  <c:v>181.104446</c:v>
                </c:pt>
                <c:pt idx="129">
                  <c:v>181.862549</c:v>
                </c:pt>
                <c:pt idx="130">
                  <c:v>183.90739400000001</c:v>
                </c:pt>
                <c:pt idx="131">
                  <c:v>182.06204199999999</c:v>
                </c:pt>
                <c:pt idx="132">
                  <c:v>180.70545999999999</c:v>
                </c:pt>
                <c:pt idx="133">
                  <c:v>182.17176799999999</c:v>
                </c:pt>
                <c:pt idx="134">
                  <c:v>180.964798</c:v>
                </c:pt>
                <c:pt idx="135">
                  <c:v>180.29647800000001</c:v>
                </c:pt>
                <c:pt idx="136">
                  <c:v>179.20922899999999</c:v>
                </c:pt>
                <c:pt idx="137">
                  <c:v>174.66066000000001</c:v>
                </c:pt>
                <c:pt idx="138">
                  <c:v>169.693161</c:v>
                </c:pt>
                <c:pt idx="139">
                  <c:v>168.69564800000001</c:v>
                </c:pt>
                <c:pt idx="140">
                  <c:v>168.57595800000001</c:v>
                </c:pt>
                <c:pt idx="141">
                  <c:v>170.301605</c:v>
                </c:pt>
                <c:pt idx="142">
                  <c:v>172.31655900000001</c:v>
                </c:pt>
                <c:pt idx="143">
                  <c:v>172.795334</c:v>
                </c:pt>
                <c:pt idx="144">
                  <c:v>170.70062300000001</c:v>
                </c:pt>
                <c:pt idx="145">
                  <c:v>172.565933</c:v>
                </c:pt>
                <c:pt idx="146">
                  <c:v>172.18687399999999</c:v>
                </c:pt>
                <c:pt idx="147">
                  <c:v>173.284119</c:v>
                </c:pt>
                <c:pt idx="148">
                  <c:v>175.63819899999999</c:v>
                </c:pt>
                <c:pt idx="149">
                  <c:v>178.22171</c:v>
                </c:pt>
                <c:pt idx="150">
                  <c:v>170.94001800000001</c:v>
                </c:pt>
                <c:pt idx="151">
                  <c:v>171.84773300000001</c:v>
                </c:pt>
                <c:pt idx="152">
                  <c:v>170.42132599999999</c:v>
                </c:pt>
                <c:pt idx="153">
                  <c:v>169.28419500000001</c:v>
                </c:pt>
                <c:pt idx="154">
                  <c:v>172.875137</c:v>
                </c:pt>
                <c:pt idx="155">
                  <c:v>171.049744</c:v>
                </c:pt>
                <c:pt idx="156">
                  <c:v>169.60337799999999</c:v>
                </c:pt>
                <c:pt idx="157">
                  <c:v>168.41635099999999</c:v>
                </c:pt>
                <c:pt idx="158">
                  <c:v>169.22431900000001</c:v>
                </c:pt>
                <c:pt idx="159">
                  <c:v>168.396423</c:v>
                </c:pt>
                <c:pt idx="160">
                  <c:v>169.154495</c:v>
                </c:pt>
                <c:pt idx="161">
                  <c:v>168.027344</c:v>
                </c:pt>
                <c:pt idx="162">
                  <c:v>169.24427800000001</c:v>
                </c:pt>
                <c:pt idx="163">
                  <c:v>167.35902400000001</c:v>
                </c:pt>
                <c:pt idx="164">
                  <c:v>174.60079999999999</c:v>
                </c:pt>
                <c:pt idx="165">
                  <c:v>176.10702499999999</c:v>
                </c:pt>
                <c:pt idx="166">
                  <c:v>172.256699</c:v>
                </c:pt>
                <c:pt idx="167">
                  <c:v>168.955017</c:v>
                </c:pt>
                <c:pt idx="168">
                  <c:v>167.57847599999999</c:v>
                </c:pt>
                <c:pt idx="169">
                  <c:v>166.62088</c:v>
                </c:pt>
                <c:pt idx="170">
                  <c:v>164.58599899999999</c:v>
                </c:pt>
                <c:pt idx="171">
                  <c:v>165.42387400000001</c:v>
                </c:pt>
                <c:pt idx="172">
                  <c:v>166.48121599999999</c:v>
                </c:pt>
                <c:pt idx="173">
                  <c:v>168.59591699999999</c:v>
                </c:pt>
                <c:pt idx="174">
                  <c:v>169.46373</c:v>
                </c:pt>
                <c:pt idx="175">
                  <c:v>168.875214</c:v>
                </c:pt>
                <c:pt idx="176">
                  <c:v>173.06466699999999</c:v>
                </c:pt>
                <c:pt idx="177">
                  <c:v>169.90263400000001</c:v>
                </c:pt>
                <c:pt idx="178">
                  <c:v>168.875214</c:v>
                </c:pt>
                <c:pt idx="179">
                  <c:v>172.59584000000001</c:v>
                </c:pt>
                <c:pt idx="180">
                  <c:v>182.91987599999999</c:v>
                </c:pt>
                <c:pt idx="181">
                  <c:v>181.25408899999999</c:v>
                </c:pt>
                <c:pt idx="182">
                  <c:v>181.94232199999999</c:v>
                </c:pt>
                <c:pt idx="183">
                  <c:v>182.28149400000001</c:v>
                </c:pt>
                <c:pt idx="184">
                  <c:v>184.10690299999999</c:v>
                </c:pt>
                <c:pt idx="185">
                  <c:v>182.83836400000001</c:v>
                </c:pt>
                <c:pt idx="186">
                  <c:v>186.06463600000001</c:v>
                </c:pt>
                <c:pt idx="187">
                  <c:v>187.213303</c:v>
                </c:pt>
                <c:pt idx="188">
                  <c:v>189.50065599999999</c:v>
                </c:pt>
                <c:pt idx="189">
                  <c:v>189.62051400000001</c:v>
                </c:pt>
                <c:pt idx="190">
                  <c:v>189.65048200000001</c:v>
                </c:pt>
                <c:pt idx="191">
                  <c:v>190.81912199999999</c:v>
                </c:pt>
                <c:pt idx="192">
                  <c:v>192.12762499999999</c:v>
                </c:pt>
                <c:pt idx="193">
                  <c:v>190.67929100000001</c:v>
                </c:pt>
                <c:pt idx="194">
                  <c:v>186.66394</c:v>
                </c:pt>
                <c:pt idx="195">
                  <c:v>189.760345</c:v>
                </c:pt>
                <c:pt idx="196">
                  <c:v>189.770355</c:v>
                </c:pt>
                <c:pt idx="197">
                  <c:v>190.06999200000001</c:v>
                </c:pt>
                <c:pt idx="198">
                  <c:v>191.06883199999999</c:v>
                </c:pt>
                <c:pt idx="199">
                  <c:v>192.027725</c:v>
                </c:pt>
                <c:pt idx="200">
                  <c:v>193.80566400000001</c:v>
                </c:pt>
                <c:pt idx="201">
                  <c:v>194.125305</c:v>
                </c:pt>
                <c:pt idx="202">
                  <c:v>195.643539</c:v>
                </c:pt>
                <c:pt idx="203">
                  <c:v>194.25514200000001</c:v>
                </c:pt>
                <c:pt idx="204">
                  <c:v>196.66236900000001</c:v>
                </c:pt>
                <c:pt idx="205">
                  <c:v>192.89671300000001</c:v>
                </c:pt>
                <c:pt idx="206">
                  <c:v>206.910492</c:v>
                </c:pt>
                <c:pt idx="207">
                  <c:v>212.823669</c:v>
                </c:pt>
                <c:pt idx="208">
                  <c:v>213.99231</c:v>
                </c:pt>
                <c:pt idx="209">
                  <c:v>212.244339</c:v>
                </c:pt>
                <c:pt idx="210">
                  <c:v>216.41949500000001</c:v>
                </c:pt>
                <c:pt idx="211">
                  <c:v>214.042236</c:v>
                </c:pt>
                <c:pt idx="212">
                  <c:v>209.43757600000001</c:v>
                </c:pt>
                <c:pt idx="213">
                  <c:v>207.250122</c:v>
                </c:pt>
                <c:pt idx="214">
                  <c:v>207.89935299999999</c:v>
                </c:pt>
                <c:pt idx="215">
                  <c:v>208.828293</c:v>
                </c:pt>
                <c:pt idx="216">
                  <c:v>213.00344799999999</c:v>
                </c:pt>
                <c:pt idx="217">
                  <c:v>213.85247799999999</c:v>
                </c:pt>
                <c:pt idx="218">
                  <c:v>210.37647999999999</c:v>
                </c:pt>
                <c:pt idx="219">
                  <c:v>216.499405</c:v>
                </c:pt>
                <c:pt idx="220">
                  <c:v>220.01533499999999</c:v>
                </c:pt>
                <c:pt idx="221">
                  <c:v>221.29385400000001</c:v>
                </c:pt>
                <c:pt idx="222">
                  <c:v>226.07830799999999</c:v>
                </c:pt>
                <c:pt idx="223">
                  <c:v>227.55661000000001</c:v>
                </c:pt>
                <c:pt idx="224">
                  <c:v>228.415604</c:v>
                </c:pt>
                <c:pt idx="225">
                  <c:v>232.710632</c:v>
                </c:pt>
                <c:pt idx="226">
                  <c:v>227.30690000000001</c:v>
                </c:pt>
                <c:pt idx="227">
                  <c:v>230.27345299999999</c:v>
                </c:pt>
                <c:pt idx="228">
                  <c:v>234.128998</c:v>
                </c:pt>
                <c:pt idx="229">
                  <c:v>234.54852299999999</c:v>
                </c:pt>
                <c:pt idx="230">
                  <c:v>228.615387</c:v>
                </c:pt>
                <c:pt idx="231">
                  <c:v>223.920807</c:v>
                </c:pt>
                <c:pt idx="232">
                  <c:v>224.050659</c:v>
                </c:pt>
                <c:pt idx="233">
                  <c:v>223.70107999999999</c:v>
                </c:pt>
                <c:pt idx="234">
                  <c:v>224.74984699999999</c:v>
                </c:pt>
                <c:pt idx="235">
                  <c:v>218.28732299999999</c:v>
                </c:pt>
                <c:pt idx="236">
                  <c:v>217.23855599999999</c:v>
                </c:pt>
                <c:pt idx="237">
                  <c:v>217.70800800000001</c:v>
                </c:pt>
                <c:pt idx="238">
                  <c:v>217.987686</c:v>
                </c:pt>
                <c:pt idx="239">
                  <c:v>218.547043</c:v>
                </c:pt>
                <c:pt idx="240">
                  <c:v>221.82324199999999</c:v>
                </c:pt>
                <c:pt idx="241">
                  <c:v>218.10754399999999</c:v>
                </c:pt>
                <c:pt idx="242">
                  <c:v>219.60580400000001</c:v>
                </c:pt>
                <c:pt idx="243">
                  <c:v>209.02806100000001</c:v>
                </c:pt>
                <c:pt idx="244">
                  <c:v>206.99040199999999</c:v>
                </c:pt>
                <c:pt idx="245">
                  <c:v>209.57742300000001</c:v>
                </c:pt>
                <c:pt idx="246">
                  <c:v>213.06338500000001</c:v>
                </c:pt>
                <c:pt idx="247">
                  <c:v>215.990005</c:v>
                </c:pt>
                <c:pt idx="248">
                  <c:v>217.529999</c:v>
                </c:pt>
                <c:pt idx="249">
                  <c:v>221.270004</c:v>
                </c:pt>
                <c:pt idx="250">
                  <c:v>221.720001</c:v>
                </c:pt>
                <c:pt idx="251">
                  <c:v>224.720001</c:v>
                </c:pt>
                <c:pt idx="252">
                  <c:v>226.050003</c:v>
                </c:pt>
              </c:numCache>
            </c:numRef>
          </c:val>
          <c:smooth val="0"/>
          <c:extLst>
            <c:ext xmlns:c16="http://schemas.microsoft.com/office/drawing/2014/chart" uri="{C3380CC4-5D6E-409C-BE32-E72D297353CC}">
              <c16:uniqueId val="{00000000-D906-9243-90DC-71263D911D52}"/>
            </c:ext>
          </c:extLst>
        </c:ser>
        <c:ser>
          <c:idx val="1"/>
          <c:order val="1"/>
          <c:tx>
            <c:strRef>
              <c:f>Precios!$C$1</c:f>
              <c:strCache>
                <c:ptCount val="1"/>
                <c:pt idx="0">
                  <c:v>Coca-Cola</c:v>
                </c:pt>
              </c:strCache>
            </c:strRef>
          </c:tx>
          <c:spPr>
            <a:ln w="28575" cap="rnd">
              <a:solidFill>
                <a:schemeClr val="accent2"/>
              </a:solidFill>
              <a:round/>
            </a:ln>
            <a:effectLst/>
          </c:spPr>
          <c:marker>
            <c:symbol val="none"/>
          </c:marker>
          <c:cat>
            <c:numRef>
              <c:f>Precios!$A$2:$A$254</c:f>
              <c:numCache>
                <c:formatCode>m/d/yyyy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Precios!$C$2:$C$254</c:f>
              <c:numCache>
                <c:formatCode>0.00</c:formatCode>
                <c:ptCount val="253"/>
                <c:pt idx="0">
                  <c:v>58.602820999999999</c:v>
                </c:pt>
                <c:pt idx="1">
                  <c:v>58.728789999999996</c:v>
                </c:pt>
                <c:pt idx="2">
                  <c:v>59.058239</c:v>
                </c:pt>
                <c:pt idx="3">
                  <c:v>58.554378999999997</c:v>
                </c:pt>
                <c:pt idx="4">
                  <c:v>58.195861999999998</c:v>
                </c:pt>
                <c:pt idx="5">
                  <c:v>58.399344999999997</c:v>
                </c:pt>
                <c:pt idx="6">
                  <c:v>58.244312000000001</c:v>
                </c:pt>
                <c:pt idx="7">
                  <c:v>58.515616999999999</c:v>
                </c:pt>
                <c:pt idx="8">
                  <c:v>58.680340000000001</c:v>
                </c:pt>
                <c:pt idx="9">
                  <c:v>58.622204000000004</c:v>
                </c:pt>
                <c:pt idx="10">
                  <c:v>58.593136000000001</c:v>
                </c:pt>
                <c:pt idx="11">
                  <c:v>57.973002999999999</c:v>
                </c:pt>
                <c:pt idx="12">
                  <c:v>57.469138999999998</c:v>
                </c:pt>
                <c:pt idx="13">
                  <c:v>56.994346999999998</c:v>
                </c:pt>
                <c:pt idx="14">
                  <c:v>56.955589000000003</c:v>
                </c:pt>
                <c:pt idx="15">
                  <c:v>56.519558000000004</c:v>
                </c:pt>
                <c:pt idx="16">
                  <c:v>56.519558000000004</c:v>
                </c:pt>
                <c:pt idx="17">
                  <c:v>57.052486000000002</c:v>
                </c:pt>
                <c:pt idx="18">
                  <c:v>56.490485999999997</c:v>
                </c:pt>
                <c:pt idx="19">
                  <c:v>56.626140999999997</c:v>
                </c:pt>
                <c:pt idx="20">
                  <c:v>57.094935999999997</c:v>
                </c:pt>
                <c:pt idx="21">
                  <c:v>56.587074000000001</c:v>
                </c:pt>
                <c:pt idx="22">
                  <c:v>56.938667000000002</c:v>
                </c:pt>
                <c:pt idx="23">
                  <c:v>56.821472</c:v>
                </c:pt>
                <c:pt idx="24">
                  <c:v>57.075400999999999</c:v>
                </c:pt>
                <c:pt idx="25">
                  <c:v>56.196418999999999</c:v>
                </c:pt>
                <c:pt idx="26">
                  <c:v>56.255015999999998</c:v>
                </c:pt>
                <c:pt idx="27">
                  <c:v>55.669029000000002</c:v>
                </c:pt>
                <c:pt idx="28">
                  <c:v>55.209999000000003</c:v>
                </c:pt>
                <c:pt idx="29">
                  <c:v>54.643543000000001</c:v>
                </c:pt>
                <c:pt idx="30">
                  <c:v>54.506816999999998</c:v>
                </c:pt>
                <c:pt idx="31">
                  <c:v>54.672840000000001</c:v>
                </c:pt>
                <c:pt idx="32">
                  <c:v>54.184517</c:v>
                </c:pt>
                <c:pt idx="33">
                  <c:v>53.598529999999997</c:v>
                </c:pt>
                <c:pt idx="34">
                  <c:v>53.754795000000001</c:v>
                </c:pt>
                <c:pt idx="35">
                  <c:v>51.156905999999999</c:v>
                </c:pt>
                <c:pt idx="36">
                  <c:v>51.899158</c:v>
                </c:pt>
                <c:pt idx="37">
                  <c:v>51.645232999999998</c:v>
                </c:pt>
                <c:pt idx="38">
                  <c:v>52.768374999999999</c:v>
                </c:pt>
                <c:pt idx="39">
                  <c:v>52.455849000000001</c:v>
                </c:pt>
                <c:pt idx="40">
                  <c:v>51.576866000000003</c:v>
                </c:pt>
                <c:pt idx="41">
                  <c:v>51.654995</c:v>
                </c:pt>
                <c:pt idx="42">
                  <c:v>52.182383999999999</c:v>
                </c:pt>
                <c:pt idx="43">
                  <c:v>52.807445999999999</c:v>
                </c:pt>
                <c:pt idx="44">
                  <c:v>52.787909999999997</c:v>
                </c:pt>
                <c:pt idx="45">
                  <c:v>53.080902000000002</c:v>
                </c:pt>
                <c:pt idx="46">
                  <c:v>53.295769</c:v>
                </c:pt>
                <c:pt idx="47">
                  <c:v>52.817211</c:v>
                </c:pt>
                <c:pt idx="48">
                  <c:v>54.340781999999997</c:v>
                </c:pt>
                <c:pt idx="49">
                  <c:v>54.809573999999998</c:v>
                </c:pt>
                <c:pt idx="50">
                  <c:v>54.477511999999997</c:v>
                </c:pt>
                <c:pt idx="51">
                  <c:v>53.950127000000002</c:v>
                </c:pt>
                <c:pt idx="52">
                  <c:v>54.838875000000002</c:v>
                </c:pt>
                <c:pt idx="53">
                  <c:v>55.170937000000002</c:v>
                </c:pt>
                <c:pt idx="54">
                  <c:v>55.122101000000001</c:v>
                </c:pt>
                <c:pt idx="55">
                  <c:v>55.756923999999998</c:v>
                </c:pt>
                <c:pt idx="56">
                  <c:v>55.415095999999998</c:v>
                </c:pt>
                <c:pt idx="57">
                  <c:v>55.639729000000003</c:v>
                </c:pt>
                <c:pt idx="58">
                  <c:v>55.844822000000001</c:v>
                </c:pt>
                <c:pt idx="59">
                  <c:v>55.756923999999998</c:v>
                </c:pt>
                <c:pt idx="60">
                  <c:v>55.336967000000001</c:v>
                </c:pt>
                <c:pt idx="61">
                  <c:v>55.395564999999998</c:v>
                </c:pt>
                <c:pt idx="62">
                  <c:v>55.600662</c:v>
                </c:pt>
                <c:pt idx="63">
                  <c:v>55.766689</c:v>
                </c:pt>
                <c:pt idx="64">
                  <c:v>55.874122999999997</c:v>
                </c:pt>
                <c:pt idx="65">
                  <c:v>55.815520999999997</c:v>
                </c:pt>
                <c:pt idx="66">
                  <c:v>55.922955000000002</c:v>
                </c:pt>
                <c:pt idx="67">
                  <c:v>56.059688999999999</c:v>
                </c:pt>
                <c:pt idx="68">
                  <c:v>56.674973000000001</c:v>
                </c:pt>
                <c:pt idx="69">
                  <c:v>57.055866000000002</c:v>
                </c:pt>
                <c:pt idx="70">
                  <c:v>57.202365999999998</c:v>
                </c:pt>
                <c:pt idx="71">
                  <c:v>57.094935999999997</c:v>
                </c:pt>
                <c:pt idx="72">
                  <c:v>57.212135000000004</c:v>
                </c:pt>
                <c:pt idx="73">
                  <c:v>56.870308000000001</c:v>
                </c:pt>
                <c:pt idx="74">
                  <c:v>57.529868999999998</c:v>
                </c:pt>
                <c:pt idx="75">
                  <c:v>57.726756999999999</c:v>
                </c:pt>
                <c:pt idx="76">
                  <c:v>57.657845000000002</c:v>
                </c:pt>
                <c:pt idx="77">
                  <c:v>57.746445000000001</c:v>
                </c:pt>
                <c:pt idx="78">
                  <c:v>57.687378000000002</c:v>
                </c:pt>
                <c:pt idx="79">
                  <c:v>57.825203000000002</c:v>
                </c:pt>
                <c:pt idx="80">
                  <c:v>57.697223999999999</c:v>
                </c:pt>
                <c:pt idx="81">
                  <c:v>58.120525000000001</c:v>
                </c:pt>
                <c:pt idx="82">
                  <c:v>58.494605999999997</c:v>
                </c:pt>
                <c:pt idx="83">
                  <c:v>58.996665999999998</c:v>
                </c:pt>
                <c:pt idx="84">
                  <c:v>58.120525000000001</c:v>
                </c:pt>
                <c:pt idx="85">
                  <c:v>57.687378000000002</c:v>
                </c:pt>
                <c:pt idx="86">
                  <c:v>58.100842</c:v>
                </c:pt>
                <c:pt idx="87">
                  <c:v>57.913798999999997</c:v>
                </c:pt>
                <c:pt idx="88">
                  <c:v>56.712798999999997</c:v>
                </c:pt>
                <c:pt idx="89">
                  <c:v>57.086883999999998</c:v>
                </c:pt>
                <c:pt idx="90">
                  <c:v>57.411738999999997</c:v>
                </c:pt>
                <c:pt idx="91">
                  <c:v>57.648003000000003</c:v>
                </c:pt>
                <c:pt idx="92">
                  <c:v>57.795662</c:v>
                </c:pt>
                <c:pt idx="93">
                  <c:v>57.835045000000001</c:v>
                </c:pt>
                <c:pt idx="94">
                  <c:v>58.012238000000004</c:v>
                </c:pt>
                <c:pt idx="95">
                  <c:v>58.888378000000003</c:v>
                </c:pt>
                <c:pt idx="96">
                  <c:v>59.026195999999999</c:v>
                </c:pt>
                <c:pt idx="97">
                  <c:v>58.829310999999997</c:v>
                </c:pt>
                <c:pt idx="98">
                  <c:v>58.740715000000002</c:v>
                </c:pt>
                <c:pt idx="99">
                  <c:v>59.173865999999997</c:v>
                </c:pt>
                <c:pt idx="100">
                  <c:v>59.065578000000002</c:v>
                </c:pt>
                <c:pt idx="101">
                  <c:v>59.262462999999997</c:v>
                </c:pt>
                <c:pt idx="102">
                  <c:v>58.878535999999997</c:v>
                </c:pt>
                <c:pt idx="103">
                  <c:v>59.449500999999998</c:v>
                </c:pt>
                <c:pt idx="104">
                  <c:v>59.055732999999996</c:v>
                </c:pt>
                <c:pt idx="105">
                  <c:v>59.055732999999996</c:v>
                </c:pt>
                <c:pt idx="106">
                  <c:v>59.223083000000003</c:v>
                </c:pt>
                <c:pt idx="107">
                  <c:v>58.898228000000003</c:v>
                </c:pt>
                <c:pt idx="108">
                  <c:v>58.642273000000003</c:v>
                </c:pt>
                <c:pt idx="109">
                  <c:v>58.917907999999997</c:v>
                </c:pt>
                <c:pt idx="110">
                  <c:v>57.992553999999998</c:v>
                </c:pt>
                <c:pt idx="111">
                  <c:v>58.238658999999998</c:v>
                </c:pt>
                <c:pt idx="112">
                  <c:v>58.445385000000002</c:v>
                </c:pt>
                <c:pt idx="113">
                  <c:v>58.799782</c:v>
                </c:pt>
                <c:pt idx="114">
                  <c:v>58.967132999999997</c:v>
                </c:pt>
                <c:pt idx="115">
                  <c:v>58.563518999999999</c:v>
                </c:pt>
                <c:pt idx="116">
                  <c:v>60.030315000000002</c:v>
                </c:pt>
                <c:pt idx="117">
                  <c:v>59.597168000000003</c:v>
                </c:pt>
                <c:pt idx="118">
                  <c:v>59.104953999999999</c:v>
                </c:pt>
                <c:pt idx="119">
                  <c:v>59.006512000000001</c:v>
                </c:pt>
                <c:pt idx="120">
                  <c:v>59.055732999999996</c:v>
                </c:pt>
                <c:pt idx="121">
                  <c:v>58.898228000000003</c:v>
                </c:pt>
                <c:pt idx="122">
                  <c:v>58.632430999999997</c:v>
                </c:pt>
                <c:pt idx="123">
                  <c:v>58.770248000000002</c:v>
                </c:pt>
                <c:pt idx="124">
                  <c:v>58.425697</c:v>
                </c:pt>
                <c:pt idx="125">
                  <c:v>58.366633999999998</c:v>
                </c:pt>
                <c:pt idx="126">
                  <c:v>58.474921999999999</c:v>
                </c:pt>
                <c:pt idx="127">
                  <c:v>58.465076000000003</c:v>
                </c:pt>
                <c:pt idx="128">
                  <c:v>59.754677000000001</c:v>
                </c:pt>
                <c:pt idx="129">
                  <c:v>60.286265999999998</c:v>
                </c:pt>
                <c:pt idx="130">
                  <c:v>60.197665999999998</c:v>
                </c:pt>
                <c:pt idx="131">
                  <c:v>60.246890999999998</c:v>
                </c:pt>
                <c:pt idx="132">
                  <c:v>59.764519</c:v>
                </c:pt>
                <c:pt idx="133">
                  <c:v>59.400280000000002</c:v>
                </c:pt>
                <c:pt idx="134">
                  <c:v>59.459347000000001</c:v>
                </c:pt>
                <c:pt idx="135">
                  <c:v>59.085262</c:v>
                </c:pt>
                <c:pt idx="136">
                  <c:v>58.602893999999999</c:v>
                </c:pt>
                <c:pt idx="137">
                  <c:v>58.878535999999997</c:v>
                </c:pt>
                <c:pt idx="138">
                  <c:v>58.593048000000003</c:v>
                </c:pt>
                <c:pt idx="139">
                  <c:v>58.622585000000001</c:v>
                </c:pt>
                <c:pt idx="140">
                  <c:v>58.514296999999999</c:v>
                </c:pt>
                <c:pt idx="141">
                  <c:v>58.593048000000003</c:v>
                </c:pt>
                <c:pt idx="142">
                  <c:v>59.301837999999996</c:v>
                </c:pt>
                <c:pt idx="143">
                  <c:v>59.557789</c:v>
                </c:pt>
                <c:pt idx="144">
                  <c:v>60.168132999999997</c:v>
                </c:pt>
                <c:pt idx="145">
                  <c:v>60.034171999999998</c:v>
                </c:pt>
                <c:pt idx="146">
                  <c:v>59.418948999999998</c:v>
                </c:pt>
                <c:pt idx="147">
                  <c:v>59.667023</c:v>
                </c:pt>
                <c:pt idx="148">
                  <c:v>59.766250999999997</c:v>
                </c:pt>
                <c:pt idx="149">
                  <c:v>60.282249</c:v>
                </c:pt>
                <c:pt idx="150">
                  <c:v>60.004406000000003</c:v>
                </c:pt>
                <c:pt idx="151">
                  <c:v>60.024253999999999</c:v>
                </c:pt>
                <c:pt idx="152">
                  <c:v>59.934944000000002</c:v>
                </c:pt>
                <c:pt idx="153">
                  <c:v>60.073867999999997</c:v>
                </c:pt>
                <c:pt idx="154">
                  <c:v>60.560093000000002</c:v>
                </c:pt>
                <c:pt idx="155">
                  <c:v>60.708939000000001</c:v>
                </c:pt>
                <c:pt idx="156">
                  <c:v>60.212788000000003</c:v>
                </c:pt>
                <c:pt idx="157">
                  <c:v>59.686870999999996</c:v>
                </c:pt>
                <c:pt idx="158">
                  <c:v>59.369335</c:v>
                </c:pt>
                <c:pt idx="159">
                  <c:v>58.843414000000003</c:v>
                </c:pt>
                <c:pt idx="160">
                  <c:v>59.051796000000003</c:v>
                </c:pt>
                <c:pt idx="161">
                  <c:v>58.813643999999996</c:v>
                </c:pt>
                <c:pt idx="162">
                  <c:v>59.260181000000003</c:v>
                </c:pt>
                <c:pt idx="163">
                  <c:v>58.466338999999998</c:v>
                </c:pt>
                <c:pt idx="164">
                  <c:v>58.595337000000001</c:v>
                </c:pt>
                <c:pt idx="165">
                  <c:v>57.831263999999997</c:v>
                </c:pt>
                <c:pt idx="166">
                  <c:v>57.692345000000003</c:v>
                </c:pt>
                <c:pt idx="167">
                  <c:v>57.612960999999999</c:v>
                </c:pt>
                <c:pt idx="168">
                  <c:v>58.059494000000001</c:v>
                </c:pt>
                <c:pt idx="169">
                  <c:v>58.456417000000002</c:v>
                </c:pt>
                <c:pt idx="170">
                  <c:v>59.706710999999999</c:v>
                </c:pt>
                <c:pt idx="171">
                  <c:v>60.08379</c:v>
                </c:pt>
                <c:pt idx="172">
                  <c:v>60.173096000000001</c:v>
                </c:pt>
                <c:pt idx="173">
                  <c:v>61.076087999999999</c:v>
                </c:pt>
                <c:pt idx="174">
                  <c:v>61.264628999999999</c:v>
                </c:pt>
                <c:pt idx="175">
                  <c:v>61.264628999999999</c:v>
                </c:pt>
                <c:pt idx="176">
                  <c:v>61.562317</c:v>
                </c:pt>
                <c:pt idx="177">
                  <c:v>61.294395000000002</c:v>
                </c:pt>
                <c:pt idx="178">
                  <c:v>61.453163000000004</c:v>
                </c:pt>
                <c:pt idx="179">
                  <c:v>61.512703000000002</c:v>
                </c:pt>
                <c:pt idx="180">
                  <c:v>61.691315000000003</c:v>
                </c:pt>
                <c:pt idx="181">
                  <c:v>61.869926</c:v>
                </c:pt>
                <c:pt idx="182">
                  <c:v>62.137847999999998</c:v>
                </c:pt>
                <c:pt idx="183">
                  <c:v>62.366076999999997</c:v>
                </c:pt>
                <c:pt idx="184">
                  <c:v>62.395851</c:v>
                </c:pt>
                <c:pt idx="185">
                  <c:v>62.772922999999999</c:v>
                </c:pt>
                <c:pt idx="186">
                  <c:v>63.090462000000002</c:v>
                </c:pt>
                <c:pt idx="187">
                  <c:v>62.614154999999997</c:v>
                </c:pt>
                <c:pt idx="188">
                  <c:v>62.643925000000003</c:v>
                </c:pt>
                <c:pt idx="189">
                  <c:v>62.832462</c:v>
                </c:pt>
                <c:pt idx="190">
                  <c:v>62.544693000000002</c:v>
                </c:pt>
                <c:pt idx="191">
                  <c:v>62.088234</c:v>
                </c:pt>
                <c:pt idx="192">
                  <c:v>62.425617000000003</c:v>
                </c:pt>
                <c:pt idx="193">
                  <c:v>62.514923000000003</c:v>
                </c:pt>
                <c:pt idx="194">
                  <c:v>61.611930999999998</c:v>
                </c:pt>
                <c:pt idx="195">
                  <c:v>61.522624999999998</c:v>
                </c:pt>
                <c:pt idx="196">
                  <c:v>61.344009</c:v>
                </c:pt>
                <c:pt idx="197">
                  <c:v>61.224933999999998</c:v>
                </c:pt>
                <c:pt idx="198">
                  <c:v>61.492854999999999</c:v>
                </c:pt>
                <c:pt idx="199">
                  <c:v>62.445464999999999</c:v>
                </c:pt>
                <c:pt idx="200">
                  <c:v>62.445464999999999</c:v>
                </c:pt>
                <c:pt idx="201">
                  <c:v>63.447685</c:v>
                </c:pt>
                <c:pt idx="202">
                  <c:v>63.427836999999997</c:v>
                </c:pt>
                <c:pt idx="203">
                  <c:v>63.656070999999997</c:v>
                </c:pt>
                <c:pt idx="204">
                  <c:v>63.417918999999998</c:v>
                </c:pt>
                <c:pt idx="205">
                  <c:v>63.100383999999998</c:v>
                </c:pt>
                <c:pt idx="206">
                  <c:v>63.060687999999999</c:v>
                </c:pt>
                <c:pt idx="207">
                  <c:v>62.395851</c:v>
                </c:pt>
                <c:pt idx="208">
                  <c:v>62.505004999999997</c:v>
                </c:pt>
                <c:pt idx="209">
                  <c:v>62.549999</c:v>
                </c:pt>
                <c:pt idx="210">
                  <c:v>62.619999</c:v>
                </c:pt>
                <c:pt idx="211">
                  <c:v>62.630001</c:v>
                </c:pt>
                <c:pt idx="212">
                  <c:v>62.18</c:v>
                </c:pt>
                <c:pt idx="213">
                  <c:v>62.77</c:v>
                </c:pt>
                <c:pt idx="214">
                  <c:v>63.970001000000003</c:v>
                </c:pt>
                <c:pt idx="215">
                  <c:v>63.84</c:v>
                </c:pt>
                <c:pt idx="216">
                  <c:v>64.050003000000004</c:v>
                </c:pt>
                <c:pt idx="217">
                  <c:v>63.91</c:v>
                </c:pt>
                <c:pt idx="218">
                  <c:v>63.650002000000001</c:v>
                </c:pt>
                <c:pt idx="219">
                  <c:v>63.279998999999997</c:v>
                </c:pt>
                <c:pt idx="220">
                  <c:v>63.150002000000001</c:v>
                </c:pt>
                <c:pt idx="221">
                  <c:v>63.330002</c:v>
                </c:pt>
                <c:pt idx="222">
                  <c:v>63.759998000000003</c:v>
                </c:pt>
                <c:pt idx="223">
                  <c:v>62.959999000000003</c:v>
                </c:pt>
                <c:pt idx="224">
                  <c:v>62.689999</c:v>
                </c:pt>
                <c:pt idx="225">
                  <c:v>62.830002</c:v>
                </c:pt>
                <c:pt idx="226">
                  <c:v>63.099997999999999</c:v>
                </c:pt>
                <c:pt idx="227">
                  <c:v>63.700001</c:v>
                </c:pt>
                <c:pt idx="228">
                  <c:v>63.41</c:v>
                </c:pt>
                <c:pt idx="229">
                  <c:v>64.269997000000004</c:v>
                </c:pt>
                <c:pt idx="230">
                  <c:v>65.209998999999996</c:v>
                </c:pt>
                <c:pt idx="231">
                  <c:v>65.190002000000007</c:v>
                </c:pt>
                <c:pt idx="232">
                  <c:v>65.290001000000004</c:v>
                </c:pt>
                <c:pt idx="233">
                  <c:v>64.769997000000004</c:v>
                </c:pt>
                <c:pt idx="234">
                  <c:v>64.959998999999996</c:v>
                </c:pt>
                <c:pt idx="235">
                  <c:v>65.809997999999993</c:v>
                </c:pt>
                <c:pt idx="236">
                  <c:v>66.069999999999993</c:v>
                </c:pt>
                <c:pt idx="237">
                  <c:v>67.050003000000004</c:v>
                </c:pt>
                <c:pt idx="238">
                  <c:v>66.830001999999993</c:v>
                </c:pt>
                <c:pt idx="239">
                  <c:v>67.680000000000007</c:v>
                </c:pt>
                <c:pt idx="240">
                  <c:v>66.739998</c:v>
                </c:pt>
                <c:pt idx="241">
                  <c:v>67.959998999999996</c:v>
                </c:pt>
                <c:pt idx="242">
                  <c:v>69.330001999999993</c:v>
                </c:pt>
                <c:pt idx="243">
                  <c:v>68.099997999999999</c:v>
                </c:pt>
                <c:pt idx="244">
                  <c:v>68.050003000000004</c:v>
                </c:pt>
                <c:pt idx="245">
                  <c:v>68.459998999999996</c:v>
                </c:pt>
                <c:pt idx="246">
                  <c:v>68.730002999999996</c:v>
                </c:pt>
                <c:pt idx="247">
                  <c:v>68.680000000000007</c:v>
                </c:pt>
                <c:pt idx="248">
                  <c:v>68.169998000000007</c:v>
                </c:pt>
                <c:pt idx="249">
                  <c:v>68.459998999999996</c:v>
                </c:pt>
                <c:pt idx="250">
                  <c:v>68.580001999999993</c:v>
                </c:pt>
                <c:pt idx="251">
                  <c:v>68.650002000000001</c:v>
                </c:pt>
                <c:pt idx="252">
                  <c:v>69.180000000000007</c:v>
                </c:pt>
              </c:numCache>
            </c:numRef>
          </c:val>
          <c:smooth val="0"/>
          <c:extLst>
            <c:ext xmlns:c16="http://schemas.microsoft.com/office/drawing/2014/chart" uri="{C3380CC4-5D6E-409C-BE32-E72D297353CC}">
              <c16:uniqueId val="{00000001-D906-9243-90DC-71263D911D52}"/>
            </c:ext>
          </c:extLst>
        </c:ser>
        <c:ser>
          <c:idx val="2"/>
          <c:order val="2"/>
          <c:tx>
            <c:strRef>
              <c:f>Precios!$D$1</c:f>
              <c:strCache>
                <c:ptCount val="1"/>
                <c:pt idx="0">
                  <c:v>JPMorgan</c:v>
                </c:pt>
              </c:strCache>
            </c:strRef>
          </c:tx>
          <c:spPr>
            <a:ln w="28575" cap="rnd">
              <a:solidFill>
                <a:schemeClr val="accent3"/>
              </a:solidFill>
              <a:round/>
            </a:ln>
            <a:effectLst/>
          </c:spPr>
          <c:marker>
            <c:symbol val="none"/>
          </c:marker>
          <c:cat>
            <c:numRef>
              <c:f>Precios!$A$2:$A$254</c:f>
              <c:numCache>
                <c:formatCode>m/d/yyyy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Precios!$D$2:$D$254</c:f>
              <c:numCache>
                <c:formatCode>0.00</c:formatCode>
                <c:ptCount val="253"/>
                <c:pt idx="0">
                  <c:v>146.505066</c:v>
                </c:pt>
                <c:pt idx="1">
                  <c:v>144.98335299999999</c:v>
                </c:pt>
                <c:pt idx="2">
                  <c:v>145.31500199999999</c:v>
                </c:pt>
                <c:pt idx="3">
                  <c:v>145.8125</c:v>
                </c:pt>
                <c:pt idx="4">
                  <c:v>142.78855899999999</c:v>
                </c:pt>
                <c:pt idx="5">
                  <c:v>143.754257</c:v>
                </c:pt>
                <c:pt idx="6">
                  <c:v>143.61769100000001</c:v>
                </c:pt>
                <c:pt idx="7">
                  <c:v>143.44210799999999</c:v>
                </c:pt>
                <c:pt idx="8">
                  <c:v>143.939606</c:v>
                </c:pt>
                <c:pt idx="9">
                  <c:v>145.110153</c:v>
                </c:pt>
                <c:pt idx="10">
                  <c:v>144.52487199999999</c:v>
                </c:pt>
                <c:pt idx="11">
                  <c:v>142.739777</c:v>
                </c:pt>
                <c:pt idx="12">
                  <c:v>143.217758</c:v>
                </c:pt>
                <c:pt idx="13">
                  <c:v>141.63748200000001</c:v>
                </c:pt>
                <c:pt idx="14">
                  <c:v>141.403412</c:v>
                </c:pt>
                <c:pt idx="15">
                  <c:v>140.19380200000001</c:v>
                </c:pt>
                <c:pt idx="16">
                  <c:v>140.301117</c:v>
                </c:pt>
                <c:pt idx="17">
                  <c:v>140.91566499999999</c:v>
                </c:pt>
                <c:pt idx="18">
                  <c:v>142.74954199999999</c:v>
                </c:pt>
                <c:pt idx="19">
                  <c:v>142.817825</c:v>
                </c:pt>
                <c:pt idx="20">
                  <c:v>145.58813499999999</c:v>
                </c:pt>
                <c:pt idx="21">
                  <c:v>145.15891999999999</c:v>
                </c:pt>
                <c:pt idx="22">
                  <c:v>145.461319</c:v>
                </c:pt>
                <c:pt idx="23">
                  <c:v>145.27597</c:v>
                </c:pt>
                <c:pt idx="24">
                  <c:v>144.66145299999999</c:v>
                </c:pt>
                <c:pt idx="25">
                  <c:v>143.52990700000001</c:v>
                </c:pt>
                <c:pt idx="26">
                  <c:v>142.15448000000001</c:v>
                </c:pt>
                <c:pt idx="27">
                  <c:v>142.856842</c:v>
                </c:pt>
                <c:pt idx="28">
                  <c:v>141.37413000000001</c:v>
                </c:pt>
                <c:pt idx="29">
                  <c:v>142.203262</c:v>
                </c:pt>
                <c:pt idx="30">
                  <c:v>143.968872</c:v>
                </c:pt>
                <c:pt idx="31">
                  <c:v>141.46191400000001</c:v>
                </c:pt>
                <c:pt idx="32">
                  <c:v>140.24259900000001</c:v>
                </c:pt>
                <c:pt idx="33">
                  <c:v>139.208618</c:v>
                </c:pt>
                <c:pt idx="34">
                  <c:v>139.832886</c:v>
                </c:pt>
                <c:pt idx="35">
                  <c:v>140.42248499999999</c:v>
                </c:pt>
                <c:pt idx="36">
                  <c:v>142.584351</c:v>
                </c:pt>
                <c:pt idx="37">
                  <c:v>142.260086</c:v>
                </c:pt>
                <c:pt idx="38">
                  <c:v>143.12480199999999</c:v>
                </c:pt>
                <c:pt idx="39">
                  <c:v>143.61615</c:v>
                </c:pt>
                <c:pt idx="40">
                  <c:v>143.282028</c:v>
                </c:pt>
                <c:pt idx="41">
                  <c:v>145.43408199999999</c:v>
                </c:pt>
                <c:pt idx="42">
                  <c:v>145.28668200000001</c:v>
                </c:pt>
                <c:pt idx="43">
                  <c:v>144.97221400000001</c:v>
                </c:pt>
                <c:pt idx="44">
                  <c:v>143.380325</c:v>
                </c:pt>
                <c:pt idx="45">
                  <c:v>142.77105700000001</c:v>
                </c:pt>
                <c:pt idx="46">
                  <c:v>140.47163399999999</c:v>
                </c:pt>
                <c:pt idx="47">
                  <c:v>138.55543499999999</c:v>
                </c:pt>
                <c:pt idx="48">
                  <c:v>138.722488</c:v>
                </c:pt>
                <c:pt idx="49">
                  <c:v>137.96582000000001</c:v>
                </c:pt>
                <c:pt idx="50">
                  <c:v>138.31959499999999</c:v>
                </c:pt>
                <c:pt idx="51">
                  <c:v>133.33750900000001</c:v>
                </c:pt>
                <c:pt idx="52">
                  <c:v>135.03750600000001</c:v>
                </c:pt>
                <c:pt idx="53">
                  <c:v>136.649078</c:v>
                </c:pt>
                <c:pt idx="54">
                  <c:v>136.531158</c:v>
                </c:pt>
                <c:pt idx="55">
                  <c:v>138.96814000000001</c:v>
                </c:pt>
                <c:pt idx="56">
                  <c:v>140.52076700000001</c:v>
                </c:pt>
                <c:pt idx="57">
                  <c:v>141.58204699999999</c:v>
                </c:pt>
                <c:pt idx="58">
                  <c:v>141.513229</c:v>
                </c:pt>
                <c:pt idx="59">
                  <c:v>142.21095299999999</c:v>
                </c:pt>
                <c:pt idx="60">
                  <c:v>141.78839099999999</c:v>
                </c:pt>
                <c:pt idx="61">
                  <c:v>143.89128099999999</c:v>
                </c:pt>
                <c:pt idx="62">
                  <c:v>143.25254799999999</c:v>
                </c:pt>
                <c:pt idx="63">
                  <c:v>145.86644000000001</c:v>
                </c:pt>
                <c:pt idx="64">
                  <c:v>147.14392100000001</c:v>
                </c:pt>
                <c:pt idx="65">
                  <c:v>148.824265</c:v>
                </c:pt>
                <c:pt idx="66">
                  <c:v>150.17051699999999</c:v>
                </c:pt>
                <c:pt idx="67">
                  <c:v>150.63235499999999</c:v>
                </c:pt>
                <c:pt idx="68">
                  <c:v>150.31791699999999</c:v>
                </c:pt>
                <c:pt idx="69">
                  <c:v>150.671661</c:v>
                </c:pt>
                <c:pt idx="70">
                  <c:v>150.878006</c:v>
                </c:pt>
                <c:pt idx="71">
                  <c:v>150.53410299999999</c:v>
                </c:pt>
                <c:pt idx="72">
                  <c:v>150.878006</c:v>
                </c:pt>
                <c:pt idx="73">
                  <c:v>151.64450099999999</c:v>
                </c:pt>
                <c:pt idx="74">
                  <c:v>153.37397799999999</c:v>
                </c:pt>
                <c:pt idx="75">
                  <c:v>154.12081900000001</c:v>
                </c:pt>
                <c:pt idx="76">
                  <c:v>155.25086999999999</c:v>
                </c:pt>
                <c:pt idx="77">
                  <c:v>155.23121599999999</c:v>
                </c:pt>
                <c:pt idx="78">
                  <c:v>153.60000600000001</c:v>
                </c:pt>
                <c:pt idx="79">
                  <c:v>154.071686</c:v>
                </c:pt>
                <c:pt idx="80">
                  <c:v>155.77169799999999</c:v>
                </c:pt>
                <c:pt idx="81">
                  <c:v>156.341644</c:v>
                </c:pt>
                <c:pt idx="82">
                  <c:v>157.73701500000001</c:v>
                </c:pt>
                <c:pt idx="83">
                  <c:v>158.26765399999999</c:v>
                </c:pt>
                <c:pt idx="84">
                  <c:v>161.14686599999999</c:v>
                </c:pt>
                <c:pt idx="85">
                  <c:v>162.36535599999999</c:v>
                </c:pt>
                <c:pt idx="86">
                  <c:v>163.348007</c:v>
                </c:pt>
                <c:pt idx="87">
                  <c:v>165.52950999999999</c:v>
                </c:pt>
                <c:pt idx="88">
                  <c:v>163.66246000000001</c:v>
                </c:pt>
                <c:pt idx="89">
                  <c:v>164.59599299999999</c:v>
                </c:pt>
                <c:pt idx="90">
                  <c:v>164.497726</c:v>
                </c:pt>
                <c:pt idx="91">
                  <c:v>165.47056599999999</c:v>
                </c:pt>
                <c:pt idx="92">
                  <c:v>166.46305799999999</c:v>
                </c:pt>
                <c:pt idx="93">
                  <c:v>167.34747300000001</c:v>
                </c:pt>
                <c:pt idx="94">
                  <c:v>167.150925</c:v>
                </c:pt>
                <c:pt idx="95">
                  <c:v>169.09660299999999</c:v>
                </c:pt>
                <c:pt idx="96">
                  <c:v>168.35960399999999</c:v>
                </c:pt>
                <c:pt idx="97">
                  <c:v>169.47685200000001</c:v>
                </c:pt>
                <c:pt idx="98">
                  <c:v>170.32714799999999</c:v>
                </c:pt>
                <c:pt idx="99">
                  <c:v>170.07998699999999</c:v>
                </c:pt>
                <c:pt idx="100">
                  <c:v>168.735321</c:v>
                </c:pt>
                <c:pt idx="101">
                  <c:v>169.091263</c:v>
                </c:pt>
                <c:pt idx="102">
                  <c:v>168.379379</c:v>
                </c:pt>
                <c:pt idx="103">
                  <c:v>167.143463</c:v>
                </c:pt>
                <c:pt idx="104">
                  <c:v>166.095428</c:v>
                </c:pt>
                <c:pt idx="105">
                  <c:v>165.205566</c:v>
                </c:pt>
                <c:pt idx="106">
                  <c:v>165.53185999999999</c:v>
                </c:pt>
                <c:pt idx="107">
                  <c:v>168.389252</c:v>
                </c:pt>
                <c:pt idx="108">
                  <c:v>168.19151299999999</c:v>
                </c:pt>
                <c:pt idx="109">
                  <c:v>167.08415199999999</c:v>
                </c:pt>
                <c:pt idx="110">
                  <c:v>168.57711800000001</c:v>
                </c:pt>
                <c:pt idx="111">
                  <c:v>170.98959400000001</c:v>
                </c:pt>
                <c:pt idx="112">
                  <c:v>170.337051</c:v>
                </c:pt>
                <c:pt idx="113">
                  <c:v>170.78196700000001</c:v>
                </c:pt>
                <c:pt idx="114">
                  <c:v>174.282059</c:v>
                </c:pt>
                <c:pt idx="115">
                  <c:v>172.393585</c:v>
                </c:pt>
                <c:pt idx="116">
                  <c:v>171.770691</c:v>
                </c:pt>
                <c:pt idx="117">
                  <c:v>172.75941499999999</c:v>
                </c:pt>
                <c:pt idx="118">
                  <c:v>172.53201300000001</c:v>
                </c:pt>
                <c:pt idx="119">
                  <c:v>173.12524400000001</c:v>
                </c:pt>
                <c:pt idx="120">
                  <c:v>173.45150799999999</c:v>
                </c:pt>
                <c:pt idx="121">
                  <c:v>172.82862900000001</c:v>
                </c:pt>
                <c:pt idx="122">
                  <c:v>173.03625500000001</c:v>
                </c:pt>
                <c:pt idx="123">
                  <c:v>173.80744899999999</c:v>
                </c:pt>
                <c:pt idx="124">
                  <c:v>172.29470800000001</c:v>
                </c:pt>
                <c:pt idx="125">
                  <c:v>174.04473899999999</c:v>
                </c:pt>
                <c:pt idx="126">
                  <c:v>177.84144599999999</c:v>
                </c:pt>
                <c:pt idx="127">
                  <c:v>177.01091</c:v>
                </c:pt>
                <c:pt idx="128">
                  <c:v>177.70301799999999</c:v>
                </c:pt>
                <c:pt idx="129">
                  <c:v>178.85983300000001</c:v>
                </c:pt>
                <c:pt idx="130">
                  <c:v>181.00535600000001</c:v>
                </c:pt>
                <c:pt idx="131">
                  <c:v>181.91499300000001</c:v>
                </c:pt>
                <c:pt idx="132">
                  <c:v>181.29208399999999</c:v>
                </c:pt>
                <c:pt idx="133">
                  <c:v>181.38107299999999</c:v>
                </c:pt>
                <c:pt idx="134">
                  <c:v>182.30058299999999</c:v>
                </c:pt>
                <c:pt idx="135">
                  <c:v>183.961624</c:v>
                </c:pt>
                <c:pt idx="136">
                  <c:v>183.20030199999999</c:v>
                </c:pt>
                <c:pt idx="137">
                  <c:v>184.57463100000001</c:v>
                </c:pt>
                <c:pt idx="138">
                  <c:v>186.423553</c:v>
                </c:pt>
                <c:pt idx="139">
                  <c:v>187.39250200000001</c:v>
                </c:pt>
                <c:pt idx="140">
                  <c:v>185.75122099999999</c:v>
                </c:pt>
                <c:pt idx="141">
                  <c:v>186.097275</c:v>
                </c:pt>
                <c:pt idx="142">
                  <c:v>186.166473</c:v>
                </c:pt>
                <c:pt idx="143">
                  <c:v>187.699005</c:v>
                </c:pt>
                <c:pt idx="144">
                  <c:v>189.22163399999999</c:v>
                </c:pt>
                <c:pt idx="145">
                  <c:v>185.85008199999999</c:v>
                </c:pt>
                <c:pt idx="146">
                  <c:v>188.15382399999999</c:v>
                </c:pt>
                <c:pt idx="147">
                  <c:v>190.487213</c:v>
                </c:pt>
                <c:pt idx="148">
                  <c:v>191.60446200000001</c:v>
                </c:pt>
                <c:pt idx="149">
                  <c:v>194.115814</c:v>
                </c:pt>
                <c:pt idx="150">
                  <c:v>196.81501800000001</c:v>
                </c:pt>
                <c:pt idx="151">
                  <c:v>194.40254200000001</c:v>
                </c:pt>
                <c:pt idx="152">
                  <c:v>192.622849</c:v>
                </c:pt>
                <c:pt idx="153">
                  <c:v>193.52256800000001</c:v>
                </c:pt>
                <c:pt idx="154">
                  <c:v>197.269836</c:v>
                </c:pt>
                <c:pt idx="155">
                  <c:v>198.04104599999999</c:v>
                </c:pt>
                <c:pt idx="156">
                  <c:v>196.696381</c:v>
                </c:pt>
                <c:pt idx="157">
                  <c:v>196.617279</c:v>
                </c:pt>
                <c:pt idx="158">
                  <c:v>196.06359900000001</c:v>
                </c:pt>
                <c:pt idx="159">
                  <c:v>194.571854</c:v>
                </c:pt>
                <c:pt idx="160">
                  <c:v>196.36193800000001</c:v>
                </c:pt>
                <c:pt idx="161">
                  <c:v>197.38626099999999</c:v>
                </c:pt>
                <c:pt idx="162">
                  <c:v>196.06358299999999</c:v>
                </c:pt>
                <c:pt idx="163">
                  <c:v>194.392853</c:v>
                </c:pt>
                <c:pt idx="164">
                  <c:v>194.353058</c:v>
                </c:pt>
                <c:pt idx="165">
                  <c:v>181.782715</c:v>
                </c:pt>
                <c:pt idx="166">
                  <c:v>181.882172</c:v>
                </c:pt>
                <c:pt idx="167">
                  <c:v>179.803696</c:v>
                </c:pt>
                <c:pt idx="168">
                  <c:v>179.08766199999999</c:v>
                </c:pt>
                <c:pt idx="169">
                  <c:v>180.251205</c:v>
                </c:pt>
                <c:pt idx="170">
                  <c:v>184.776138</c:v>
                </c:pt>
                <c:pt idx="171">
                  <c:v>188.366241</c:v>
                </c:pt>
                <c:pt idx="172">
                  <c:v>191.08119199999999</c:v>
                </c:pt>
                <c:pt idx="173">
                  <c:v>192.01602199999999</c:v>
                </c:pt>
                <c:pt idx="174">
                  <c:v>192.30441300000001</c:v>
                </c:pt>
                <c:pt idx="175">
                  <c:v>192.423767</c:v>
                </c:pt>
                <c:pt idx="176">
                  <c:v>192.21492000000001</c:v>
                </c:pt>
                <c:pt idx="177">
                  <c:v>190.68341100000001</c:v>
                </c:pt>
                <c:pt idx="178">
                  <c:v>190.80275</c:v>
                </c:pt>
                <c:pt idx="179">
                  <c:v>190.60385099999999</c:v>
                </c:pt>
                <c:pt idx="180">
                  <c:v>189.46017499999999</c:v>
                </c:pt>
                <c:pt idx="181">
                  <c:v>190.941971</c:v>
                </c:pt>
                <c:pt idx="182">
                  <c:v>190.693344</c:v>
                </c:pt>
                <c:pt idx="183">
                  <c:v>194.571854</c:v>
                </c:pt>
                <c:pt idx="184">
                  <c:v>196.41166699999999</c:v>
                </c:pt>
                <c:pt idx="185">
                  <c:v>197.674667</c:v>
                </c:pt>
                <c:pt idx="186">
                  <c:v>197.63488799999999</c:v>
                </c:pt>
                <c:pt idx="187">
                  <c:v>200.39956699999999</c:v>
                </c:pt>
                <c:pt idx="188">
                  <c:v>200.996262</c:v>
                </c:pt>
                <c:pt idx="189">
                  <c:v>201.35427899999999</c:v>
                </c:pt>
                <c:pt idx="190">
                  <c:v>203.661484</c:v>
                </c:pt>
                <c:pt idx="191">
                  <c:v>194.50224299999999</c:v>
                </c:pt>
                <c:pt idx="192">
                  <c:v>198.42053200000001</c:v>
                </c:pt>
                <c:pt idx="193">
                  <c:v>197.21719400000001</c:v>
                </c:pt>
                <c:pt idx="194">
                  <c:v>195.83485400000001</c:v>
                </c:pt>
                <c:pt idx="195">
                  <c:v>199.603973</c:v>
                </c:pt>
                <c:pt idx="196">
                  <c:v>198.40063499999999</c:v>
                </c:pt>
                <c:pt idx="197">
                  <c:v>197.01829499999999</c:v>
                </c:pt>
                <c:pt idx="198">
                  <c:v>198.231583</c:v>
                </c:pt>
                <c:pt idx="199">
                  <c:v>201.513397</c:v>
                </c:pt>
                <c:pt idx="200">
                  <c:v>200.70787000000001</c:v>
                </c:pt>
                <c:pt idx="201">
                  <c:v>198.06251499999999</c:v>
                </c:pt>
                <c:pt idx="202">
                  <c:v>196.17297400000001</c:v>
                </c:pt>
                <c:pt idx="203">
                  <c:v>195.82492099999999</c:v>
                </c:pt>
                <c:pt idx="204">
                  <c:v>198.84816000000001</c:v>
                </c:pt>
                <c:pt idx="205">
                  <c:v>198.51004</c:v>
                </c:pt>
                <c:pt idx="206">
                  <c:v>193.288971</c:v>
                </c:pt>
                <c:pt idx="207">
                  <c:v>190.47456399999999</c:v>
                </c:pt>
                <c:pt idx="208">
                  <c:v>192.59283400000001</c:v>
                </c:pt>
                <c:pt idx="209">
                  <c:v>192.71215799999999</c:v>
                </c:pt>
                <c:pt idx="210">
                  <c:v>193.90554800000001</c:v>
                </c:pt>
                <c:pt idx="211">
                  <c:v>195.914413</c:v>
                </c:pt>
                <c:pt idx="212">
                  <c:v>197.575211</c:v>
                </c:pt>
                <c:pt idx="213">
                  <c:v>195.218277</c:v>
                </c:pt>
                <c:pt idx="214">
                  <c:v>197.78405799999999</c:v>
                </c:pt>
                <c:pt idx="215">
                  <c:v>196.978531</c:v>
                </c:pt>
                <c:pt idx="216">
                  <c:v>196.34204099999999</c:v>
                </c:pt>
                <c:pt idx="217">
                  <c:v>198.072464</c:v>
                </c:pt>
                <c:pt idx="218">
                  <c:v>201.145432</c:v>
                </c:pt>
                <c:pt idx="219">
                  <c:v>204.31785600000001</c:v>
                </c:pt>
                <c:pt idx="220">
                  <c:v>207.67922999999999</c:v>
                </c:pt>
                <c:pt idx="221">
                  <c:v>207.540009</c:v>
                </c:pt>
                <c:pt idx="222">
                  <c:v>204.78999300000001</c:v>
                </c:pt>
                <c:pt idx="223">
                  <c:v>205.16999799999999</c:v>
                </c:pt>
                <c:pt idx="224">
                  <c:v>207.63000500000001</c:v>
                </c:pt>
                <c:pt idx="225">
                  <c:v>207.800003</c:v>
                </c:pt>
                <c:pt idx="226">
                  <c:v>207.449997</c:v>
                </c:pt>
                <c:pt idx="227">
                  <c:v>204.94000199999999</c:v>
                </c:pt>
                <c:pt idx="228">
                  <c:v>210.050003</c:v>
                </c:pt>
                <c:pt idx="229">
                  <c:v>213.61999499999999</c:v>
                </c:pt>
                <c:pt idx="230">
                  <c:v>216.86999499999999</c:v>
                </c:pt>
                <c:pt idx="231">
                  <c:v>209.979996</c:v>
                </c:pt>
                <c:pt idx="232">
                  <c:v>209.779999</c:v>
                </c:pt>
                <c:pt idx="233">
                  <c:v>210.279999</c:v>
                </c:pt>
                <c:pt idx="234">
                  <c:v>210.33000200000001</c:v>
                </c:pt>
                <c:pt idx="235">
                  <c:v>208.58999600000001</c:v>
                </c:pt>
                <c:pt idx="236">
                  <c:v>208.66999799999999</c:v>
                </c:pt>
                <c:pt idx="237">
                  <c:v>212.240005</c:v>
                </c:pt>
                <c:pt idx="238">
                  <c:v>210.85000600000001</c:v>
                </c:pt>
                <c:pt idx="239">
                  <c:v>215.19000199999999</c:v>
                </c:pt>
                <c:pt idx="240">
                  <c:v>212.800003</c:v>
                </c:pt>
                <c:pt idx="241">
                  <c:v>207.96000699999999</c:v>
                </c:pt>
                <c:pt idx="242">
                  <c:v>199.13999899999999</c:v>
                </c:pt>
                <c:pt idx="243">
                  <c:v>194.89999399999999</c:v>
                </c:pt>
                <c:pt idx="244">
                  <c:v>200.33999600000001</c:v>
                </c:pt>
                <c:pt idx="245">
                  <c:v>200.39999399999999</c:v>
                </c:pt>
                <c:pt idx="246">
                  <c:v>204.05999800000001</c:v>
                </c:pt>
                <c:pt idx="247">
                  <c:v>205.800003</c:v>
                </c:pt>
                <c:pt idx="248">
                  <c:v>206.19000199999999</c:v>
                </c:pt>
                <c:pt idx="249">
                  <c:v>207.94000199999999</c:v>
                </c:pt>
                <c:pt idx="250">
                  <c:v>210.240005</c:v>
                </c:pt>
                <c:pt idx="251">
                  <c:v>211.550003</c:v>
                </c:pt>
                <c:pt idx="252">
                  <c:v>213.970001</c:v>
                </c:pt>
              </c:numCache>
            </c:numRef>
          </c:val>
          <c:smooth val="0"/>
          <c:extLst>
            <c:ext xmlns:c16="http://schemas.microsoft.com/office/drawing/2014/chart" uri="{C3380CC4-5D6E-409C-BE32-E72D297353CC}">
              <c16:uniqueId val="{00000002-D906-9243-90DC-71263D911D52}"/>
            </c:ext>
          </c:extLst>
        </c:ser>
        <c:ser>
          <c:idx val="3"/>
          <c:order val="3"/>
          <c:tx>
            <c:strRef>
              <c:f>Precios!$E$1</c:f>
              <c:strCache>
                <c:ptCount val="1"/>
                <c:pt idx="0">
                  <c:v>AT&amp;T</c:v>
                </c:pt>
              </c:strCache>
            </c:strRef>
          </c:tx>
          <c:spPr>
            <a:ln w="28575" cap="rnd">
              <a:solidFill>
                <a:schemeClr val="accent4"/>
              </a:solidFill>
              <a:round/>
            </a:ln>
            <a:effectLst/>
          </c:spPr>
          <c:marker>
            <c:symbol val="none"/>
          </c:marker>
          <c:cat>
            <c:numRef>
              <c:f>Precios!$A$2:$A$254</c:f>
              <c:numCache>
                <c:formatCode>m/d/yyyy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Precios!$E$2:$E$254</c:f>
              <c:numCache>
                <c:formatCode>0.00</c:formatCode>
                <c:ptCount val="253"/>
                <c:pt idx="0">
                  <c:v>13.196151</c:v>
                </c:pt>
                <c:pt idx="1">
                  <c:v>13.111919</c:v>
                </c:pt>
                <c:pt idx="2">
                  <c:v>13.149357</c:v>
                </c:pt>
                <c:pt idx="3">
                  <c:v>13.196151</c:v>
                </c:pt>
                <c:pt idx="4">
                  <c:v>13.345895000000001</c:v>
                </c:pt>
                <c:pt idx="5">
                  <c:v>13.252305</c:v>
                </c:pt>
                <c:pt idx="6">
                  <c:v>13.242945000000001</c:v>
                </c:pt>
                <c:pt idx="7">
                  <c:v>13.205508999999999</c:v>
                </c:pt>
                <c:pt idx="8">
                  <c:v>13.299099</c:v>
                </c:pt>
                <c:pt idx="9">
                  <c:v>13.823200999999999</c:v>
                </c:pt>
                <c:pt idx="10">
                  <c:v>13.785766000000001</c:v>
                </c:pt>
                <c:pt idx="11">
                  <c:v>13.841919000000001</c:v>
                </c:pt>
                <c:pt idx="12">
                  <c:v>13.710893</c:v>
                </c:pt>
                <c:pt idx="13">
                  <c:v>13.551791</c:v>
                </c:pt>
                <c:pt idx="14">
                  <c:v>13.673458</c:v>
                </c:pt>
                <c:pt idx="15">
                  <c:v>13.673458</c:v>
                </c:pt>
                <c:pt idx="16">
                  <c:v>13.47692</c:v>
                </c:pt>
                <c:pt idx="17">
                  <c:v>13.589228</c:v>
                </c:pt>
                <c:pt idx="18">
                  <c:v>13.533073</c:v>
                </c:pt>
                <c:pt idx="19">
                  <c:v>13.682817</c:v>
                </c:pt>
                <c:pt idx="20">
                  <c:v>14.094611</c:v>
                </c:pt>
                <c:pt idx="21">
                  <c:v>14.253714</c:v>
                </c:pt>
                <c:pt idx="22">
                  <c:v>14.122688</c:v>
                </c:pt>
                <c:pt idx="23">
                  <c:v>14.234997</c:v>
                </c:pt>
                <c:pt idx="24">
                  <c:v>14.553202000000001</c:v>
                </c:pt>
                <c:pt idx="25">
                  <c:v>14.328587000000001</c:v>
                </c:pt>
                <c:pt idx="26">
                  <c:v>14.150764000000001</c:v>
                </c:pt>
                <c:pt idx="27">
                  <c:v>14.094611</c:v>
                </c:pt>
                <c:pt idx="28">
                  <c:v>14.057176</c:v>
                </c:pt>
                <c:pt idx="29">
                  <c:v>13.916791</c:v>
                </c:pt>
                <c:pt idx="30">
                  <c:v>14.047817</c:v>
                </c:pt>
                <c:pt idx="31">
                  <c:v>14.057176</c:v>
                </c:pt>
                <c:pt idx="32">
                  <c:v>13.729611</c:v>
                </c:pt>
                <c:pt idx="33">
                  <c:v>13.832561</c:v>
                </c:pt>
                <c:pt idx="34">
                  <c:v>13.710893</c:v>
                </c:pt>
                <c:pt idx="35">
                  <c:v>13.879355</c:v>
                </c:pt>
                <c:pt idx="36">
                  <c:v>13.782069999999999</c:v>
                </c:pt>
                <c:pt idx="37">
                  <c:v>14.049127</c:v>
                </c:pt>
                <c:pt idx="38">
                  <c:v>14.268497</c:v>
                </c:pt>
                <c:pt idx="39">
                  <c:v>14.087278</c:v>
                </c:pt>
                <c:pt idx="40">
                  <c:v>13.782069999999999</c:v>
                </c:pt>
                <c:pt idx="41">
                  <c:v>13.696229000000001</c:v>
                </c:pt>
                <c:pt idx="42">
                  <c:v>13.743919</c:v>
                </c:pt>
                <c:pt idx="43">
                  <c:v>13.906060999999999</c:v>
                </c:pt>
                <c:pt idx="44">
                  <c:v>13.658078</c:v>
                </c:pt>
                <c:pt idx="45">
                  <c:v>14.554627999999999</c:v>
                </c:pt>
                <c:pt idx="46">
                  <c:v>14.669083000000001</c:v>
                </c:pt>
                <c:pt idx="47">
                  <c:v>14.258959000000001</c:v>
                </c:pt>
                <c:pt idx="48">
                  <c:v>14.812148000000001</c:v>
                </c:pt>
                <c:pt idx="49">
                  <c:v>14.487864</c:v>
                </c:pt>
                <c:pt idx="50">
                  <c:v>14.421099999999999</c:v>
                </c:pt>
                <c:pt idx="51">
                  <c:v>14.134968000000001</c:v>
                </c:pt>
                <c:pt idx="52">
                  <c:v>14.554627999999999</c:v>
                </c:pt>
                <c:pt idx="53">
                  <c:v>14.688157</c:v>
                </c:pt>
                <c:pt idx="54">
                  <c:v>14.859838</c:v>
                </c:pt>
                <c:pt idx="55">
                  <c:v>15.002903999999999</c:v>
                </c:pt>
                <c:pt idx="56">
                  <c:v>15.14597</c:v>
                </c:pt>
                <c:pt idx="57">
                  <c:v>15.021978000000001</c:v>
                </c:pt>
                <c:pt idx="58">
                  <c:v>15.10782</c:v>
                </c:pt>
                <c:pt idx="59">
                  <c:v>14.926601</c:v>
                </c:pt>
                <c:pt idx="60">
                  <c:v>14.907526000000001</c:v>
                </c:pt>
                <c:pt idx="61">
                  <c:v>14.917064999999999</c:v>
                </c:pt>
                <c:pt idx="62">
                  <c:v>14.859838</c:v>
                </c:pt>
                <c:pt idx="63">
                  <c:v>14.907526000000001</c:v>
                </c:pt>
                <c:pt idx="64">
                  <c:v>15.031516999999999</c:v>
                </c:pt>
                <c:pt idx="65">
                  <c:v>15.14597</c:v>
                </c:pt>
                <c:pt idx="66">
                  <c:v>15.165046</c:v>
                </c:pt>
                <c:pt idx="67">
                  <c:v>15.355801</c:v>
                </c:pt>
                <c:pt idx="68">
                  <c:v>15.441642</c:v>
                </c:pt>
                <c:pt idx="69">
                  <c:v>15.422565000000001</c:v>
                </c:pt>
                <c:pt idx="70">
                  <c:v>15.460716</c:v>
                </c:pt>
                <c:pt idx="71">
                  <c:v>15.460716</c:v>
                </c:pt>
                <c:pt idx="72">
                  <c:v>15.432103</c:v>
                </c:pt>
                <c:pt idx="73">
                  <c:v>15.546556000000001</c:v>
                </c:pt>
                <c:pt idx="74">
                  <c:v>15.804074999999999</c:v>
                </c:pt>
                <c:pt idx="75">
                  <c:v>15.985293</c:v>
                </c:pt>
                <c:pt idx="76">
                  <c:v>15.889915</c:v>
                </c:pt>
                <c:pt idx="77">
                  <c:v>16.424029999999998</c:v>
                </c:pt>
                <c:pt idx="78">
                  <c:v>16.156974999999999</c:v>
                </c:pt>
                <c:pt idx="79">
                  <c:v>16.300039000000002</c:v>
                </c:pt>
                <c:pt idx="80">
                  <c:v>16.137896999999999</c:v>
                </c:pt>
                <c:pt idx="81">
                  <c:v>15.851766</c:v>
                </c:pt>
                <c:pt idx="82">
                  <c:v>15.651472</c:v>
                </c:pt>
                <c:pt idx="83">
                  <c:v>15.689624</c:v>
                </c:pt>
                <c:pt idx="84">
                  <c:v>15.880378</c:v>
                </c:pt>
                <c:pt idx="85">
                  <c:v>15.756387999999999</c:v>
                </c:pt>
                <c:pt idx="86">
                  <c:v>15.699159999999999</c:v>
                </c:pt>
                <c:pt idx="87">
                  <c:v>15.842228</c:v>
                </c:pt>
                <c:pt idx="88">
                  <c:v>15.641933</c:v>
                </c:pt>
                <c:pt idx="89">
                  <c:v>15.727774999999999</c:v>
                </c:pt>
                <c:pt idx="90">
                  <c:v>15.784998999999999</c:v>
                </c:pt>
                <c:pt idx="91">
                  <c:v>15.804074999999999</c:v>
                </c:pt>
                <c:pt idx="92">
                  <c:v>15.813613</c:v>
                </c:pt>
                <c:pt idx="93">
                  <c:v>15.966218</c:v>
                </c:pt>
                <c:pt idx="94">
                  <c:v>16.004370000000002</c:v>
                </c:pt>
                <c:pt idx="95">
                  <c:v>16.452643999999999</c:v>
                </c:pt>
                <c:pt idx="96">
                  <c:v>16.433568999999999</c:v>
                </c:pt>
                <c:pt idx="97">
                  <c:v>16.357265000000002</c:v>
                </c:pt>
                <c:pt idx="98">
                  <c:v>16.662476000000002</c:v>
                </c:pt>
                <c:pt idx="99">
                  <c:v>16.519407000000001</c:v>
                </c:pt>
                <c:pt idx="100">
                  <c:v>16.430229000000001</c:v>
                </c:pt>
                <c:pt idx="101">
                  <c:v>16.352684</c:v>
                </c:pt>
                <c:pt idx="102">
                  <c:v>15.732308</c:v>
                </c:pt>
                <c:pt idx="103">
                  <c:v>15.974641999999999</c:v>
                </c:pt>
                <c:pt idx="104">
                  <c:v>15.935869</c:v>
                </c:pt>
                <c:pt idx="105">
                  <c:v>15.906789</c:v>
                </c:pt>
                <c:pt idx="106">
                  <c:v>15.897095</c:v>
                </c:pt>
                <c:pt idx="107">
                  <c:v>16.158815000000001</c:v>
                </c:pt>
                <c:pt idx="108">
                  <c:v>16.284828000000001</c:v>
                </c:pt>
                <c:pt idx="109">
                  <c:v>16.662870000000002</c:v>
                </c:pt>
                <c:pt idx="110">
                  <c:v>16.168510000000001</c:v>
                </c:pt>
                <c:pt idx="111">
                  <c:v>16.653176999999999</c:v>
                </c:pt>
                <c:pt idx="112">
                  <c:v>16.759803999999999</c:v>
                </c:pt>
                <c:pt idx="113">
                  <c:v>16.721031</c:v>
                </c:pt>
                <c:pt idx="114">
                  <c:v>16.992445</c:v>
                </c:pt>
                <c:pt idx="115">
                  <c:v>17.147537</c:v>
                </c:pt>
                <c:pt idx="116">
                  <c:v>17.486806999999999</c:v>
                </c:pt>
                <c:pt idx="117">
                  <c:v>17.283245000000001</c:v>
                </c:pt>
                <c:pt idx="118">
                  <c:v>17.186309999999999</c:v>
                </c:pt>
                <c:pt idx="119">
                  <c:v>17.069991999999999</c:v>
                </c:pt>
                <c:pt idx="120">
                  <c:v>16.798576000000001</c:v>
                </c:pt>
                <c:pt idx="121">
                  <c:v>16.304216</c:v>
                </c:pt>
                <c:pt idx="122">
                  <c:v>16.323602999999999</c:v>
                </c:pt>
                <c:pt idx="123">
                  <c:v>16.498085</c:v>
                </c:pt>
                <c:pt idx="124">
                  <c:v>16.381762999999999</c:v>
                </c:pt>
                <c:pt idx="125">
                  <c:v>16.391455000000001</c:v>
                </c:pt>
                <c:pt idx="126">
                  <c:v>16.565937000000002</c:v>
                </c:pt>
                <c:pt idx="127">
                  <c:v>16.449615000000001</c:v>
                </c:pt>
                <c:pt idx="128">
                  <c:v>16.391455000000001</c:v>
                </c:pt>
                <c:pt idx="129">
                  <c:v>16.478697</c:v>
                </c:pt>
                <c:pt idx="130">
                  <c:v>16.081268000000001</c:v>
                </c:pt>
                <c:pt idx="131">
                  <c:v>16.284828000000001</c:v>
                </c:pt>
                <c:pt idx="132">
                  <c:v>16.090962999999999</c:v>
                </c:pt>
                <c:pt idx="133">
                  <c:v>16.31391</c:v>
                </c:pt>
                <c:pt idx="134">
                  <c:v>16.439921999999999</c:v>
                </c:pt>
                <c:pt idx="135">
                  <c:v>16.410843</c:v>
                </c:pt>
                <c:pt idx="136">
                  <c:v>16.459311</c:v>
                </c:pt>
                <c:pt idx="137">
                  <c:v>16.284828000000001</c:v>
                </c:pt>
                <c:pt idx="138">
                  <c:v>16.643484000000001</c:v>
                </c:pt>
                <c:pt idx="139">
                  <c:v>16.653176999999999</c:v>
                </c:pt>
                <c:pt idx="140">
                  <c:v>16.527163000000002</c:v>
                </c:pt>
                <c:pt idx="141">
                  <c:v>16.672564000000001</c:v>
                </c:pt>
                <c:pt idx="142">
                  <c:v>16.798576000000001</c:v>
                </c:pt>
                <c:pt idx="143">
                  <c:v>16.672564000000001</c:v>
                </c:pt>
                <c:pt idx="144">
                  <c:v>16.662870000000002</c:v>
                </c:pt>
                <c:pt idx="145">
                  <c:v>16.488389999999999</c:v>
                </c:pt>
                <c:pt idx="146">
                  <c:v>16.527163000000002</c:v>
                </c:pt>
                <c:pt idx="147">
                  <c:v>16.769497000000001</c:v>
                </c:pt>
                <c:pt idx="148">
                  <c:v>16.643484000000001</c:v>
                </c:pt>
                <c:pt idx="149">
                  <c:v>16.682257</c:v>
                </c:pt>
                <c:pt idx="150">
                  <c:v>16.633789</c:v>
                </c:pt>
                <c:pt idx="151">
                  <c:v>16.459311</c:v>
                </c:pt>
                <c:pt idx="152">
                  <c:v>16.595016000000001</c:v>
                </c:pt>
                <c:pt idx="153">
                  <c:v>16.653176999999999</c:v>
                </c:pt>
                <c:pt idx="154">
                  <c:v>17.011831000000001</c:v>
                </c:pt>
                <c:pt idx="155">
                  <c:v>17.060296999999998</c:v>
                </c:pt>
                <c:pt idx="156">
                  <c:v>16.963363999999999</c:v>
                </c:pt>
                <c:pt idx="157">
                  <c:v>16.982749999999999</c:v>
                </c:pt>
                <c:pt idx="158">
                  <c:v>17.069991999999999</c:v>
                </c:pt>
                <c:pt idx="159">
                  <c:v>17.031217999999999</c:v>
                </c:pt>
                <c:pt idx="160">
                  <c:v>16.885818</c:v>
                </c:pt>
                <c:pt idx="161">
                  <c:v>16.721031</c:v>
                </c:pt>
                <c:pt idx="162">
                  <c:v>16.650095</c:v>
                </c:pt>
                <c:pt idx="163">
                  <c:v>16.482609</c:v>
                </c:pt>
                <c:pt idx="164">
                  <c:v>16.177192999999999</c:v>
                </c:pt>
                <c:pt idx="165">
                  <c:v>16.068819000000001</c:v>
                </c:pt>
                <c:pt idx="166">
                  <c:v>15.999855</c:v>
                </c:pt>
                <c:pt idx="167">
                  <c:v>15.852073000000001</c:v>
                </c:pt>
                <c:pt idx="168">
                  <c:v>15.881629999999999</c:v>
                </c:pt>
                <c:pt idx="169">
                  <c:v>16.088524</c:v>
                </c:pt>
                <c:pt idx="170">
                  <c:v>16.265863</c:v>
                </c:pt>
                <c:pt idx="171">
                  <c:v>16.068819000000001</c:v>
                </c:pt>
                <c:pt idx="172">
                  <c:v>16.25601</c:v>
                </c:pt>
                <c:pt idx="173">
                  <c:v>16.561426000000001</c:v>
                </c:pt>
                <c:pt idx="174">
                  <c:v>16.334827000000001</c:v>
                </c:pt>
                <c:pt idx="175">
                  <c:v>16.502313999999998</c:v>
                </c:pt>
                <c:pt idx="176">
                  <c:v>16.768322000000001</c:v>
                </c:pt>
                <c:pt idx="177">
                  <c:v>16.640243999999999</c:v>
                </c:pt>
                <c:pt idx="178">
                  <c:v>16.669799999999999</c:v>
                </c:pt>
                <c:pt idx="179">
                  <c:v>16.571278</c:v>
                </c:pt>
                <c:pt idx="180">
                  <c:v>16.600836000000001</c:v>
                </c:pt>
                <c:pt idx="181">
                  <c:v>16.738764</c:v>
                </c:pt>
                <c:pt idx="182">
                  <c:v>16.827432999999999</c:v>
                </c:pt>
                <c:pt idx="183">
                  <c:v>16.856991000000001</c:v>
                </c:pt>
                <c:pt idx="184">
                  <c:v>16.925954999999998</c:v>
                </c:pt>
                <c:pt idx="185">
                  <c:v>16.916103</c:v>
                </c:pt>
                <c:pt idx="186">
                  <c:v>17.004771999999999</c:v>
                </c:pt>
                <c:pt idx="187">
                  <c:v>17.044180000000001</c:v>
                </c:pt>
                <c:pt idx="188">
                  <c:v>17.073736</c:v>
                </c:pt>
                <c:pt idx="189">
                  <c:v>17.044180000000001</c:v>
                </c:pt>
                <c:pt idx="190">
                  <c:v>17.142702</c:v>
                </c:pt>
                <c:pt idx="191">
                  <c:v>17.260926999999999</c:v>
                </c:pt>
                <c:pt idx="192">
                  <c:v>17.014624000000001</c:v>
                </c:pt>
                <c:pt idx="193">
                  <c:v>17.241222</c:v>
                </c:pt>
                <c:pt idx="194">
                  <c:v>17.211666000000001</c:v>
                </c:pt>
                <c:pt idx="195">
                  <c:v>17.241222</c:v>
                </c:pt>
                <c:pt idx="196">
                  <c:v>17.014624000000001</c:v>
                </c:pt>
                <c:pt idx="197">
                  <c:v>16.866841999999998</c:v>
                </c:pt>
                <c:pt idx="198">
                  <c:v>17.359449000000001</c:v>
                </c:pt>
                <c:pt idx="199">
                  <c:v>17.950575000000001</c:v>
                </c:pt>
                <c:pt idx="200">
                  <c:v>17.743680999999999</c:v>
                </c:pt>
                <c:pt idx="201">
                  <c:v>18.078652999999999</c:v>
                </c:pt>
                <c:pt idx="202">
                  <c:v>18.029392000000001</c:v>
                </c:pt>
                <c:pt idx="203">
                  <c:v>18.009689000000002</c:v>
                </c:pt>
                <c:pt idx="204">
                  <c:v>17.832352</c:v>
                </c:pt>
                <c:pt idx="205">
                  <c:v>17.5959</c:v>
                </c:pt>
                <c:pt idx="206">
                  <c:v>17.5959</c:v>
                </c:pt>
                <c:pt idx="207">
                  <c:v>17.349598</c:v>
                </c:pt>
                <c:pt idx="208">
                  <c:v>17.408709000000002</c:v>
                </c:pt>
                <c:pt idx="209">
                  <c:v>17.379152000000001</c:v>
                </c:pt>
                <c:pt idx="210">
                  <c:v>17.408709000000002</c:v>
                </c:pt>
                <c:pt idx="211">
                  <c:v>17.783089</c:v>
                </c:pt>
                <c:pt idx="212">
                  <c:v>17.842203000000001</c:v>
                </c:pt>
                <c:pt idx="213">
                  <c:v>18.127914000000001</c:v>
                </c:pt>
                <c:pt idx="214">
                  <c:v>18.374217999999999</c:v>
                </c:pt>
                <c:pt idx="215">
                  <c:v>18.413627999999999</c:v>
                </c:pt>
                <c:pt idx="216">
                  <c:v>18.482592</c:v>
                </c:pt>
                <c:pt idx="217">
                  <c:v>18.472738</c:v>
                </c:pt>
                <c:pt idx="218">
                  <c:v>18.827414999999998</c:v>
                </c:pt>
                <c:pt idx="219">
                  <c:v>18.699337</c:v>
                </c:pt>
                <c:pt idx="220">
                  <c:v>18.541703999999999</c:v>
                </c:pt>
                <c:pt idx="221">
                  <c:v>18.403773999999999</c:v>
                </c:pt>
                <c:pt idx="222">
                  <c:v>18.492443000000002</c:v>
                </c:pt>
                <c:pt idx="223">
                  <c:v>18.531851</c:v>
                </c:pt>
                <c:pt idx="224">
                  <c:v>18.521999000000001</c:v>
                </c:pt>
                <c:pt idx="225">
                  <c:v>18.739999999999998</c:v>
                </c:pt>
                <c:pt idx="226">
                  <c:v>18.860001</c:v>
                </c:pt>
                <c:pt idx="227">
                  <c:v>18.809999000000001</c:v>
                </c:pt>
                <c:pt idx="228">
                  <c:v>18.579999999999998</c:v>
                </c:pt>
                <c:pt idx="229">
                  <c:v>18.850000000000001</c:v>
                </c:pt>
                <c:pt idx="230">
                  <c:v>19.16</c:v>
                </c:pt>
                <c:pt idx="231">
                  <c:v>19.149999999999999</c:v>
                </c:pt>
                <c:pt idx="232">
                  <c:v>19.120000999999998</c:v>
                </c:pt>
                <c:pt idx="233">
                  <c:v>18.549999</c:v>
                </c:pt>
                <c:pt idx="234">
                  <c:v>18.209999</c:v>
                </c:pt>
                <c:pt idx="235">
                  <c:v>19.16</c:v>
                </c:pt>
                <c:pt idx="236">
                  <c:v>19.190000999999999</c:v>
                </c:pt>
                <c:pt idx="237">
                  <c:v>19.010000000000002</c:v>
                </c:pt>
                <c:pt idx="238">
                  <c:v>18.899999999999999</c:v>
                </c:pt>
                <c:pt idx="239">
                  <c:v>18.98</c:v>
                </c:pt>
                <c:pt idx="240">
                  <c:v>19.25</c:v>
                </c:pt>
                <c:pt idx="241">
                  <c:v>19.469999000000001</c:v>
                </c:pt>
                <c:pt idx="242">
                  <c:v>19.370000999999998</c:v>
                </c:pt>
                <c:pt idx="243">
                  <c:v>18.91</c:v>
                </c:pt>
                <c:pt idx="244">
                  <c:v>19.190000999999999</c:v>
                </c:pt>
                <c:pt idx="245">
                  <c:v>19.25</c:v>
                </c:pt>
                <c:pt idx="246">
                  <c:v>19.399999999999999</c:v>
                </c:pt>
                <c:pt idx="247">
                  <c:v>19.489999999999998</c:v>
                </c:pt>
                <c:pt idx="248">
                  <c:v>19.43</c:v>
                </c:pt>
                <c:pt idx="249">
                  <c:v>19.52</c:v>
                </c:pt>
                <c:pt idx="250">
                  <c:v>19.629999000000002</c:v>
                </c:pt>
                <c:pt idx="251">
                  <c:v>19.09</c:v>
                </c:pt>
                <c:pt idx="252">
                  <c:v>19.34</c:v>
                </c:pt>
              </c:numCache>
            </c:numRef>
          </c:val>
          <c:smooth val="0"/>
          <c:extLst>
            <c:ext xmlns:c16="http://schemas.microsoft.com/office/drawing/2014/chart" uri="{C3380CC4-5D6E-409C-BE32-E72D297353CC}">
              <c16:uniqueId val="{00000003-D906-9243-90DC-71263D911D52}"/>
            </c:ext>
          </c:extLst>
        </c:ser>
        <c:dLbls>
          <c:showLegendKey val="0"/>
          <c:showVal val="0"/>
          <c:showCatName val="0"/>
          <c:showSerName val="0"/>
          <c:showPercent val="0"/>
          <c:showBubbleSize val="0"/>
        </c:dLbls>
        <c:smooth val="0"/>
        <c:axId val="145702064"/>
        <c:axId val="166189280"/>
      </c:lineChart>
      <c:dateAx>
        <c:axId val="14570206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6189280"/>
        <c:crosses val="autoZero"/>
        <c:auto val="1"/>
        <c:lblOffset val="100"/>
        <c:baseTimeUnit val="days"/>
      </c:dateAx>
      <c:valAx>
        <c:axId val="166189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570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Retorno de Acciones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Retorno!$F$1:$F$2</c:f>
              <c:strCache>
                <c:ptCount val="2"/>
                <c:pt idx="0">
                  <c:v>Retornos Continuos</c:v>
                </c:pt>
                <c:pt idx="1">
                  <c:v>Apple</c:v>
                </c:pt>
              </c:strCache>
            </c:strRef>
          </c:tx>
          <c:spPr>
            <a:ln w="0" cap="rnd">
              <a:solidFill>
                <a:schemeClr val="accent1"/>
              </a:solidFill>
              <a:round/>
            </a:ln>
            <a:effectLst/>
          </c:spPr>
          <c:marker>
            <c:symbol val="none"/>
          </c:marker>
          <c:val>
            <c:numRef>
              <c:f>Retorno!$F$3:$F$254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val>
          <c:smooth val="0"/>
          <c:extLst>
            <c:ext xmlns:c16="http://schemas.microsoft.com/office/drawing/2014/chart" uri="{C3380CC4-5D6E-409C-BE32-E72D297353CC}">
              <c16:uniqueId val="{00000000-CAD7-0B4E-99CE-0E9C551FF01C}"/>
            </c:ext>
          </c:extLst>
        </c:ser>
        <c:ser>
          <c:idx val="1"/>
          <c:order val="1"/>
          <c:tx>
            <c:strRef>
              <c:f>Retorno!$G$1:$G$2</c:f>
              <c:strCache>
                <c:ptCount val="2"/>
                <c:pt idx="0">
                  <c:v>Retornos Continuos</c:v>
                </c:pt>
                <c:pt idx="1">
                  <c:v>Coca-Cola</c:v>
                </c:pt>
              </c:strCache>
            </c:strRef>
          </c:tx>
          <c:spPr>
            <a:ln w="0" cap="rnd">
              <a:solidFill>
                <a:schemeClr val="accent2"/>
              </a:solidFill>
              <a:round/>
            </a:ln>
            <a:effectLst/>
          </c:spPr>
          <c:marker>
            <c:symbol val="none"/>
          </c:marker>
          <c:val>
            <c:numRef>
              <c:f>Retorno!$G$3:$G$254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val>
          <c:smooth val="0"/>
          <c:extLst>
            <c:ext xmlns:c16="http://schemas.microsoft.com/office/drawing/2014/chart" uri="{C3380CC4-5D6E-409C-BE32-E72D297353CC}">
              <c16:uniqueId val="{00000001-CAD7-0B4E-99CE-0E9C551FF01C}"/>
            </c:ext>
          </c:extLst>
        </c:ser>
        <c:ser>
          <c:idx val="2"/>
          <c:order val="2"/>
          <c:tx>
            <c:strRef>
              <c:f>Retorno!$H$1:$H$2</c:f>
              <c:strCache>
                <c:ptCount val="2"/>
                <c:pt idx="0">
                  <c:v>Retornos Continuos</c:v>
                </c:pt>
                <c:pt idx="1">
                  <c:v>JPMorgan</c:v>
                </c:pt>
              </c:strCache>
            </c:strRef>
          </c:tx>
          <c:spPr>
            <a:ln w="0" cap="rnd">
              <a:solidFill>
                <a:schemeClr val="accent3"/>
              </a:solidFill>
              <a:round/>
            </a:ln>
            <a:effectLst/>
          </c:spPr>
          <c:marker>
            <c:symbol val="none"/>
          </c:marker>
          <c:val>
            <c:numRef>
              <c:f>Retorno!$H$3:$H$254</c:f>
              <c:numCache>
                <c:formatCode>0.000%</c:formatCode>
                <c:ptCount val="252"/>
                <c:pt idx="0">
                  <c:v>-1.0441079130812173E-2</c:v>
                </c:pt>
                <c:pt idx="1">
                  <c:v>2.2848847647558819E-3</c:v>
                </c:pt>
                <c:pt idx="2">
                  <c:v>3.4177360836862881E-3</c:v>
                </c:pt>
                <c:pt idx="3">
                  <c:v>-2.0956622133486116E-2</c:v>
                </c:pt>
                <c:pt idx="4">
                  <c:v>6.740365503857486E-3</c:v>
                </c:pt>
                <c:pt idx="5">
                  <c:v>-9.5044774711671462E-4</c:v>
                </c:pt>
                <c:pt idx="6">
                  <c:v>-1.2233201758554283E-3</c:v>
                </c:pt>
                <c:pt idx="7">
                  <c:v>3.4622835952314748E-3</c:v>
                </c:pt>
                <c:pt idx="8">
                  <c:v>8.0993210507113115E-3</c:v>
                </c:pt>
                <c:pt idx="9">
                  <c:v>-4.0415125667635282E-3</c:v>
                </c:pt>
                <c:pt idx="10">
                  <c:v>-1.2428386047596607E-2</c:v>
                </c:pt>
                <c:pt idx="11">
                  <c:v>3.3430239573994255E-3</c:v>
                </c:pt>
                <c:pt idx="12">
                  <c:v>-1.1095405596341172E-2</c:v>
                </c:pt>
                <c:pt idx="13">
                  <c:v>-1.65396632304482E-3</c:v>
                </c:pt>
                <c:pt idx="14">
                  <c:v>-8.5911179492632866E-3</c:v>
                </c:pt>
                <c:pt idx="15">
                  <c:v>7.6518323838956222E-4</c:v>
                </c:pt>
                <c:pt idx="16">
                  <c:v>4.3706422775577902E-3</c:v>
                </c:pt>
                <c:pt idx="17">
                  <c:v>1.2930049259339658E-2</c:v>
                </c:pt>
                <c:pt idx="18">
                  <c:v>4.7822692080471709E-4</c:v>
                </c:pt>
                <c:pt idx="19">
                  <c:v>1.9211775011975799E-2</c:v>
                </c:pt>
                <c:pt idx="20">
                  <c:v>-2.9524998063902006E-3</c:v>
                </c:pt>
                <c:pt idx="21">
                  <c:v>2.081060219182381E-3</c:v>
                </c:pt>
                <c:pt idx="22">
                  <c:v>-1.2750275394505101E-3</c:v>
                </c:pt>
                <c:pt idx="23">
                  <c:v>-4.2389693184284203E-3</c:v>
                </c:pt>
                <c:pt idx="24">
                  <c:v>-7.8527809774467452E-3</c:v>
                </c:pt>
                <c:pt idx="25">
                  <c:v>-9.6290710303040105E-3</c:v>
                </c:pt>
                <c:pt idx="26">
                  <c:v>4.9286703199951359E-3</c:v>
                </c:pt>
                <c:pt idx="27">
                  <c:v>-1.0433243353410393E-2</c:v>
                </c:pt>
                <c:pt idx="28">
                  <c:v>5.8476760566381946E-3</c:v>
                </c:pt>
                <c:pt idx="29">
                  <c:v>1.2339652914118577E-2</c:v>
                </c:pt>
                <c:pt idx="30">
                  <c:v>-1.7566587699048578E-2</c:v>
                </c:pt>
                <c:pt idx="31">
                  <c:v>-8.6567488859623613E-3</c:v>
                </c:pt>
                <c:pt idx="32">
                  <c:v>-7.4001160534839551E-3</c:v>
                </c:pt>
                <c:pt idx="33">
                  <c:v>4.4743812840926343E-3</c:v>
                </c:pt>
                <c:pt idx="34">
                  <c:v>4.2075901542361687E-3</c:v>
                </c:pt>
                <c:pt idx="35">
                  <c:v>1.5278133083516892E-2</c:v>
                </c:pt>
                <c:pt idx="36">
                  <c:v>-2.2767875931944174E-3</c:v>
                </c:pt>
                <c:pt idx="37">
                  <c:v>6.0600170693245765E-3</c:v>
                </c:pt>
                <c:pt idx="38">
                  <c:v>3.4271245700145075E-3</c:v>
                </c:pt>
                <c:pt idx="39">
                  <c:v>-2.3292037153074849E-3</c:v>
                </c:pt>
                <c:pt idx="40">
                  <c:v>1.490802752612275E-2</c:v>
                </c:pt>
                <c:pt idx="41">
                  <c:v>-1.0140315442376808E-3</c:v>
                </c:pt>
                <c:pt idx="42">
                  <c:v>-2.1668112665697982E-3</c:v>
                </c:pt>
                <c:pt idx="43">
                  <c:v>-1.1041381345434621E-2</c:v>
                </c:pt>
                <c:pt idx="44">
                  <c:v>-4.2583678361532767E-3</c:v>
                </c:pt>
                <c:pt idx="45">
                  <c:v>-1.623677213768495E-2</c:v>
                </c:pt>
                <c:pt idx="46">
                  <c:v>-1.3735076896956099E-2</c:v>
                </c:pt>
                <c:pt idx="47">
                  <c:v>1.2049500256252955E-3</c:v>
                </c:pt>
                <c:pt idx="48">
                  <c:v>-5.4694749611117069E-3</c:v>
                </c:pt>
                <c:pt idx="49">
                  <c:v>2.5609400579485304E-3</c:v>
                </c:pt>
                <c:pt idx="50">
                  <c:v>-3.6683337928199083E-2</c:v>
                </c:pt>
                <c:pt idx="51">
                  <c:v>1.26689866257148E-2</c:v>
                </c:pt>
                <c:pt idx="52">
                  <c:v>1.1863603111821981E-2</c:v>
                </c:pt>
                <c:pt idx="53">
                  <c:v>-8.6331287395108823E-4</c:v>
                </c:pt>
                <c:pt idx="54">
                  <c:v>1.7691845912209535E-2</c:v>
                </c:pt>
                <c:pt idx="55">
                  <c:v>1.1110587455196269E-2</c:v>
                </c:pt>
                <c:pt idx="56">
                  <c:v>7.5241008178584595E-3</c:v>
                </c:pt>
                <c:pt idx="57">
                  <c:v>-4.8618261899616047E-4</c:v>
                </c:pt>
                <c:pt idx="58">
                  <c:v>4.9183358399554396E-3</c:v>
                </c:pt>
                <c:pt idx="59">
                  <c:v>-2.9757978020443572E-3</c:v>
                </c:pt>
                <c:pt idx="60">
                  <c:v>1.4722279452399911E-2</c:v>
                </c:pt>
                <c:pt idx="61">
                  <c:v>-4.4488788474790633E-3</c:v>
                </c:pt>
                <c:pt idx="62">
                  <c:v>1.8082265985749042E-2</c:v>
                </c:pt>
                <c:pt idx="63">
                  <c:v>8.7197537313942614E-3</c:v>
                </c:pt>
                <c:pt idx="64">
                  <c:v>1.1355018101563337E-2</c:v>
                </c:pt>
                <c:pt idx="65">
                  <c:v>9.0052481102475771E-3</c:v>
                </c:pt>
                <c:pt idx="66">
                  <c:v>3.0707044771690309E-3</c:v>
                </c:pt>
                <c:pt idx="67">
                  <c:v>-2.089635023942204E-3</c:v>
                </c:pt>
                <c:pt idx="68">
                  <c:v>2.3505409404632072E-3</c:v>
                </c:pt>
                <c:pt idx="69">
                  <c:v>1.3685641523619864E-3</c:v>
                </c:pt>
                <c:pt idx="70">
                  <c:v>-2.2819464710573719E-3</c:v>
                </c:pt>
                <c:pt idx="71">
                  <c:v>2.2819464710573632E-3</c:v>
                </c:pt>
                <c:pt idx="72">
                  <c:v>5.0673693523613879E-3</c:v>
                </c:pt>
                <c:pt idx="73">
                  <c:v>1.1340267252648781E-2</c:v>
                </c:pt>
                <c:pt idx="74">
                  <c:v>4.857594182652576E-3</c:v>
                </c:pt>
                <c:pt idx="75">
                  <c:v>7.3054908777762974E-3</c:v>
                </c:pt>
                <c:pt idx="76">
                  <c:v>-1.266031176191559E-4</c:v>
                </c:pt>
                <c:pt idx="77">
                  <c:v>-1.0563861768930536E-2</c:v>
                </c:pt>
                <c:pt idx="78">
                  <c:v>3.0661278355592595E-3</c:v>
                </c:pt>
                <c:pt idx="79">
                  <c:v>1.0973473354382132E-2</c:v>
                </c:pt>
                <c:pt idx="80">
                  <c:v>3.6521773139312004E-3</c:v>
                </c:pt>
                <c:pt idx="81">
                  <c:v>8.8855459657744724E-3</c:v>
                </c:pt>
                <c:pt idx="82">
                  <c:v>3.3584282184013106E-3</c:v>
                </c:pt>
                <c:pt idx="83">
                  <c:v>1.8028547888701854E-2</c:v>
                </c:pt>
                <c:pt idx="84">
                  <c:v>7.5329194945627474E-3</c:v>
                </c:pt>
                <c:pt idx="85">
                  <c:v>6.0338573294274594E-3</c:v>
                </c:pt>
                <c:pt idx="86">
                  <c:v>1.3266549902395489E-2</c:v>
                </c:pt>
                <c:pt idx="87">
                  <c:v>-1.1343350930772851E-2</c:v>
                </c:pt>
                <c:pt idx="88">
                  <c:v>5.6878079343058051E-3</c:v>
                </c:pt>
                <c:pt idx="89">
                  <c:v>-5.9719768106862266E-4</c:v>
                </c:pt>
                <c:pt idx="90">
                  <c:v>5.8965836558493075E-3</c:v>
                </c:pt>
                <c:pt idx="91">
                  <c:v>5.9800808714544585E-3</c:v>
                </c:pt>
                <c:pt idx="92">
                  <c:v>5.2989165247204857E-3</c:v>
                </c:pt>
                <c:pt idx="93">
                  <c:v>-1.1751806513597941E-3</c:v>
                </c:pt>
                <c:pt idx="94">
                  <c:v>1.1573020195509662E-2</c:v>
                </c:pt>
                <c:pt idx="95">
                  <c:v>-4.3679752008790812E-3</c:v>
                </c:pt>
                <c:pt idx="96">
                  <c:v>6.6141593258210608E-3</c:v>
                </c:pt>
                <c:pt idx="97">
                  <c:v>5.0046366419241994E-3</c:v>
                </c:pt>
                <c:pt idx="98">
                  <c:v>-1.4521496056958624E-3</c:v>
                </c:pt>
                <c:pt idx="99">
                  <c:v>-7.9374988566027482E-3</c:v>
                </c:pt>
                <c:pt idx="100">
                  <c:v>2.1072476150256008E-3</c:v>
                </c:pt>
                <c:pt idx="101">
                  <c:v>-4.2189451011928857E-3</c:v>
                </c:pt>
                <c:pt idx="102">
                  <c:v>-7.3671383000021009E-3</c:v>
                </c:pt>
                <c:pt idx="103">
                  <c:v>-6.2900128628262742E-3</c:v>
                </c:pt>
                <c:pt idx="104">
                  <c:v>-5.371937640172391E-3</c:v>
                </c:pt>
                <c:pt idx="105">
                  <c:v>1.9731308295413211E-3</c:v>
                </c:pt>
                <c:pt idx="106">
                  <c:v>1.7114591700558776E-2</c:v>
                </c:pt>
                <c:pt idx="107">
                  <c:v>-1.1749870658817193E-3</c:v>
                </c:pt>
                <c:pt idx="108">
                  <c:v>-6.605698786174531E-3</c:v>
                </c:pt>
                <c:pt idx="109">
                  <c:v>8.8957289910188905E-3</c:v>
                </c:pt>
                <c:pt idx="110">
                  <c:v>1.4209382167514918E-2</c:v>
                </c:pt>
                <c:pt idx="111">
                  <c:v>-3.8235737207052796E-3</c:v>
                </c:pt>
                <c:pt idx="112">
                  <c:v>2.608569026138582E-3</c:v>
                </c:pt>
                <c:pt idx="113">
                  <c:v>2.0287319345977977E-2</c:v>
                </c:pt>
                <c:pt idx="114">
                  <c:v>-1.0894867940747696E-2</c:v>
                </c:pt>
                <c:pt idx="115">
                  <c:v>-3.6197520984293389E-3</c:v>
                </c:pt>
                <c:pt idx="116">
                  <c:v>5.7395664242008678E-3</c:v>
                </c:pt>
                <c:pt idx="117">
                  <c:v>-1.3171600244696804E-3</c:v>
                </c:pt>
                <c:pt idx="118">
                  <c:v>3.4324844651034197E-3</c:v>
                </c:pt>
                <c:pt idx="119">
                  <c:v>1.8827811992427708E-3</c:v>
                </c:pt>
                <c:pt idx="120">
                  <c:v>-3.5975477957779409E-3</c:v>
                </c:pt>
                <c:pt idx="121">
                  <c:v>1.200619285424928E-3</c:v>
                </c:pt>
                <c:pt idx="122">
                  <c:v>4.4469325058092328E-3</c:v>
                </c:pt>
                <c:pt idx="123">
                  <c:v>-8.7416423305419957E-3</c:v>
                </c:pt>
                <c:pt idx="124">
                  <c:v>1.0105957663276266E-2</c:v>
                </c:pt>
                <c:pt idx="125">
                  <c:v>2.1580013672744289E-2</c:v>
                </c:pt>
                <c:pt idx="126">
                  <c:v>-4.6810314347300336E-3</c:v>
                </c:pt>
                <c:pt idx="127">
                  <c:v>3.9023496044056838E-3</c:v>
                </c:pt>
                <c:pt idx="128">
                  <c:v>6.4887245296995355E-3</c:v>
                </c:pt>
                <c:pt idx="129">
                  <c:v>1.1924178761792791E-2</c:v>
                </c:pt>
                <c:pt idx="130">
                  <c:v>5.0128845481506338E-3</c:v>
                </c:pt>
                <c:pt idx="131">
                  <c:v>-3.4300521667624483E-3</c:v>
                </c:pt>
                <c:pt idx="132">
                  <c:v>4.9073938927271261E-4</c:v>
                </c:pt>
                <c:pt idx="133">
                  <c:v>5.0566859458387667E-3</c:v>
                </c:pt>
                <c:pt idx="134">
                  <c:v>9.0702909341080495E-3</c:v>
                </c:pt>
                <c:pt idx="135">
                  <c:v>-4.1470699285579005E-3</c:v>
                </c:pt>
                <c:pt idx="136">
                  <c:v>7.4737850456217817E-3</c:v>
                </c:pt>
                <c:pt idx="137">
                  <c:v>9.9673658093087422E-3</c:v>
                </c:pt>
                <c:pt idx="138">
                  <c:v>5.1841067662975826E-3</c:v>
                </c:pt>
                <c:pt idx="139">
                  <c:v>-8.7971014039722271E-3</c:v>
                </c:pt>
                <c:pt idx="140">
                  <c:v>1.8612639482236896E-3</c:v>
                </c:pt>
                <c:pt idx="141">
                  <c:v>3.7176867835657829E-4</c:v>
                </c:pt>
                <c:pt idx="142">
                  <c:v>8.1983530120362299E-3</c:v>
                </c:pt>
                <c:pt idx="143">
                  <c:v>8.079352123651724E-3</c:v>
                </c:pt>
                <c:pt idx="144">
                  <c:v>-1.7978656730612674E-2</c:v>
                </c:pt>
                <c:pt idx="145">
                  <c:v>1.2319503083121451E-2</c:v>
                </c:pt>
                <c:pt idx="146">
                  <c:v>1.2325227911982373E-2</c:v>
                </c:pt>
                <c:pt idx="147">
                  <c:v>5.8480844115032697E-3</c:v>
                </c:pt>
                <c:pt idx="148">
                  <c:v>1.3021806957661381E-2</c:v>
                </c:pt>
                <c:pt idx="149">
                  <c:v>1.3809332358761774E-2</c:v>
                </c:pt>
                <c:pt idx="150">
                  <c:v>-1.2333324609694349E-2</c:v>
                </c:pt>
                <c:pt idx="151">
                  <c:v>-9.1968412694247506E-3</c:v>
                </c:pt>
                <c:pt idx="152">
                  <c:v>4.6600093568763086E-3</c:v>
                </c:pt>
                <c:pt idx="153">
                  <c:v>1.9178381247547345E-2</c:v>
                </c:pt>
                <c:pt idx="154">
                  <c:v>3.9017948330012063E-3</c:v>
                </c:pt>
                <c:pt idx="155">
                  <c:v>-6.8129855912890617E-3</c:v>
                </c:pt>
                <c:pt idx="156">
                  <c:v>-4.0223368324664339E-4</c:v>
                </c:pt>
                <c:pt idx="157">
                  <c:v>-2.8200016753762752E-3</c:v>
                </c:pt>
                <c:pt idx="158">
                  <c:v>-7.637567148412871E-3</c:v>
                </c:pt>
                <c:pt idx="159">
                  <c:v>9.1580546261534317E-3</c:v>
                </c:pt>
                <c:pt idx="160">
                  <c:v>5.202946011474462E-3</c:v>
                </c:pt>
                <c:pt idx="161">
                  <c:v>-6.7235150953914692E-3</c:v>
                </c:pt>
                <c:pt idx="162">
                  <c:v>-8.557882737226321E-3</c:v>
                </c:pt>
                <c:pt idx="163">
                  <c:v>-2.0473527315899678E-4</c:v>
                </c:pt>
                <c:pt idx="164">
                  <c:v>-6.6864291458487934E-2</c:v>
                </c:pt>
                <c:pt idx="165">
                  <c:v>5.4697060967347623E-4</c:v>
                </c:pt>
                <c:pt idx="166">
                  <c:v>-1.1493392825475091E-2</c:v>
                </c:pt>
                <c:pt idx="167">
                  <c:v>-3.9902601949420831E-3</c:v>
                </c:pt>
                <c:pt idx="168">
                  <c:v>6.4760434973849422E-3</c:v>
                </c:pt>
                <c:pt idx="169">
                  <c:v>2.4793566191605932E-2</c:v>
                </c:pt>
                <c:pt idx="170">
                  <c:v>1.9243130694284457E-2</c:v>
                </c:pt>
                <c:pt idx="171">
                  <c:v>1.4310268539026554E-2</c:v>
                </c:pt>
                <c:pt idx="172">
                  <c:v>4.8803897357337367E-3</c:v>
                </c:pt>
                <c:pt idx="173">
                  <c:v>1.500784386497234E-3</c:v>
                </c:pt>
                <c:pt idx="174">
                  <c:v>6.2045885918183598E-4</c:v>
                </c:pt>
                <c:pt idx="175">
                  <c:v>-1.0859387138235847E-3</c:v>
                </c:pt>
                <c:pt idx="176">
                  <c:v>-7.9996022089060346E-3</c:v>
                </c:pt>
                <c:pt idx="177">
                  <c:v>6.2565312240965142E-4</c:v>
                </c:pt>
                <c:pt idx="178">
                  <c:v>-1.0429762752333207E-3</c:v>
                </c:pt>
                <c:pt idx="179">
                  <c:v>-6.0183515082071516E-3</c:v>
                </c:pt>
                <c:pt idx="180">
                  <c:v>7.7907210062601899E-3</c:v>
                </c:pt>
                <c:pt idx="181">
                  <c:v>-1.3029561227812455E-3</c:v>
                </c:pt>
                <c:pt idx="182">
                  <c:v>2.0134915133947339E-2</c:v>
                </c:pt>
                <c:pt idx="183">
                  <c:v>9.4112742907778765E-3</c:v>
                </c:pt>
                <c:pt idx="184">
                  <c:v>6.4097849393042125E-3</c:v>
                </c:pt>
                <c:pt idx="185">
                  <c:v>-2.0125493872400897E-4</c:v>
                </c:pt>
                <c:pt idx="186">
                  <c:v>1.3891880096165623E-2</c:v>
                </c:pt>
                <c:pt idx="187">
                  <c:v>2.9731023414911141E-3</c:v>
                </c:pt>
                <c:pt idx="188">
                  <c:v>1.7796277524522572E-3</c:v>
                </c:pt>
                <c:pt idx="189">
                  <c:v>1.1393284747523526E-2</c:v>
                </c:pt>
                <c:pt idx="190">
                  <c:v>-4.6015528245516947E-2</c:v>
                </c:pt>
                <c:pt idx="191">
                  <c:v>1.9944982273812171E-2</c:v>
                </c:pt>
                <c:pt idx="192">
                  <c:v>-6.0830483624738684E-3</c:v>
                </c:pt>
                <c:pt idx="193">
                  <c:v>-7.0339066105817626E-3</c:v>
                </c:pt>
                <c:pt idx="194">
                  <c:v>1.9063546062445577E-2</c:v>
                </c:pt>
                <c:pt idx="195">
                  <c:v>-6.0468730383955328E-3</c:v>
                </c:pt>
                <c:pt idx="196">
                  <c:v>-6.99180300416376E-3</c:v>
                </c:pt>
                <c:pt idx="197">
                  <c:v>6.1393658971166812E-3</c:v>
                </c:pt>
                <c:pt idx="198">
                  <c:v>1.6419907185533298E-2</c:v>
                </c:pt>
                <c:pt idx="199">
                  <c:v>-4.0053977401266682E-3</c:v>
                </c:pt>
                <c:pt idx="200">
                  <c:v>-1.3267754604042227E-2</c:v>
                </c:pt>
                <c:pt idx="201">
                  <c:v>-9.5859227382981537E-3</c:v>
                </c:pt>
                <c:pt idx="202">
                  <c:v>-1.7757906147097171E-3</c:v>
                </c:pt>
                <c:pt idx="203">
                  <c:v>1.5320518573155651E-2</c:v>
                </c:pt>
                <c:pt idx="204">
                  <c:v>-1.7018402117130581E-3</c:v>
                </c:pt>
                <c:pt idx="205">
                  <c:v>-2.6653349995766375E-2</c:v>
                </c:pt>
                <c:pt idx="206">
                  <c:v>-1.4667664855327797E-2</c:v>
                </c:pt>
                <c:pt idx="207">
                  <c:v>1.1059628683795456E-2</c:v>
                </c:pt>
                <c:pt idx="208">
                  <c:v>6.1937429460877716E-4</c:v>
                </c:pt>
                <c:pt idx="209">
                  <c:v>6.1735082056717516E-3</c:v>
                </c:pt>
                <c:pt idx="210">
                  <c:v>1.030672096955205E-2</c:v>
                </c:pt>
                <c:pt idx="211">
                  <c:v>8.4414315435738397E-3</c:v>
                </c:pt>
                <c:pt idx="212">
                  <c:v>-1.2001025271443897E-2</c:v>
                </c:pt>
                <c:pt idx="213">
                  <c:v>1.305751761044515E-2</c:v>
                </c:pt>
                <c:pt idx="214">
                  <c:v>-4.0810762745116238E-3</c:v>
                </c:pt>
                <c:pt idx="215">
                  <c:v>-3.2364976607338002E-3</c:v>
                </c:pt>
                <c:pt idx="216">
                  <c:v>8.7746980951394233E-3</c:v>
                </c:pt>
                <c:pt idx="217">
                  <c:v>1.5395245178859948E-2</c:v>
                </c:pt>
                <c:pt idx="218">
                  <c:v>1.5648710168294964E-2</c:v>
                </c:pt>
                <c:pt idx="219">
                  <c:v>1.6317826996333985E-2</c:v>
                </c:pt>
                <c:pt idx="220">
                  <c:v>-6.7059033946733737E-4</c:v>
                </c:pt>
                <c:pt idx="221">
                  <c:v>-1.3339105875401823E-2</c:v>
                </c:pt>
                <c:pt idx="222">
                  <c:v>1.8538643632364745E-3</c:v>
                </c:pt>
                <c:pt idx="223">
                  <c:v>1.1918779573079451E-2</c:v>
                </c:pt>
                <c:pt idx="224">
                  <c:v>8.1841949890559102E-4</c:v>
                </c:pt>
                <c:pt idx="225">
                  <c:v>-1.6857607845247413E-3</c:v>
                </c:pt>
                <c:pt idx="226">
                  <c:v>-1.2173069187035165E-2</c:v>
                </c:pt>
                <c:pt idx="227">
                  <c:v>2.4628348767179134E-2</c:v>
                </c:pt>
                <c:pt idx="228">
                  <c:v>1.6853100357796223E-2</c:v>
                </c:pt>
                <c:pt idx="229">
                  <c:v>1.5099360369527649E-2</c:v>
                </c:pt>
                <c:pt idx="230">
                  <c:v>-3.2285803587666854E-2</c:v>
                </c:pt>
                <c:pt idx="231">
                  <c:v>-9.5291127080258486E-4</c:v>
                </c:pt>
                <c:pt idx="232">
                  <c:v>2.3806134291241197E-3</c:v>
                </c:pt>
                <c:pt idx="233">
                  <c:v>2.3776420016967354E-4</c:v>
                </c:pt>
                <c:pt idx="234">
                  <c:v>-8.307151793191617E-3</c:v>
                </c:pt>
                <c:pt idx="235">
                  <c:v>3.8346355812063522E-4</c:v>
                </c:pt>
                <c:pt idx="236">
                  <c:v>1.6963686226937915E-2</c:v>
                </c:pt>
                <c:pt idx="237">
                  <c:v>-6.5707247389028478E-3</c:v>
                </c:pt>
                <c:pt idx="238">
                  <c:v>2.0374359451747755E-2</c:v>
                </c:pt>
                <c:pt idx="239">
                  <c:v>-1.1168596535331227E-2</c:v>
                </c:pt>
                <c:pt idx="240">
                  <c:v>-2.300698438939985E-2</c:v>
                </c:pt>
                <c:pt idx="241">
                  <c:v>-4.3337697237488322E-2</c:v>
                </c:pt>
                <c:pt idx="242">
                  <c:v>-2.1521514209848672E-2</c:v>
                </c:pt>
                <c:pt idx="243">
                  <c:v>2.7529327489063685E-2</c:v>
                </c:pt>
                <c:pt idx="244">
                  <c:v>2.9943605302915484E-4</c:v>
                </c:pt>
                <c:pt idx="245">
                  <c:v>1.8098719175530638E-2</c:v>
                </c:pt>
                <c:pt idx="246">
                  <c:v>8.4907795310884548E-3</c:v>
                </c:pt>
                <c:pt idx="247">
                  <c:v>1.8932455242062468E-3</c:v>
                </c:pt>
                <c:pt idx="248">
                  <c:v>8.4515026665683331E-3</c:v>
                </c:pt>
                <c:pt idx="249">
                  <c:v>1.1000172910606301E-2</c:v>
                </c:pt>
                <c:pt idx="250">
                  <c:v>6.2116322685317679E-3</c:v>
                </c:pt>
                <c:pt idx="251">
                  <c:v>1.1374431605290789E-2</c:v>
                </c:pt>
              </c:numCache>
            </c:numRef>
          </c:val>
          <c:smooth val="0"/>
          <c:extLst>
            <c:ext xmlns:c16="http://schemas.microsoft.com/office/drawing/2014/chart" uri="{C3380CC4-5D6E-409C-BE32-E72D297353CC}">
              <c16:uniqueId val="{00000002-CAD7-0B4E-99CE-0E9C551FF01C}"/>
            </c:ext>
          </c:extLst>
        </c:ser>
        <c:ser>
          <c:idx val="3"/>
          <c:order val="3"/>
          <c:tx>
            <c:strRef>
              <c:f>Retorno!$I$1:$I$2</c:f>
              <c:strCache>
                <c:ptCount val="2"/>
                <c:pt idx="0">
                  <c:v>Retornos Continuos</c:v>
                </c:pt>
                <c:pt idx="1">
                  <c:v>AT&amp;T</c:v>
                </c:pt>
              </c:strCache>
            </c:strRef>
          </c:tx>
          <c:spPr>
            <a:ln w="12700" cap="rnd">
              <a:solidFill>
                <a:schemeClr val="accent4"/>
              </a:solidFill>
              <a:round/>
            </a:ln>
            <a:effectLst/>
          </c:spPr>
          <c:marker>
            <c:symbol val="none"/>
          </c:marker>
          <c:val>
            <c:numRef>
              <c:f>Retorno!$I$3:$I$254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val>
          <c:smooth val="0"/>
          <c:extLst>
            <c:ext xmlns:c16="http://schemas.microsoft.com/office/drawing/2014/chart" uri="{C3380CC4-5D6E-409C-BE32-E72D297353CC}">
              <c16:uniqueId val="{00000003-CAD7-0B4E-99CE-0E9C551FF01C}"/>
            </c:ext>
          </c:extLst>
        </c:ser>
        <c:dLbls>
          <c:showLegendKey val="0"/>
          <c:showVal val="0"/>
          <c:showCatName val="0"/>
          <c:showSerName val="0"/>
          <c:showPercent val="0"/>
          <c:showBubbleSize val="0"/>
        </c:dLbls>
        <c:smooth val="0"/>
        <c:axId val="185489424"/>
        <c:axId val="185491136"/>
      </c:lineChart>
      <c:catAx>
        <c:axId val="1854894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491136"/>
        <c:crosses val="autoZero"/>
        <c:auto val="1"/>
        <c:lblAlgn val="ctr"/>
        <c:lblOffset val="100"/>
        <c:noMultiLvlLbl val="0"/>
      </c:catAx>
      <c:valAx>
        <c:axId val="18549113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48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Retorno!$N$2</c:f>
              <c:strCache>
                <c:ptCount val="1"/>
                <c:pt idx="0">
                  <c:v>Apple t+1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6.3487962584698604E-2"/>
                  <c:y val="-0.2974519473434031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Retorno!$F$3:$F$254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xVal>
          <c:yVal>
            <c:numRef>
              <c:f>Retorno!$N$3:$N$254</c:f>
              <c:numCache>
                <c:formatCode>0.000%</c:formatCode>
                <c:ptCount val="252"/>
                <c:pt idx="0">
                  <c:v>2.8121205565770678E-3</c:v>
                </c:pt>
                <c:pt idx="1">
                  <c:v>7.7070400094383651E-3</c:v>
                </c:pt>
                <c:pt idx="2">
                  <c:v>7.8738144273404372E-3</c:v>
                </c:pt>
                <c:pt idx="3">
                  <c:v>2.1711540417555734E-2</c:v>
                </c:pt>
                <c:pt idx="4">
                  <c:v>-2.6519108676923038E-2</c:v>
                </c:pt>
                <c:pt idx="5">
                  <c:v>1.2564052740774025E-2</c:v>
                </c:pt>
                <c:pt idx="6">
                  <c:v>8.8072127836774459E-3</c:v>
                </c:pt>
                <c:pt idx="7">
                  <c:v>2.1575762719950167E-2</c:v>
                </c:pt>
                <c:pt idx="8">
                  <c:v>1.899078242547661E-2</c:v>
                </c:pt>
                <c:pt idx="9">
                  <c:v>1.1717517176788328E-3</c:v>
                </c:pt>
                <c:pt idx="10">
                  <c:v>8.4277857631225358E-3</c:v>
                </c:pt>
                <c:pt idx="11">
                  <c:v>1.2659131987154749E-3</c:v>
                </c:pt>
                <c:pt idx="12">
                  <c:v>-3.6449647610985361E-2</c:v>
                </c:pt>
                <c:pt idx="13">
                  <c:v>-2.9685687263803755E-2</c:v>
                </c:pt>
                <c:pt idx="14">
                  <c:v>3.4855737123982338E-3</c:v>
                </c:pt>
                <c:pt idx="15">
                  <c:v>6.6007039975988667E-3</c:v>
                </c:pt>
                <c:pt idx="16">
                  <c:v>-1.7207766577965616E-2</c:v>
                </c:pt>
                <c:pt idx="17">
                  <c:v>-1.1925628607410014E-2</c:v>
                </c:pt>
                <c:pt idx="18">
                  <c:v>8.744192273870471E-3</c:v>
                </c:pt>
                <c:pt idx="19">
                  <c:v>-4.1626265495737849E-3</c:v>
                </c:pt>
                <c:pt idx="20">
                  <c:v>1.6771885661529522E-2</c:v>
                </c:pt>
                <c:pt idx="21">
                  <c:v>6.1618290451625419E-3</c:v>
                </c:pt>
                <c:pt idx="22">
                  <c:v>-2.0194689945887755E-2</c:v>
                </c:pt>
                <c:pt idx="23">
                  <c:v>-8.9290841663582452E-3</c:v>
                </c:pt>
                <c:pt idx="24">
                  <c:v>4.932157084030179E-3</c:v>
                </c:pt>
                <c:pt idx="25">
                  <c:v>7.3532671978666295E-3</c:v>
                </c:pt>
                <c:pt idx="26">
                  <c:v>-2.3676570379196956E-2</c:v>
                </c:pt>
                <c:pt idx="27">
                  <c:v>-8.9372740582099996E-3</c:v>
                </c:pt>
                <c:pt idx="28">
                  <c:v>1.5245124110350558E-3</c:v>
                </c:pt>
                <c:pt idx="29">
                  <c:v>3.0418117645047292E-3</c:v>
                </c:pt>
                <c:pt idx="30">
                  <c:v>1.4726612543542477E-2</c:v>
                </c:pt>
                <c:pt idx="31">
                  <c:v>-7.8002013931504684E-3</c:v>
                </c:pt>
                <c:pt idx="32">
                  <c:v>7.2820978273525263E-3</c:v>
                </c:pt>
                <c:pt idx="33">
                  <c:v>7.1721957179410305E-3</c:v>
                </c:pt>
                <c:pt idx="34">
                  <c:v>1.4642797262619538E-2</c:v>
                </c:pt>
                <c:pt idx="35">
                  <c:v>8.4155364965835446E-3</c:v>
                </c:pt>
                <c:pt idx="36">
                  <c:v>-3.3577377412587176E-3</c:v>
                </c:pt>
                <c:pt idx="37">
                  <c:v>7.8729256654077838E-3</c:v>
                </c:pt>
                <c:pt idx="38">
                  <c:v>5.0484914715231101E-3</c:v>
                </c:pt>
                <c:pt idx="39">
                  <c:v>-1.0346128156285038E-2</c:v>
                </c:pt>
                <c:pt idx="40">
                  <c:v>-7.2710133536225421E-4</c:v>
                </c:pt>
                <c:pt idx="41">
                  <c:v>-8.8236168219693739E-3</c:v>
                </c:pt>
                <c:pt idx="42">
                  <c:v>-7.4223370429170512E-3</c:v>
                </c:pt>
                <c:pt idx="43">
                  <c:v>-2.1632256780532658E-3</c:v>
                </c:pt>
                <c:pt idx="44">
                  <c:v>-1.48134638605088E-2</c:v>
                </c:pt>
                <c:pt idx="45">
                  <c:v>6.9385280456884656E-4</c:v>
                </c:pt>
                <c:pt idx="46">
                  <c:v>2.5402110604923374E-3</c:v>
                </c:pt>
                <c:pt idx="47">
                  <c:v>-1.3583577722310494E-2</c:v>
                </c:pt>
                <c:pt idx="48">
                  <c:v>-2.4913184770041188E-2</c:v>
                </c:pt>
                <c:pt idx="49">
                  <c:v>7.9376258370334254E-3</c:v>
                </c:pt>
                <c:pt idx="50">
                  <c:v>1.2230145391432332E-2</c:v>
                </c:pt>
                <c:pt idx="51">
                  <c:v>2.8148308012558494E-3</c:v>
                </c:pt>
                <c:pt idx="52">
                  <c:v>1.8565290897534802E-2</c:v>
                </c:pt>
                <c:pt idx="53">
                  <c:v>2.0482069684558096E-2</c:v>
                </c:pt>
                <c:pt idx="54">
                  <c:v>-5.1946810275440517E-3</c:v>
                </c:pt>
                <c:pt idx="55">
                  <c:v>1.44996022601437E-2</c:v>
                </c:pt>
                <c:pt idx="56">
                  <c:v>1.4347282613426004E-2</c:v>
                </c:pt>
                <c:pt idx="57">
                  <c:v>5.8675683603629037E-3</c:v>
                </c:pt>
                <c:pt idx="58">
                  <c:v>-2.6278835003809412E-3</c:v>
                </c:pt>
                <c:pt idx="59">
                  <c:v>2.2954556969230551E-2</c:v>
                </c:pt>
                <c:pt idx="60">
                  <c:v>-8.6207243473615386E-3</c:v>
                </c:pt>
                <c:pt idx="61">
                  <c:v>1.4184635374476782E-2</c:v>
                </c:pt>
                <c:pt idx="62">
                  <c:v>3.0363308776654089E-3</c:v>
                </c:pt>
                <c:pt idx="63">
                  <c:v>9.0015200429287429E-3</c:v>
                </c:pt>
                <c:pt idx="64">
                  <c:v>-1.0544870529251719E-4</c:v>
                </c:pt>
                <c:pt idx="65">
                  <c:v>9.2354873918627962E-3</c:v>
                </c:pt>
                <c:pt idx="66">
                  <c:v>-4.2398033377747738E-3</c:v>
                </c:pt>
                <c:pt idx="67">
                  <c:v>3.5083046042034536E-3</c:v>
                </c:pt>
                <c:pt idx="68">
                  <c:v>-7.0289607553052254E-3</c:v>
                </c:pt>
                <c:pt idx="69">
                  <c:v>-9.4805949388913479E-4</c:v>
                </c:pt>
                <c:pt idx="70">
                  <c:v>3.2089405359202782E-3</c:v>
                </c:pt>
                <c:pt idx="71">
                  <c:v>-5.4242788854046205E-3</c:v>
                </c:pt>
                <c:pt idx="72">
                  <c:v>3.0580089148523034E-3</c:v>
                </c:pt>
                <c:pt idx="73">
                  <c:v>6.7683969358011721E-3</c:v>
                </c:pt>
                <c:pt idx="74">
                  <c:v>-9.5097229376474839E-3</c:v>
                </c:pt>
                <c:pt idx="75">
                  <c:v>2.084449839920156E-2</c:v>
                </c:pt>
                <c:pt idx="76">
                  <c:v>-5.7032520050787593E-3</c:v>
                </c:pt>
                <c:pt idx="77">
                  <c:v>1.0088207138443817E-2</c:v>
                </c:pt>
                <c:pt idx="78">
                  <c:v>7.3850207302899578E-3</c:v>
                </c:pt>
                <c:pt idx="79">
                  <c:v>-1.301155524149791E-2</c:v>
                </c:pt>
                <c:pt idx="80">
                  <c:v>7.8889519649972505E-3</c:v>
                </c:pt>
                <c:pt idx="81">
                  <c:v>1.6553655693470191E-2</c:v>
                </c:pt>
                <c:pt idx="82">
                  <c:v>7.5742185089877612E-4</c:v>
                </c:pt>
                <c:pt idx="83">
                  <c:v>-2.7295073142777661E-3</c:v>
                </c:pt>
                <c:pt idx="84">
                  <c:v>-8.53965400802611E-3</c:v>
                </c:pt>
                <c:pt idx="85">
                  <c:v>5.3458637702141027E-3</c:v>
                </c:pt>
                <c:pt idx="86">
                  <c:v>-1.0771711802952852E-2</c:v>
                </c:pt>
                <c:pt idx="87">
                  <c:v>-7.7033791279105483E-4</c:v>
                </c:pt>
                <c:pt idx="88">
                  <c:v>-5.5629055748559423E-3</c:v>
                </c:pt>
                <c:pt idx="89">
                  <c:v>-2.8449113917028523E-3</c:v>
                </c:pt>
                <c:pt idx="90">
                  <c:v>5.1779897604456546E-4</c:v>
                </c:pt>
                <c:pt idx="91">
                  <c:v>2.2237825955231019E-3</c:v>
                </c:pt>
                <c:pt idx="92">
                  <c:v>-5.4389057902563941E-3</c:v>
                </c:pt>
                <c:pt idx="93">
                  <c:v>-3.6442669115568614E-2</c:v>
                </c:pt>
                <c:pt idx="94">
                  <c:v>-7.5158087877084971E-3</c:v>
                </c:pt>
                <c:pt idx="95">
                  <c:v>-1.2781428001649012E-2</c:v>
                </c:pt>
                <c:pt idx="96">
                  <c:v>-4.0210117830922973E-3</c:v>
                </c:pt>
                <c:pt idx="97">
                  <c:v>2.3887222589555022E-2</c:v>
                </c:pt>
                <c:pt idx="98">
                  <c:v>-2.2659828390601978E-3</c:v>
                </c:pt>
                <c:pt idx="99">
                  <c:v>5.655471783241264E-3</c:v>
                </c:pt>
                <c:pt idx="100">
                  <c:v>-3.2278053849822972E-3</c:v>
                </c:pt>
                <c:pt idx="101">
                  <c:v>1.776525989713901E-3</c:v>
                </c:pt>
                <c:pt idx="102">
                  <c:v>-1.2393598825964395E-2</c:v>
                </c:pt>
                <c:pt idx="103">
                  <c:v>-5.186893307744119E-3</c:v>
                </c:pt>
                <c:pt idx="104">
                  <c:v>3.205143040647615E-2</c:v>
                </c:pt>
                <c:pt idx="105">
                  <c:v>1.5413605907075779E-2</c:v>
                </c:pt>
                <c:pt idx="106">
                  <c:v>1.2089939794405298E-2</c:v>
                </c:pt>
                <c:pt idx="107">
                  <c:v>6.6312354047433934E-3</c:v>
                </c:pt>
                <c:pt idx="108">
                  <c:v>-3.4900447377881711E-3</c:v>
                </c:pt>
                <c:pt idx="109">
                  <c:v>-1.6980138057580752E-3</c:v>
                </c:pt>
                <c:pt idx="110">
                  <c:v>-9.053703332614238E-3</c:v>
                </c:pt>
                <c:pt idx="111">
                  <c:v>-3.5923582258243084E-3</c:v>
                </c:pt>
                <c:pt idx="112">
                  <c:v>-1.9433375980611085E-2</c:v>
                </c:pt>
                <c:pt idx="113">
                  <c:v>-1.9547375416428876E-2</c:v>
                </c:pt>
                <c:pt idx="114">
                  <c:v>1.3252435087594459E-2</c:v>
                </c:pt>
                <c:pt idx="115">
                  <c:v>-5.4198470459970276E-3</c:v>
                </c:pt>
                <c:pt idx="116">
                  <c:v>9.7984505156412712E-3</c:v>
                </c:pt>
                <c:pt idx="117">
                  <c:v>8.5946741458582179E-3</c:v>
                </c:pt>
                <c:pt idx="118">
                  <c:v>5.8094509155742779E-4</c:v>
                </c:pt>
                <c:pt idx="119">
                  <c:v>-5.7713210785359176E-3</c:v>
                </c:pt>
                <c:pt idx="120">
                  <c:v>4.0856395568765842E-3</c:v>
                </c:pt>
                <c:pt idx="121">
                  <c:v>-9.0426439389799818E-3</c:v>
                </c:pt>
                <c:pt idx="122">
                  <c:v>-1.133841763443315E-2</c:v>
                </c:pt>
                <c:pt idx="123">
                  <c:v>-4.8213974030586366E-3</c:v>
                </c:pt>
                <c:pt idx="124">
                  <c:v>-1.5759825619922172E-3</c:v>
                </c:pt>
                <c:pt idx="125">
                  <c:v>-8.4661574423176515E-3</c:v>
                </c:pt>
                <c:pt idx="126">
                  <c:v>-4.1223013161664603E-3</c:v>
                </c:pt>
                <c:pt idx="127">
                  <c:v>4.1772619153831059E-3</c:v>
                </c:pt>
                <c:pt idx="128">
                  <c:v>1.118116096025438E-2</c:v>
                </c:pt>
                <c:pt idx="129">
                  <c:v>-1.0084818339197638E-2</c:v>
                </c:pt>
                <c:pt idx="130">
                  <c:v>-7.479106127821062E-3</c:v>
                </c:pt>
                <c:pt idx="131">
                  <c:v>8.0816092470088127E-3</c:v>
                </c:pt>
                <c:pt idx="132">
                  <c:v>-6.647496052951337E-3</c:v>
                </c:pt>
                <c:pt idx="133">
                  <c:v>-3.6999302544279294E-3</c:v>
                </c:pt>
                <c:pt idx="134">
                  <c:v>-6.0485955778969338E-3</c:v>
                </c:pt>
                <c:pt idx="135">
                  <c:v>-2.5708994582135079E-2</c:v>
                </c:pt>
                <c:pt idx="136">
                  <c:v>-2.8853134850884594E-2</c:v>
                </c:pt>
                <c:pt idx="137">
                  <c:v>-5.8956789518436912E-3</c:v>
                </c:pt>
                <c:pt idx="138">
                  <c:v>-7.0975441095678829E-4</c:v>
                </c:pt>
                <c:pt idx="139">
                  <c:v>1.0184574634208254E-2</c:v>
                </c:pt>
                <c:pt idx="140">
                  <c:v>1.1762232376596935E-2</c:v>
                </c:pt>
                <c:pt idx="141">
                  <c:v>2.7746091448219968E-3</c:v>
                </c:pt>
                <c:pt idx="142">
                  <c:v>-1.2196574219039144E-2</c:v>
                </c:pt>
                <c:pt idx="143">
                  <c:v>1.0868104262170121E-2</c:v>
                </c:pt>
                <c:pt idx="144">
                  <c:v>-2.1990199647653258E-3</c:v>
                </c:pt>
                <c:pt idx="145">
                  <c:v>6.3521899768463532E-3</c:v>
                </c:pt>
                <c:pt idx="146">
                  <c:v>1.3493637966671364E-2</c:v>
                </c:pt>
                <c:pt idx="147">
                  <c:v>1.4602145308817756E-2</c:v>
                </c:pt>
                <c:pt idx="148">
                  <c:v>-4.1715613983300662E-2</c:v>
                </c:pt>
                <c:pt idx="149">
                  <c:v>5.2960884338796171E-3</c:v>
                </c:pt>
                <c:pt idx="150">
                  <c:v>-8.3350523254073824E-3</c:v>
                </c:pt>
                <c:pt idx="151">
                  <c:v>-6.6948293563426041E-3</c:v>
                </c:pt>
                <c:pt idx="152">
                  <c:v>2.0990652674622658E-2</c:v>
                </c:pt>
                <c:pt idx="153">
                  <c:v>-1.0615167680639992E-2</c:v>
                </c:pt>
                <c:pt idx="154">
                  <c:v>-8.4917741718009161E-3</c:v>
                </c:pt>
                <c:pt idx="155">
                  <c:v>-7.0234473180625914E-3</c:v>
                </c:pt>
                <c:pt idx="156">
                  <c:v>4.7859728642550272E-3</c:v>
                </c:pt>
                <c:pt idx="157">
                  <c:v>-4.9043056684808586E-3</c:v>
                </c:pt>
                <c:pt idx="158">
                  <c:v>4.4916084303433098E-3</c:v>
                </c:pt>
                <c:pt idx="159">
                  <c:v>-6.685740856598745E-3</c:v>
                </c:pt>
                <c:pt idx="160">
                  <c:v>7.2163751807764352E-3</c:v>
                </c:pt>
                <c:pt idx="161">
                  <c:v>-1.120175412492392E-2</c:v>
                </c:pt>
                <c:pt idx="162">
                  <c:v>4.236087617690229E-2</c:v>
                </c:pt>
                <c:pt idx="163">
                  <c:v>8.5896815167550832E-3</c:v>
                </c:pt>
                <c:pt idx="164">
                  <c:v>-2.2106106529132866E-2</c:v>
                </c:pt>
                <c:pt idx="165">
                  <c:v>-1.9353292388622649E-2</c:v>
                </c:pt>
                <c:pt idx="166">
                  <c:v>-8.1807529156866562E-3</c:v>
                </c:pt>
                <c:pt idx="167">
                  <c:v>-5.7307029681765223E-3</c:v>
                </c:pt>
                <c:pt idx="168">
                  <c:v>-1.2287828139873455E-2</c:v>
                </c:pt>
                <c:pt idx="169">
                  <c:v>5.07788929321121E-3</c:v>
                </c:pt>
                <c:pt idx="170">
                  <c:v>6.3713730744178647E-3</c:v>
                </c:pt>
                <c:pt idx="171">
                  <c:v>1.2622341953280228E-2</c:v>
                </c:pt>
                <c:pt idx="172">
                  <c:v>5.1340934294748482E-3</c:v>
                </c:pt>
                <c:pt idx="173">
                  <c:v>-3.4788581331064421E-3</c:v>
                </c:pt>
                <c:pt idx="174">
                  <c:v>2.4505258851654717E-2</c:v>
                </c:pt>
                <c:pt idx="175">
                  <c:v>-1.8439790545778333E-2</c:v>
                </c:pt>
                <c:pt idx="176">
                  <c:v>-6.0654683058762593E-3</c:v>
                </c:pt>
                <c:pt idx="177">
                  <c:v>2.1792612899963495E-2</c:v>
                </c:pt>
                <c:pt idx="178">
                  <c:v>5.8095544508652106E-2</c:v>
                </c:pt>
                <c:pt idx="179">
                  <c:v>-9.1483674173388676E-3</c:v>
                </c:pt>
                <c:pt idx="180">
                  <c:v>3.7898712813242458E-3</c:v>
                </c:pt>
                <c:pt idx="181">
                  <c:v>1.8624377821563668E-3</c:v>
                </c:pt>
                <c:pt idx="182">
                  <c:v>9.9644209184128335E-3</c:v>
                </c:pt>
                <c:pt idx="183">
                  <c:v>-6.9140777525400921E-3</c:v>
                </c:pt>
                <c:pt idx="184">
                  <c:v>1.7491613013872163E-2</c:v>
                </c:pt>
                <c:pt idx="185">
                  <c:v>6.1545058292852206E-3</c:v>
                </c:pt>
                <c:pt idx="186">
                  <c:v>1.2143861705092206E-2</c:v>
                </c:pt>
                <c:pt idx="187">
                  <c:v>6.3229391275216771E-4</c:v>
                </c:pt>
                <c:pt idx="188">
                  <c:v>1.5802948487189222E-4</c:v>
                </c:pt>
                <c:pt idx="189">
                  <c:v>6.1431644627328542E-3</c:v>
                </c:pt>
                <c:pt idx="190">
                  <c:v>6.8338906269820778E-3</c:v>
                </c:pt>
                <c:pt idx="191">
                  <c:v>-7.5669526869904195E-3</c:v>
                </c:pt>
                <c:pt idx="192">
                  <c:v>-2.128302424671985E-2</c:v>
                </c:pt>
                <c:pt idx="193">
                  <c:v>1.6452046082168593E-2</c:v>
                </c:pt>
                <c:pt idx="194">
                  <c:v>5.2749355993220789E-5</c:v>
                </c:pt>
                <c:pt idx="195">
                  <c:v>1.5777000232845243E-3</c:v>
                </c:pt>
                <c:pt idx="196">
                  <c:v>5.2413568168104213E-3</c:v>
                </c:pt>
                <c:pt idx="197">
                  <c:v>5.0060225548219234E-3</c:v>
                </c:pt>
                <c:pt idx="198">
                  <c:v>9.2161623911649945E-3</c:v>
                </c:pt>
                <c:pt idx="199">
                  <c:v>1.6479275844381797E-3</c:v>
                </c:pt>
                <c:pt idx="200">
                  <c:v>7.7904722351031866E-3</c:v>
                </c:pt>
                <c:pt idx="201">
                  <c:v>-7.121864915451831E-3</c:v>
                </c:pt>
                <c:pt idx="202">
                  <c:v>1.2315935510636394E-2</c:v>
                </c:pt>
                <c:pt idx="203">
                  <c:v>-1.9333515601065478E-2</c:v>
                </c:pt>
                <c:pt idx="204">
                  <c:v>7.0131414104475584E-2</c:v>
                </c:pt>
                <c:pt idx="205">
                  <c:v>2.8177683832117249E-2</c:v>
                </c:pt>
                <c:pt idx="206">
                  <c:v>5.4761020107099078E-3</c:v>
                </c:pt>
                <c:pt idx="207">
                  <c:v>-8.2019263390725322E-3</c:v>
                </c:pt>
                <c:pt idx="208">
                  <c:v>1.948047725735666E-2</c:v>
                </c:pt>
                <c:pt idx="209">
                  <c:v>-1.1045270681009117E-2</c:v>
                </c:pt>
                <c:pt idx="210">
                  <c:v>-2.1747631659808291E-2</c:v>
                </c:pt>
                <c:pt idx="211">
                  <c:v>-1.0499345697948081E-2</c:v>
                </c:pt>
                <c:pt idx="212">
                  <c:v>3.1277001097442104E-3</c:v>
                </c:pt>
                <c:pt idx="213">
                  <c:v>4.4582669163491413E-3</c:v>
                </c:pt>
                <c:pt idx="214">
                  <c:v>1.9796003669469535E-2</c:v>
                </c:pt>
                <c:pt idx="215">
                  <c:v>3.9780687953256729E-3</c:v>
                </c:pt>
                <c:pt idx="216">
                  <c:v>-1.6387734624486144E-2</c:v>
                </c:pt>
                <c:pt idx="217">
                  <c:v>2.8689111628198698E-2</c:v>
                </c:pt>
                <c:pt idx="218">
                  <c:v>1.6109449297697549E-2</c:v>
                </c:pt>
                <c:pt idx="219">
                  <c:v>5.7942259479230023E-3</c:v>
                </c:pt>
                <c:pt idx="220">
                  <c:v>2.1389960415288217E-2</c:v>
                </c:pt>
                <c:pt idx="221">
                  <c:v>6.5176077697273217E-3</c:v>
                </c:pt>
                <c:pt idx="222">
                  <c:v>3.7677515857849927E-3</c:v>
                </c:pt>
                <c:pt idx="223">
                  <c:v>1.8628964806476703E-2</c:v>
                </c:pt>
                <c:pt idx="224">
                  <c:v>-2.3494672238777499E-2</c:v>
                </c:pt>
                <c:pt idx="225">
                  <c:v>1.2966442042243119E-2</c:v>
                </c:pt>
                <c:pt idx="226">
                  <c:v>1.6604708169325119E-2</c:v>
                </c:pt>
                <c:pt idx="227">
                  <c:v>1.7902506232981147E-3</c:v>
                </c:pt>
                <c:pt idx="228">
                  <c:v>-2.5621428783056767E-2</c:v>
                </c:pt>
                <c:pt idx="229">
                  <c:v>-2.074860964039351E-2</c:v>
                </c:pt>
                <c:pt idx="230">
                  <c:v>5.7973336916425204E-4</c:v>
                </c:pt>
                <c:pt idx="231">
                  <c:v>-1.5614861566389346E-3</c:v>
                </c:pt>
                <c:pt idx="232">
                  <c:v>4.6772962161707281E-3</c:v>
                </c:pt>
                <c:pt idx="233">
                  <c:v>-2.9175802186708118E-2</c:v>
                </c:pt>
                <c:pt idx="234">
                  <c:v>-4.8161042901711899E-3</c:v>
                </c:pt>
                <c:pt idx="235">
                  <c:v>2.1586660116600692E-3</c:v>
                </c:pt>
                <c:pt idx="236">
                  <c:v>1.2838228252665619E-3</c:v>
                </c:pt>
                <c:pt idx="237">
                  <c:v>2.562716177992965E-3</c:v>
                </c:pt>
                <c:pt idx="238">
                  <c:v>1.4879566390620118E-2</c:v>
                </c:pt>
                <c:pt idx="239">
                  <c:v>-1.6892595276606047E-2</c:v>
                </c:pt>
                <c:pt idx="240">
                  <c:v>6.8458769114516189E-3</c:v>
                </c:pt>
                <c:pt idx="241">
                  <c:v>-4.936563304839342E-2</c:v>
                </c:pt>
                <c:pt idx="242">
                  <c:v>-9.7960810695936606E-3</c:v>
                </c:pt>
                <c:pt idx="243">
                  <c:v>1.2420806909965328E-2</c:v>
                </c:pt>
                <c:pt idx="244">
                  <c:v>1.6496471649674511E-2</c:v>
                </c:pt>
                <c:pt idx="245">
                  <c:v>1.3642429865120695E-2</c:v>
                </c:pt>
                <c:pt idx="246">
                  <c:v>7.1046339891622338E-3</c:v>
                </c:pt>
                <c:pt idx="247">
                  <c:v>1.7046925905757491E-2</c:v>
                </c:pt>
                <c:pt idx="248">
                  <c:v>2.0316357014954671E-3</c:v>
                </c:pt>
                <c:pt idx="249">
                  <c:v>1.3439858184173351E-2</c:v>
                </c:pt>
                <c:pt idx="250">
                  <c:v>5.9010397660438866E-3</c:v>
                </c:pt>
                <c:pt idx="251">
                  <c:v>0</c:v>
                </c:pt>
              </c:numCache>
            </c:numRef>
          </c:yVal>
          <c:smooth val="0"/>
          <c:extLst>
            <c:ext xmlns:c16="http://schemas.microsoft.com/office/drawing/2014/chart" uri="{C3380CC4-5D6E-409C-BE32-E72D297353CC}">
              <c16:uniqueId val="{00000000-D886-D54E-9A87-9D3D382312B6}"/>
            </c:ext>
          </c:extLst>
        </c:ser>
        <c:dLbls>
          <c:showLegendKey val="0"/>
          <c:showVal val="0"/>
          <c:showCatName val="0"/>
          <c:showSerName val="0"/>
          <c:showPercent val="0"/>
          <c:showBubbleSize val="0"/>
        </c:dLbls>
        <c:axId val="610294720"/>
        <c:axId val="610296432"/>
      </c:scatterChart>
      <c:valAx>
        <c:axId val="610294720"/>
        <c:scaling>
          <c:orientation val="minMax"/>
        </c:scaling>
        <c:delete val="0"/>
        <c:axPos val="b"/>
        <c:numFmt formatCode="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10296432"/>
        <c:crosses val="autoZero"/>
        <c:crossBetween val="midCat"/>
      </c:valAx>
      <c:valAx>
        <c:axId val="6102964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10294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Retorno!$O$2</c:f>
              <c:strCache>
                <c:ptCount val="1"/>
                <c:pt idx="0">
                  <c:v>Coca-Cola t+1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217409267117589"/>
                  <c:y val="-0.311189166067078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Retorno!$G$3:$G$254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xVal>
          <c:yVal>
            <c:numRef>
              <c:f>Retorno!$O$3:$O$254</c:f>
              <c:numCache>
                <c:formatCode>0.000%</c:formatCode>
                <c:ptCount val="252"/>
                <c:pt idx="0">
                  <c:v>5.5939921723177225E-3</c:v>
                </c:pt>
                <c:pt idx="1">
                  <c:v>-8.568180711971048E-3</c:v>
                </c:pt>
                <c:pt idx="2">
                  <c:v>-6.141625470814838E-3</c:v>
                </c:pt>
                <c:pt idx="3">
                  <c:v>3.4904214645253497E-3</c:v>
                </c:pt>
                <c:pt idx="4">
                  <c:v>-2.6582344086022547E-3</c:v>
                </c:pt>
                <c:pt idx="5">
                  <c:v>4.6472362667604817E-3</c:v>
                </c:pt>
                <c:pt idx="6">
                  <c:v>2.811071519673288E-3</c:v>
                </c:pt>
                <c:pt idx="7">
                  <c:v>-9.9121473034572902E-4</c:v>
                </c:pt>
                <c:pt idx="8">
                  <c:v>-4.9597604879833524E-4</c:v>
                </c:pt>
                <c:pt idx="9">
                  <c:v>-1.0640119950070189E-2</c:v>
                </c:pt>
                <c:pt idx="10">
                  <c:v>-8.7293459886518768E-3</c:v>
                </c:pt>
                <c:pt idx="11">
                  <c:v>-8.2960032000802229E-3</c:v>
                </c:pt>
                <c:pt idx="12">
                  <c:v>-6.802636816685408E-4</c:v>
                </c:pt>
                <c:pt idx="13">
                  <c:v>-7.685086250950387E-3</c:v>
                </c:pt>
                <c:pt idx="14">
                  <c:v>0</c:v>
                </c:pt>
                <c:pt idx="15">
                  <c:v>9.3849136242531647E-3</c:v>
                </c:pt>
                <c:pt idx="16">
                  <c:v>-9.8994165765982269E-3</c:v>
                </c:pt>
                <c:pt idx="17">
                  <c:v>2.3984991177818894E-3</c:v>
                </c:pt>
                <c:pt idx="18">
                  <c:v>8.2446925036342867E-3</c:v>
                </c:pt>
                <c:pt idx="19">
                  <c:v>-8.9348416448038568E-3</c:v>
                </c:pt>
                <c:pt idx="20">
                  <c:v>6.1940863988089057E-3</c:v>
                </c:pt>
                <c:pt idx="21">
                  <c:v>-2.0603885067279927E-3</c:v>
                </c:pt>
                <c:pt idx="22">
                  <c:v>4.4589357728930948E-3</c:v>
                </c:pt>
                <c:pt idx="23">
                  <c:v>-1.5520182226064388E-2</c:v>
                </c:pt>
                <c:pt idx="24">
                  <c:v>1.0421744338548341E-3</c:v>
                </c:pt>
                <c:pt idx="25">
                  <c:v>-1.0471250468192831E-2</c:v>
                </c:pt>
                <c:pt idx="26">
                  <c:v>-8.2798817906721903E-3</c:v>
                </c:pt>
                <c:pt idx="27">
                  <c:v>-1.0313022416799286E-2</c:v>
                </c:pt>
                <c:pt idx="28">
                  <c:v>-2.5052793506595878E-3</c:v>
                </c:pt>
                <c:pt idx="29">
                  <c:v>3.0412831937692204E-3</c:v>
                </c:pt>
                <c:pt idx="30">
                  <c:v>-8.9718561804357604E-3</c:v>
                </c:pt>
                <c:pt idx="31">
                  <c:v>-1.0873561101627389E-2</c:v>
                </c:pt>
                <c:pt idx="32">
                  <c:v>2.9112300036451422E-3</c:v>
                </c:pt>
                <c:pt idx="33">
                  <c:v>-4.9535374384451825E-2</c:v>
                </c:pt>
                <c:pt idx="34">
                  <c:v>1.4405068586763934E-2</c:v>
                </c:pt>
                <c:pt idx="35">
                  <c:v>-4.9046695157092994E-3</c:v>
                </c:pt>
                <c:pt idx="36">
                  <c:v>2.1514155913894644E-2</c:v>
                </c:pt>
                <c:pt idx="37">
                  <c:v>-5.9402085775266582E-3</c:v>
                </c:pt>
                <c:pt idx="38">
                  <c:v>-1.6898605731409447E-2</c:v>
                </c:pt>
                <c:pt idx="39">
                  <c:v>1.5136608826072475E-3</c:v>
                </c:pt>
                <c:pt idx="40">
                  <c:v>1.0158067162630343E-2</c:v>
                </c:pt>
                <c:pt idx="41">
                  <c:v>1.1907236828734701E-2</c:v>
                </c:pt>
                <c:pt idx="42">
                  <c:v>-3.7001627652822851E-4</c:v>
                </c:pt>
                <c:pt idx="43">
                  <c:v>5.5350153172178456E-3</c:v>
                </c:pt>
                <c:pt idx="44">
                  <c:v>4.0397446205238134E-3</c:v>
                </c:pt>
                <c:pt idx="45">
                  <c:v>-9.01984365197008E-3</c:v>
                </c:pt>
                <c:pt idx="46">
                  <c:v>2.8437891260977562E-2</c:v>
                </c:pt>
                <c:pt idx="47">
                  <c:v>8.5898919565569297E-3</c:v>
                </c:pt>
                <c:pt idx="48">
                  <c:v>-6.0768940601561034E-3</c:v>
                </c:pt>
                <c:pt idx="49">
                  <c:v>-9.7279469304567372E-3</c:v>
                </c:pt>
                <c:pt idx="50">
                  <c:v>1.6339294527615768E-2</c:v>
                </c:pt>
                <c:pt idx="51">
                  <c:v>6.0369707476601144E-3</c:v>
                </c:pt>
                <c:pt idx="52">
                  <c:v>-8.8556819319023528E-4</c:v>
                </c:pt>
                <c:pt idx="53">
                  <c:v>1.1450857122828546E-2</c:v>
                </c:pt>
                <c:pt idx="54">
                  <c:v>-6.1495523287532295E-3</c:v>
                </c:pt>
                <c:pt idx="55">
                  <c:v>4.0454488376433064E-3</c:v>
                </c:pt>
                <c:pt idx="56">
                  <c:v>3.6793121473435051E-3</c:v>
                </c:pt>
                <c:pt idx="57">
                  <c:v>-1.5752086562333767E-3</c:v>
                </c:pt>
                <c:pt idx="58">
                  <c:v>-7.5604337307585206E-3</c:v>
                </c:pt>
                <c:pt idx="59">
                  <c:v>1.0583701900695479E-3</c:v>
                </c:pt>
                <c:pt idx="60">
                  <c:v>3.6955712633663846E-3</c:v>
                </c:pt>
                <c:pt idx="61">
                  <c:v>2.981612142296002E-3</c:v>
                </c:pt>
                <c:pt idx="62">
                  <c:v>1.9246372583412658E-3</c:v>
                </c:pt>
                <c:pt idx="63">
                  <c:v>-1.0493722296692307E-3</c:v>
                </c:pt>
                <c:pt idx="64">
                  <c:v>1.9229550455904989E-3</c:v>
                </c:pt>
                <c:pt idx="65">
                  <c:v>2.4420582166783792E-3</c:v>
                </c:pt>
                <c:pt idx="66">
                  <c:v>1.0915721899237774E-2</c:v>
                </c:pt>
                <c:pt idx="67">
                  <c:v>6.698173115196048E-3</c:v>
                </c:pt>
                <c:pt idx="68">
                  <c:v>2.564368058518235E-3</c:v>
                </c:pt>
                <c:pt idx="69">
                  <c:v>-1.8798349524674102E-3</c:v>
                </c:pt>
                <c:pt idx="70">
                  <c:v>2.0506000205027385E-3</c:v>
                </c:pt>
                <c:pt idx="71">
                  <c:v>-5.9926490699218782E-3</c:v>
                </c:pt>
                <c:pt idx="72">
                  <c:v>1.1530896635000211E-2</c:v>
                </c:pt>
                <c:pt idx="73">
                  <c:v>3.4165183963682714E-3</c:v>
                </c:pt>
                <c:pt idx="74">
                  <c:v>-1.1944749472458554E-3</c:v>
                </c:pt>
                <c:pt idx="75">
                  <c:v>1.5354718166455639E-3</c:v>
                </c:pt>
                <c:pt idx="76">
                  <c:v>-1.0233916476147672E-3</c:v>
                </c:pt>
                <c:pt idx="77">
                  <c:v>2.3863212857141401E-3</c:v>
                </c:pt>
                <c:pt idx="78">
                  <c:v>-2.2156572655028478E-3</c:v>
                </c:pt>
                <c:pt idx="79">
                  <c:v>7.3098102582420726E-3</c:v>
                </c:pt>
                <c:pt idx="80">
                  <c:v>6.4156731620670822E-3</c:v>
                </c:pt>
                <c:pt idx="81">
                  <c:v>8.5463889760277086E-3</c:v>
                </c:pt>
                <c:pt idx="82">
                  <c:v>-1.4962062138094838E-2</c:v>
                </c:pt>
                <c:pt idx="83">
                  <c:v>-7.4804742784532674E-3</c:v>
                </c:pt>
                <c:pt idx="84">
                  <c:v>7.1417585896560408E-3</c:v>
                </c:pt>
                <c:pt idx="85">
                  <c:v>-3.2244751257021888E-3</c:v>
                </c:pt>
                <c:pt idx="86">
                  <c:v>-2.0955763699396959E-2</c:v>
                </c:pt>
                <c:pt idx="87">
                  <c:v>6.5744708171604086E-3</c:v>
                </c:pt>
                <c:pt idx="88">
                  <c:v>5.6744066112261139E-3</c:v>
                </c:pt>
                <c:pt idx="89">
                  <c:v>4.1068114348282283E-3</c:v>
                </c:pt>
                <c:pt idx="90">
                  <c:v>2.5581149129798759E-3</c:v>
                </c:pt>
                <c:pt idx="91">
                  <c:v>6.811858639393253E-4</c:v>
                </c:pt>
                <c:pt idx="92">
                  <c:v>3.0590814664282501E-3</c:v>
                </c:pt>
                <c:pt idx="93">
                  <c:v>1.4989765411567772E-2</c:v>
                </c:pt>
                <c:pt idx="94">
                  <c:v>2.3375916662677874E-3</c:v>
                </c:pt>
                <c:pt idx="95">
                  <c:v>-3.3411282708156569E-3</c:v>
                </c:pt>
                <c:pt idx="96">
                  <c:v>-1.5071191150336566E-3</c:v>
                </c:pt>
                <c:pt idx="97">
                  <c:v>7.3468937372898847E-3</c:v>
                </c:pt>
                <c:pt idx="98">
                  <c:v>-1.8316735365529078E-3</c:v>
                </c:pt>
                <c:pt idx="99">
                  <c:v>3.3277857054118689E-3</c:v>
                </c:pt>
                <c:pt idx="100">
                  <c:v>-6.4994939061170766E-3</c:v>
                </c:pt>
                <c:pt idx="101">
                  <c:v>9.6506195124218454E-3</c:v>
                </c:pt>
                <c:pt idx="102">
                  <c:v>-6.6456043485522889E-3</c:v>
                </c:pt>
                <c:pt idx="103">
                  <c:v>0</c:v>
                </c:pt>
                <c:pt idx="104">
                  <c:v>2.8297562882526783E-3</c:v>
                </c:pt>
                <c:pt idx="105">
                  <c:v>-5.5003761178523645E-3</c:v>
                </c:pt>
                <c:pt idx="106">
                  <c:v>-4.3551865509223759E-3</c:v>
                </c:pt>
                <c:pt idx="107">
                  <c:v>4.6892664291325829E-3</c:v>
                </c:pt>
                <c:pt idx="108">
                  <c:v>-1.5830462198802939E-2</c:v>
                </c:pt>
                <c:pt idx="109">
                  <c:v>4.2347552165082781E-3</c:v>
                </c:pt>
                <c:pt idx="110">
                  <c:v>3.5433502166368901E-3</c:v>
                </c:pt>
                <c:pt idx="111">
                  <c:v>6.045418986824742E-3</c:v>
                </c:pt>
                <c:pt idx="112">
                  <c:v>2.842073474480988E-3</c:v>
                </c:pt>
                <c:pt idx="113">
                  <c:v>-6.8682608284900979E-3</c:v>
                </c:pt>
                <c:pt idx="114">
                  <c:v>2.4737724565590001E-2</c:v>
                </c:pt>
                <c:pt idx="115">
                  <c:v>-7.2416284624734579E-3</c:v>
                </c:pt>
                <c:pt idx="116">
                  <c:v>-8.2933112377348989E-3</c:v>
                </c:pt>
                <c:pt idx="117">
                  <c:v>-1.6669342296507035E-3</c:v>
                </c:pt>
                <c:pt idx="118">
                  <c:v>8.3381444850086286E-4</c:v>
                </c:pt>
                <c:pt idx="119">
                  <c:v>-2.670619829599635E-3</c:v>
                </c:pt>
                <c:pt idx="120">
                  <c:v>-4.5230317841640829E-3</c:v>
                </c:pt>
                <c:pt idx="121">
                  <c:v>2.3477669245357624E-3</c:v>
                </c:pt>
                <c:pt idx="122">
                  <c:v>-5.8799302773867674E-3</c:v>
                </c:pt>
                <c:pt idx="123">
                  <c:v>-1.0114192349661964E-3</c:v>
                </c:pt>
                <c:pt idx="124">
                  <c:v>1.8535876226185115E-3</c:v>
                </c:pt>
                <c:pt idx="125">
                  <c:v>-1.6839405150777205E-4</c:v>
                </c:pt>
                <c:pt idx="126">
                  <c:v>2.181787938436186E-2</c:v>
                </c:pt>
                <c:pt idx="127">
                  <c:v>8.8568526987604264E-3</c:v>
                </c:pt>
                <c:pt idx="128">
                  <c:v>-1.4707357985398316E-3</c:v>
                </c:pt>
                <c:pt idx="129">
                  <c:v>8.1738858055153973E-4</c:v>
                </c:pt>
                <c:pt idx="130">
                  <c:v>-8.0388122707836501E-3</c:v>
                </c:pt>
                <c:pt idx="131">
                  <c:v>-6.1132169466150627E-3</c:v>
                </c:pt>
                <c:pt idx="132">
                  <c:v>9.9389517455469021E-4</c:v>
                </c:pt>
                <c:pt idx="133">
                  <c:v>-6.311315966027564E-3</c:v>
                </c:pt>
                <c:pt idx="134">
                  <c:v>-8.1974383416661724E-3</c:v>
                </c:pt>
                <c:pt idx="135">
                  <c:v>4.6925289520041878E-3</c:v>
                </c:pt>
                <c:pt idx="136">
                  <c:v>-4.8605552480539922E-3</c:v>
                </c:pt>
                <c:pt idx="137">
                  <c:v>5.0397715508103207E-4</c:v>
                </c:pt>
                <c:pt idx="138">
                  <c:v>-1.848914347035491E-3</c:v>
                </c:pt>
                <c:pt idx="139">
                  <c:v>1.3449371919544843E-3</c:v>
                </c:pt>
                <c:pt idx="140">
                  <c:v>1.2024245731310248E-2</c:v>
                </c:pt>
                <c:pt idx="141">
                  <c:v>4.3067844327523246E-3</c:v>
                </c:pt>
                <c:pt idx="142">
                  <c:v>1.0195775101912073E-2</c:v>
                </c:pt>
                <c:pt idx="143">
                  <c:v>-2.2289265661106588E-3</c:v>
                </c:pt>
                <c:pt idx="144">
                  <c:v>-1.0300751202101817E-2</c:v>
                </c:pt>
                <c:pt idx="145">
                  <c:v>4.1663069910752798E-3</c:v>
                </c:pt>
                <c:pt idx="146">
                  <c:v>1.6616478726241028E-3</c:v>
                </c:pt>
                <c:pt idx="147">
                  <c:v>8.5965451914703454E-3</c:v>
                </c:pt>
                <c:pt idx="148">
                  <c:v>-4.6196894266072042E-3</c:v>
                </c:pt>
                <c:pt idx="149">
                  <c:v>3.3072101581254086E-4</c:v>
                </c:pt>
                <c:pt idx="150">
                  <c:v>-1.4890065620656438E-3</c:v>
                </c:pt>
                <c:pt idx="151">
                  <c:v>2.3152310191375206E-3</c:v>
                </c:pt>
                <c:pt idx="152">
                  <c:v>8.0612064628980545E-3</c:v>
                </c:pt>
                <c:pt idx="153">
                  <c:v>2.4548076667502516E-3</c:v>
                </c:pt>
                <c:pt idx="154">
                  <c:v>-8.2061974569752581E-3</c:v>
                </c:pt>
                <c:pt idx="155">
                  <c:v>-8.7726750393700287E-3</c:v>
                </c:pt>
                <c:pt idx="156">
                  <c:v>-5.3342326889105063E-3</c:v>
                </c:pt>
                <c:pt idx="157">
                  <c:v>-8.8979314726668046E-3</c:v>
                </c:pt>
                <c:pt idx="158">
                  <c:v>3.5350412795235415E-3</c:v>
                </c:pt>
                <c:pt idx="159">
                  <c:v>-4.0410882798711488E-3</c:v>
                </c:pt>
                <c:pt idx="160">
                  <c:v>7.5637276739742845E-3</c:v>
                </c:pt>
                <c:pt idx="161">
                  <c:v>-1.348640955626019E-2</c:v>
                </c:pt>
                <c:pt idx="162">
                  <c:v>2.2039331166826617E-3</c:v>
                </c:pt>
                <c:pt idx="163">
                  <c:v>-1.3125590939175541E-2</c:v>
                </c:pt>
                <c:pt idx="164">
                  <c:v>-2.4050333635455131E-3</c:v>
                </c:pt>
                <c:pt idx="165">
                  <c:v>-1.3769359849297128E-3</c:v>
                </c:pt>
                <c:pt idx="166">
                  <c:v>7.7206836858722564E-3</c:v>
                </c:pt>
                <c:pt idx="167">
                  <c:v>6.8132245978021052E-3</c:v>
                </c:pt>
                <c:pt idx="168">
                  <c:v>2.1162958107073866E-2</c:v>
                </c:pt>
                <c:pt idx="169">
                  <c:v>6.2956618817539729E-3</c:v>
                </c:pt>
                <c:pt idx="170">
                  <c:v>1.4852540987510795E-3</c:v>
                </c:pt>
                <c:pt idx="171">
                  <c:v>1.4895089026447495E-2</c:v>
                </c:pt>
                <c:pt idx="172">
                  <c:v>3.082230575187468E-3</c:v>
                </c:pt>
                <c:pt idx="173">
                  <c:v>0</c:v>
                </c:pt>
                <c:pt idx="174">
                  <c:v>4.8472846158211921E-3</c:v>
                </c:pt>
                <c:pt idx="175">
                  <c:v>-4.3615431401830369E-3</c:v>
                </c:pt>
                <c:pt idx="176">
                  <c:v>2.5869042305606007E-3</c:v>
                </c:pt>
                <c:pt idx="177">
                  <c:v>9.683988994642935E-4</c:v>
                </c:pt>
                <c:pt idx="178">
                  <c:v>2.8994529241732746E-3</c:v>
                </c:pt>
                <c:pt idx="179">
                  <c:v>2.8910542328630683E-3</c:v>
                </c:pt>
                <c:pt idx="180">
                  <c:v>4.3210584019733201E-3</c:v>
                </c:pt>
                <c:pt idx="181">
                  <c:v>3.666217842342803E-3</c:v>
                </c:pt>
                <c:pt idx="182">
                  <c:v>4.7729304993157585E-4</c:v>
                </c:pt>
                <c:pt idx="183">
                  <c:v>6.0250352963449492E-3</c:v>
                </c:pt>
                <c:pt idx="184">
                  <c:v>5.0457831514656758E-3</c:v>
                </c:pt>
                <c:pt idx="185">
                  <c:v>-7.578230471947678E-3</c:v>
                </c:pt>
                <c:pt idx="186">
                  <c:v>4.7533860586955039E-4</c:v>
                </c:pt>
                <c:pt idx="187">
                  <c:v>3.0051413878821489E-3</c:v>
                </c:pt>
                <c:pt idx="188">
                  <c:v>-4.5904615610439566E-3</c:v>
                </c:pt>
                <c:pt idx="189">
                  <c:v>-7.3248867997968373E-3</c:v>
                </c:pt>
                <c:pt idx="190">
                  <c:v>5.4192175886679812E-3</c:v>
                </c:pt>
                <c:pt idx="191">
                  <c:v>1.4295762641888972E-3</c:v>
                </c:pt>
                <c:pt idx="192">
                  <c:v>-1.454975939193497E-2</c:v>
                </c:pt>
                <c:pt idx="193">
                  <c:v>-1.4505435120728959E-3</c:v>
                </c:pt>
                <c:pt idx="194">
                  <c:v>-2.907479760967422E-3</c:v>
                </c:pt>
                <c:pt idx="195">
                  <c:v>-1.9429887302046369E-3</c:v>
                </c:pt>
                <c:pt idx="196">
                  <c:v>4.3664643547632167E-3</c:v>
                </c:pt>
                <c:pt idx="197">
                  <c:v>1.537262663889283E-2</c:v>
                </c:pt>
                <c:pt idx="198">
                  <c:v>0</c:v>
                </c:pt>
                <c:pt idx="199">
                  <c:v>1.5922092232906072E-2</c:v>
                </c:pt>
                <c:pt idx="200">
                  <c:v>-3.1287359214828865E-4</c:v>
                </c:pt>
                <c:pt idx="201">
                  <c:v>3.5918669636785371E-3</c:v>
                </c:pt>
                <c:pt idx="202">
                  <c:v>-3.748245865629597E-3</c:v>
                </c:pt>
                <c:pt idx="203">
                  <c:v>-5.0196004719991047E-3</c:v>
                </c:pt>
                <c:pt idx="204">
                  <c:v>-6.2929080548693986E-4</c:v>
                </c:pt>
                <c:pt idx="205">
                  <c:v>-1.0598781521427382E-2</c:v>
                </c:pt>
                <c:pt idx="206">
                  <c:v>1.7478507559406556E-3</c:v>
                </c:pt>
                <c:pt idx="207">
                  <c:v>7.1958738958610062E-4</c:v>
                </c:pt>
                <c:pt idx="208">
                  <c:v>1.1184790032108326E-3</c:v>
                </c:pt>
                <c:pt idx="209">
                  <c:v>1.5971257518978638E-4</c:v>
                </c:pt>
                <c:pt idx="210">
                  <c:v>-7.2110078735026766E-3</c:v>
                </c:pt>
                <c:pt idx="211">
                  <c:v>9.443847698832648E-3</c:v>
                </c:pt>
                <c:pt idx="212">
                  <c:v>1.8936986764933515E-2</c:v>
                </c:pt>
                <c:pt idx="213">
                  <c:v>-2.0342859528205111E-3</c:v>
                </c:pt>
                <c:pt idx="214">
                  <c:v>3.2841220395962312E-3</c:v>
                </c:pt>
                <c:pt idx="215">
                  <c:v>-2.1882315189594016E-3</c:v>
                </c:pt>
                <c:pt idx="216">
                  <c:v>-4.0764872369371159E-3</c:v>
                </c:pt>
                <c:pt idx="217">
                  <c:v>-5.8300487686362692E-3</c:v>
                </c:pt>
                <c:pt idx="218">
                  <c:v>-2.0564271894918324E-3</c:v>
                </c:pt>
                <c:pt idx="219">
                  <c:v>2.8463016418229037E-3</c:v>
                </c:pt>
                <c:pt idx="220">
                  <c:v>6.7668210053826762E-3</c:v>
                </c:pt>
                <c:pt idx="221">
                  <c:v>-1.2626414888283227E-2</c:v>
                </c:pt>
                <c:pt idx="222">
                  <c:v>-4.2976588916777241E-3</c:v>
                </c:pt>
                <c:pt idx="223">
                  <c:v>2.2307689124128954E-3</c:v>
                </c:pt>
                <c:pt idx="224">
                  <c:v>4.2880396046633875E-3</c:v>
                </c:pt>
                <c:pt idx="225">
                  <c:v>9.4638404252588466E-3</c:v>
                </c:pt>
                <c:pt idx="226">
                  <c:v>-4.563000564764429E-3</c:v>
                </c:pt>
                <c:pt idx="227">
                  <c:v>1.3471334993176645E-2</c:v>
                </c:pt>
                <c:pt idx="228">
                  <c:v>1.4519903364922418E-2</c:v>
                </c:pt>
                <c:pt idx="229">
                  <c:v>-3.067024540397419E-4</c:v>
                </c:pt>
                <c:pt idx="230">
                  <c:v>1.5327868988235308E-3</c:v>
                </c:pt>
                <c:pt idx="231">
                  <c:v>-7.9964136377382936E-3</c:v>
                </c:pt>
                <c:pt idx="232">
                  <c:v>2.9291935822486634E-3</c:v>
                </c:pt>
                <c:pt idx="233">
                  <c:v>1.3000091618175304E-2</c:v>
                </c:pt>
                <c:pt idx="234">
                  <c:v>3.943013964285107E-3</c:v>
                </c:pt>
                <c:pt idx="235">
                  <c:v>1.4723868428621712E-2</c:v>
                </c:pt>
                <c:pt idx="236">
                  <c:v>-3.2865430207580882E-3</c:v>
                </c:pt>
                <c:pt idx="237">
                  <c:v>1.2638603848310002E-2</c:v>
                </c:pt>
                <c:pt idx="238">
                  <c:v>-1.3986271941776691E-2</c:v>
                </c:pt>
                <c:pt idx="239">
                  <c:v>1.8114838733001931E-2</c:v>
                </c:pt>
                <c:pt idx="240">
                  <c:v>1.9958459712746134E-2</c:v>
                </c:pt>
                <c:pt idx="241">
                  <c:v>-1.7900558015048668E-2</c:v>
                </c:pt>
                <c:pt idx="242">
                  <c:v>-7.3441060418495512E-4</c:v>
                </c:pt>
                <c:pt idx="243">
                  <c:v>6.0068453122636119E-3</c:v>
                </c:pt>
                <c:pt idx="244">
                  <c:v>3.9362102876051566E-3</c:v>
                </c:pt>
                <c:pt idx="245">
                  <c:v>-7.2779275329949461E-4</c:v>
                </c:pt>
                <c:pt idx="246">
                  <c:v>-7.4534799929999399E-3</c:v>
                </c:pt>
                <c:pt idx="247">
                  <c:v>4.2450624586943594E-3</c:v>
                </c:pt>
                <c:pt idx="248">
                  <c:v>1.751357702825767E-3</c:v>
                </c:pt>
                <c:pt idx="249">
                  <c:v>1.0201851494693278E-3</c:v>
                </c:pt>
                <c:pt idx="250">
                  <c:v>7.6906421617582866E-3</c:v>
                </c:pt>
                <c:pt idx="251">
                  <c:v>0</c:v>
                </c:pt>
              </c:numCache>
            </c:numRef>
          </c:yVal>
          <c:smooth val="0"/>
          <c:extLst>
            <c:ext xmlns:c16="http://schemas.microsoft.com/office/drawing/2014/chart" uri="{C3380CC4-5D6E-409C-BE32-E72D297353CC}">
              <c16:uniqueId val="{00000000-6DF8-1C40-956C-D008CEA4EB95}"/>
            </c:ext>
          </c:extLst>
        </c:ser>
        <c:dLbls>
          <c:showLegendKey val="0"/>
          <c:showVal val="0"/>
          <c:showCatName val="0"/>
          <c:showSerName val="0"/>
          <c:showPercent val="0"/>
          <c:showBubbleSize val="0"/>
        </c:dLbls>
        <c:axId val="184988944"/>
        <c:axId val="184990656"/>
      </c:scatterChart>
      <c:valAx>
        <c:axId val="18498894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4990656"/>
        <c:crosses val="autoZero"/>
        <c:crossBetween val="midCat"/>
      </c:valAx>
      <c:valAx>
        <c:axId val="1849906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49889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AT&amp;T -&gt; Coca-Cola t+1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Retorno!$O$2</c:f>
              <c:strCache>
                <c:ptCount val="1"/>
                <c:pt idx="0">
                  <c:v>Coca-Cola t+1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066246465465771"/>
                  <c:y val="-0.220149346743021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Retorno!$I$3:$I$254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xVal>
          <c:yVal>
            <c:numRef>
              <c:f>Retorno!$O$3:$O$254</c:f>
              <c:numCache>
                <c:formatCode>0.000%</c:formatCode>
                <c:ptCount val="252"/>
                <c:pt idx="0">
                  <c:v>5.5939921723177225E-3</c:v>
                </c:pt>
                <c:pt idx="1">
                  <c:v>-8.568180711971048E-3</c:v>
                </c:pt>
                <c:pt idx="2">
                  <c:v>-6.141625470814838E-3</c:v>
                </c:pt>
                <c:pt idx="3">
                  <c:v>3.4904214645253497E-3</c:v>
                </c:pt>
                <c:pt idx="4">
                  <c:v>-2.6582344086022547E-3</c:v>
                </c:pt>
                <c:pt idx="5">
                  <c:v>4.6472362667604817E-3</c:v>
                </c:pt>
                <c:pt idx="6">
                  <c:v>2.811071519673288E-3</c:v>
                </c:pt>
                <c:pt idx="7">
                  <c:v>-9.9121473034572902E-4</c:v>
                </c:pt>
                <c:pt idx="8">
                  <c:v>-4.9597604879833524E-4</c:v>
                </c:pt>
                <c:pt idx="9">
                  <c:v>-1.0640119950070189E-2</c:v>
                </c:pt>
                <c:pt idx="10">
                  <c:v>-8.7293459886518768E-3</c:v>
                </c:pt>
                <c:pt idx="11">
                  <c:v>-8.2960032000802229E-3</c:v>
                </c:pt>
                <c:pt idx="12">
                  <c:v>-6.802636816685408E-4</c:v>
                </c:pt>
                <c:pt idx="13">
                  <c:v>-7.685086250950387E-3</c:v>
                </c:pt>
                <c:pt idx="14">
                  <c:v>0</c:v>
                </c:pt>
                <c:pt idx="15">
                  <c:v>9.3849136242531647E-3</c:v>
                </c:pt>
                <c:pt idx="16">
                  <c:v>-9.8994165765982269E-3</c:v>
                </c:pt>
                <c:pt idx="17">
                  <c:v>2.3984991177818894E-3</c:v>
                </c:pt>
                <c:pt idx="18">
                  <c:v>8.2446925036342867E-3</c:v>
                </c:pt>
                <c:pt idx="19">
                  <c:v>-8.9348416448038568E-3</c:v>
                </c:pt>
                <c:pt idx="20">
                  <c:v>6.1940863988089057E-3</c:v>
                </c:pt>
                <c:pt idx="21">
                  <c:v>-2.0603885067279927E-3</c:v>
                </c:pt>
                <c:pt idx="22">
                  <c:v>4.4589357728930948E-3</c:v>
                </c:pt>
                <c:pt idx="23">
                  <c:v>-1.5520182226064388E-2</c:v>
                </c:pt>
                <c:pt idx="24">
                  <c:v>1.0421744338548341E-3</c:v>
                </c:pt>
                <c:pt idx="25">
                  <c:v>-1.0471250468192831E-2</c:v>
                </c:pt>
                <c:pt idx="26">
                  <c:v>-8.2798817906721903E-3</c:v>
                </c:pt>
                <c:pt idx="27">
                  <c:v>-1.0313022416799286E-2</c:v>
                </c:pt>
                <c:pt idx="28">
                  <c:v>-2.5052793506595878E-3</c:v>
                </c:pt>
                <c:pt idx="29">
                  <c:v>3.0412831937692204E-3</c:v>
                </c:pt>
                <c:pt idx="30">
                  <c:v>-8.9718561804357604E-3</c:v>
                </c:pt>
                <c:pt idx="31">
                  <c:v>-1.0873561101627389E-2</c:v>
                </c:pt>
                <c:pt idx="32">
                  <c:v>2.9112300036451422E-3</c:v>
                </c:pt>
                <c:pt idx="33">
                  <c:v>-4.9535374384451825E-2</c:v>
                </c:pt>
                <c:pt idx="34">
                  <c:v>1.4405068586763934E-2</c:v>
                </c:pt>
                <c:pt idx="35">
                  <c:v>-4.9046695157092994E-3</c:v>
                </c:pt>
                <c:pt idx="36">
                  <c:v>2.1514155913894644E-2</c:v>
                </c:pt>
                <c:pt idx="37">
                  <c:v>-5.9402085775266582E-3</c:v>
                </c:pt>
                <c:pt idx="38">
                  <c:v>-1.6898605731409447E-2</c:v>
                </c:pt>
                <c:pt idx="39">
                  <c:v>1.5136608826072475E-3</c:v>
                </c:pt>
                <c:pt idx="40">
                  <c:v>1.0158067162630343E-2</c:v>
                </c:pt>
                <c:pt idx="41">
                  <c:v>1.1907236828734701E-2</c:v>
                </c:pt>
                <c:pt idx="42">
                  <c:v>-3.7001627652822851E-4</c:v>
                </c:pt>
                <c:pt idx="43">
                  <c:v>5.5350153172178456E-3</c:v>
                </c:pt>
                <c:pt idx="44">
                  <c:v>4.0397446205238134E-3</c:v>
                </c:pt>
                <c:pt idx="45">
                  <c:v>-9.01984365197008E-3</c:v>
                </c:pt>
                <c:pt idx="46">
                  <c:v>2.8437891260977562E-2</c:v>
                </c:pt>
                <c:pt idx="47">
                  <c:v>8.5898919565569297E-3</c:v>
                </c:pt>
                <c:pt idx="48">
                  <c:v>-6.0768940601561034E-3</c:v>
                </c:pt>
                <c:pt idx="49">
                  <c:v>-9.7279469304567372E-3</c:v>
                </c:pt>
                <c:pt idx="50">
                  <c:v>1.6339294527615768E-2</c:v>
                </c:pt>
                <c:pt idx="51">
                  <c:v>6.0369707476601144E-3</c:v>
                </c:pt>
                <c:pt idx="52">
                  <c:v>-8.8556819319023528E-4</c:v>
                </c:pt>
                <c:pt idx="53">
                  <c:v>1.1450857122828546E-2</c:v>
                </c:pt>
                <c:pt idx="54">
                  <c:v>-6.1495523287532295E-3</c:v>
                </c:pt>
                <c:pt idx="55">
                  <c:v>4.0454488376433064E-3</c:v>
                </c:pt>
                <c:pt idx="56">
                  <c:v>3.6793121473435051E-3</c:v>
                </c:pt>
                <c:pt idx="57">
                  <c:v>-1.5752086562333767E-3</c:v>
                </c:pt>
                <c:pt idx="58">
                  <c:v>-7.5604337307585206E-3</c:v>
                </c:pt>
                <c:pt idx="59">
                  <c:v>1.0583701900695479E-3</c:v>
                </c:pt>
                <c:pt idx="60">
                  <c:v>3.6955712633663846E-3</c:v>
                </c:pt>
                <c:pt idx="61">
                  <c:v>2.981612142296002E-3</c:v>
                </c:pt>
                <c:pt idx="62">
                  <c:v>1.9246372583412658E-3</c:v>
                </c:pt>
                <c:pt idx="63">
                  <c:v>-1.0493722296692307E-3</c:v>
                </c:pt>
                <c:pt idx="64">
                  <c:v>1.9229550455904989E-3</c:v>
                </c:pt>
                <c:pt idx="65">
                  <c:v>2.4420582166783792E-3</c:v>
                </c:pt>
                <c:pt idx="66">
                  <c:v>1.0915721899237774E-2</c:v>
                </c:pt>
                <c:pt idx="67">
                  <c:v>6.698173115196048E-3</c:v>
                </c:pt>
                <c:pt idx="68">
                  <c:v>2.564368058518235E-3</c:v>
                </c:pt>
                <c:pt idx="69">
                  <c:v>-1.8798349524674102E-3</c:v>
                </c:pt>
                <c:pt idx="70">
                  <c:v>2.0506000205027385E-3</c:v>
                </c:pt>
                <c:pt idx="71">
                  <c:v>-5.9926490699218782E-3</c:v>
                </c:pt>
                <c:pt idx="72">
                  <c:v>1.1530896635000211E-2</c:v>
                </c:pt>
                <c:pt idx="73">
                  <c:v>3.4165183963682714E-3</c:v>
                </c:pt>
                <c:pt idx="74">
                  <c:v>-1.1944749472458554E-3</c:v>
                </c:pt>
                <c:pt idx="75">
                  <c:v>1.5354718166455639E-3</c:v>
                </c:pt>
                <c:pt idx="76">
                  <c:v>-1.0233916476147672E-3</c:v>
                </c:pt>
                <c:pt idx="77">
                  <c:v>2.3863212857141401E-3</c:v>
                </c:pt>
                <c:pt idx="78">
                  <c:v>-2.2156572655028478E-3</c:v>
                </c:pt>
                <c:pt idx="79">
                  <c:v>7.3098102582420726E-3</c:v>
                </c:pt>
                <c:pt idx="80">
                  <c:v>6.4156731620670822E-3</c:v>
                </c:pt>
                <c:pt idx="81">
                  <c:v>8.5463889760277086E-3</c:v>
                </c:pt>
                <c:pt idx="82">
                  <c:v>-1.4962062138094838E-2</c:v>
                </c:pt>
                <c:pt idx="83">
                  <c:v>-7.4804742784532674E-3</c:v>
                </c:pt>
                <c:pt idx="84">
                  <c:v>7.1417585896560408E-3</c:v>
                </c:pt>
                <c:pt idx="85">
                  <c:v>-3.2244751257021888E-3</c:v>
                </c:pt>
                <c:pt idx="86">
                  <c:v>-2.0955763699396959E-2</c:v>
                </c:pt>
                <c:pt idx="87">
                  <c:v>6.5744708171604086E-3</c:v>
                </c:pt>
                <c:pt idx="88">
                  <c:v>5.6744066112261139E-3</c:v>
                </c:pt>
                <c:pt idx="89">
                  <c:v>4.1068114348282283E-3</c:v>
                </c:pt>
                <c:pt idx="90">
                  <c:v>2.5581149129798759E-3</c:v>
                </c:pt>
                <c:pt idx="91">
                  <c:v>6.811858639393253E-4</c:v>
                </c:pt>
                <c:pt idx="92">
                  <c:v>3.0590814664282501E-3</c:v>
                </c:pt>
                <c:pt idx="93">
                  <c:v>1.4989765411567772E-2</c:v>
                </c:pt>
                <c:pt idx="94">
                  <c:v>2.3375916662677874E-3</c:v>
                </c:pt>
                <c:pt idx="95">
                  <c:v>-3.3411282708156569E-3</c:v>
                </c:pt>
                <c:pt idx="96">
                  <c:v>-1.5071191150336566E-3</c:v>
                </c:pt>
                <c:pt idx="97">
                  <c:v>7.3468937372898847E-3</c:v>
                </c:pt>
                <c:pt idx="98">
                  <c:v>-1.8316735365529078E-3</c:v>
                </c:pt>
                <c:pt idx="99">
                  <c:v>3.3277857054118689E-3</c:v>
                </c:pt>
                <c:pt idx="100">
                  <c:v>-6.4994939061170766E-3</c:v>
                </c:pt>
                <c:pt idx="101">
                  <c:v>9.6506195124218454E-3</c:v>
                </c:pt>
                <c:pt idx="102">
                  <c:v>-6.6456043485522889E-3</c:v>
                </c:pt>
                <c:pt idx="103">
                  <c:v>0</c:v>
                </c:pt>
                <c:pt idx="104">
                  <c:v>2.8297562882526783E-3</c:v>
                </c:pt>
                <c:pt idx="105">
                  <c:v>-5.5003761178523645E-3</c:v>
                </c:pt>
                <c:pt idx="106">
                  <c:v>-4.3551865509223759E-3</c:v>
                </c:pt>
                <c:pt idx="107">
                  <c:v>4.6892664291325829E-3</c:v>
                </c:pt>
                <c:pt idx="108">
                  <c:v>-1.5830462198802939E-2</c:v>
                </c:pt>
                <c:pt idx="109">
                  <c:v>4.2347552165082781E-3</c:v>
                </c:pt>
                <c:pt idx="110">
                  <c:v>3.5433502166368901E-3</c:v>
                </c:pt>
                <c:pt idx="111">
                  <c:v>6.045418986824742E-3</c:v>
                </c:pt>
                <c:pt idx="112">
                  <c:v>2.842073474480988E-3</c:v>
                </c:pt>
                <c:pt idx="113">
                  <c:v>-6.8682608284900979E-3</c:v>
                </c:pt>
                <c:pt idx="114">
                  <c:v>2.4737724565590001E-2</c:v>
                </c:pt>
                <c:pt idx="115">
                  <c:v>-7.2416284624734579E-3</c:v>
                </c:pt>
                <c:pt idx="116">
                  <c:v>-8.2933112377348989E-3</c:v>
                </c:pt>
                <c:pt idx="117">
                  <c:v>-1.6669342296507035E-3</c:v>
                </c:pt>
                <c:pt idx="118">
                  <c:v>8.3381444850086286E-4</c:v>
                </c:pt>
                <c:pt idx="119">
                  <c:v>-2.670619829599635E-3</c:v>
                </c:pt>
                <c:pt idx="120">
                  <c:v>-4.5230317841640829E-3</c:v>
                </c:pt>
                <c:pt idx="121">
                  <c:v>2.3477669245357624E-3</c:v>
                </c:pt>
                <c:pt idx="122">
                  <c:v>-5.8799302773867674E-3</c:v>
                </c:pt>
                <c:pt idx="123">
                  <c:v>-1.0114192349661964E-3</c:v>
                </c:pt>
                <c:pt idx="124">
                  <c:v>1.8535876226185115E-3</c:v>
                </c:pt>
                <c:pt idx="125">
                  <c:v>-1.6839405150777205E-4</c:v>
                </c:pt>
                <c:pt idx="126">
                  <c:v>2.181787938436186E-2</c:v>
                </c:pt>
                <c:pt idx="127">
                  <c:v>8.8568526987604264E-3</c:v>
                </c:pt>
                <c:pt idx="128">
                  <c:v>-1.4707357985398316E-3</c:v>
                </c:pt>
                <c:pt idx="129">
                  <c:v>8.1738858055153973E-4</c:v>
                </c:pt>
                <c:pt idx="130">
                  <c:v>-8.0388122707836501E-3</c:v>
                </c:pt>
                <c:pt idx="131">
                  <c:v>-6.1132169466150627E-3</c:v>
                </c:pt>
                <c:pt idx="132">
                  <c:v>9.9389517455469021E-4</c:v>
                </c:pt>
                <c:pt idx="133">
                  <c:v>-6.311315966027564E-3</c:v>
                </c:pt>
                <c:pt idx="134">
                  <c:v>-8.1974383416661724E-3</c:v>
                </c:pt>
                <c:pt idx="135">
                  <c:v>4.6925289520041878E-3</c:v>
                </c:pt>
                <c:pt idx="136">
                  <c:v>-4.8605552480539922E-3</c:v>
                </c:pt>
                <c:pt idx="137">
                  <c:v>5.0397715508103207E-4</c:v>
                </c:pt>
                <c:pt idx="138">
                  <c:v>-1.848914347035491E-3</c:v>
                </c:pt>
                <c:pt idx="139">
                  <c:v>1.3449371919544843E-3</c:v>
                </c:pt>
                <c:pt idx="140">
                  <c:v>1.2024245731310248E-2</c:v>
                </c:pt>
                <c:pt idx="141">
                  <c:v>4.3067844327523246E-3</c:v>
                </c:pt>
                <c:pt idx="142">
                  <c:v>1.0195775101912073E-2</c:v>
                </c:pt>
                <c:pt idx="143">
                  <c:v>-2.2289265661106588E-3</c:v>
                </c:pt>
                <c:pt idx="144">
                  <c:v>-1.0300751202101817E-2</c:v>
                </c:pt>
                <c:pt idx="145">
                  <c:v>4.1663069910752798E-3</c:v>
                </c:pt>
                <c:pt idx="146">
                  <c:v>1.6616478726241028E-3</c:v>
                </c:pt>
                <c:pt idx="147">
                  <c:v>8.5965451914703454E-3</c:v>
                </c:pt>
                <c:pt idx="148">
                  <c:v>-4.6196894266072042E-3</c:v>
                </c:pt>
                <c:pt idx="149">
                  <c:v>3.3072101581254086E-4</c:v>
                </c:pt>
                <c:pt idx="150">
                  <c:v>-1.4890065620656438E-3</c:v>
                </c:pt>
                <c:pt idx="151">
                  <c:v>2.3152310191375206E-3</c:v>
                </c:pt>
                <c:pt idx="152">
                  <c:v>8.0612064628980545E-3</c:v>
                </c:pt>
                <c:pt idx="153">
                  <c:v>2.4548076667502516E-3</c:v>
                </c:pt>
                <c:pt idx="154">
                  <c:v>-8.2061974569752581E-3</c:v>
                </c:pt>
                <c:pt idx="155">
                  <c:v>-8.7726750393700287E-3</c:v>
                </c:pt>
                <c:pt idx="156">
                  <c:v>-5.3342326889105063E-3</c:v>
                </c:pt>
                <c:pt idx="157">
                  <c:v>-8.8979314726668046E-3</c:v>
                </c:pt>
                <c:pt idx="158">
                  <c:v>3.5350412795235415E-3</c:v>
                </c:pt>
                <c:pt idx="159">
                  <c:v>-4.0410882798711488E-3</c:v>
                </c:pt>
                <c:pt idx="160">
                  <c:v>7.5637276739742845E-3</c:v>
                </c:pt>
                <c:pt idx="161">
                  <c:v>-1.348640955626019E-2</c:v>
                </c:pt>
                <c:pt idx="162">
                  <c:v>2.2039331166826617E-3</c:v>
                </c:pt>
                <c:pt idx="163">
                  <c:v>-1.3125590939175541E-2</c:v>
                </c:pt>
                <c:pt idx="164">
                  <c:v>-2.4050333635455131E-3</c:v>
                </c:pt>
                <c:pt idx="165">
                  <c:v>-1.3769359849297128E-3</c:v>
                </c:pt>
                <c:pt idx="166">
                  <c:v>7.7206836858722564E-3</c:v>
                </c:pt>
                <c:pt idx="167">
                  <c:v>6.8132245978021052E-3</c:v>
                </c:pt>
                <c:pt idx="168">
                  <c:v>2.1162958107073866E-2</c:v>
                </c:pt>
                <c:pt idx="169">
                  <c:v>6.2956618817539729E-3</c:v>
                </c:pt>
                <c:pt idx="170">
                  <c:v>1.4852540987510795E-3</c:v>
                </c:pt>
                <c:pt idx="171">
                  <c:v>1.4895089026447495E-2</c:v>
                </c:pt>
                <c:pt idx="172">
                  <c:v>3.082230575187468E-3</c:v>
                </c:pt>
                <c:pt idx="173">
                  <c:v>0</c:v>
                </c:pt>
                <c:pt idx="174">
                  <c:v>4.8472846158211921E-3</c:v>
                </c:pt>
                <c:pt idx="175">
                  <c:v>-4.3615431401830369E-3</c:v>
                </c:pt>
                <c:pt idx="176">
                  <c:v>2.5869042305606007E-3</c:v>
                </c:pt>
                <c:pt idx="177">
                  <c:v>9.683988994642935E-4</c:v>
                </c:pt>
                <c:pt idx="178">
                  <c:v>2.8994529241732746E-3</c:v>
                </c:pt>
                <c:pt idx="179">
                  <c:v>2.8910542328630683E-3</c:v>
                </c:pt>
                <c:pt idx="180">
                  <c:v>4.3210584019733201E-3</c:v>
                </c:pt>
                <c:pt idx="181">
                  <c:v>3.666217842342803E-3</c:v>
                </c:pt>
                <c:pt idx="182">
                  <c:v>4.7729304993157585E-4</c:v>
                </c:pt>
                <c:pt idx="183">
                  <c:v>6.0250352963449492E-3</c:v>
                </c:pt>
                <c:pt idx="184">
                  <c:v>5.0457831514656758E-3</c:v>
                </c:pt>
                <c:pt idx="185">
                  <c:v>-7.578230471947678E-3</c:v>
                </c:pt>
                <c:pt idx="186">
                  <c:v>4.7533860586955039E-4</c:v>
                </c:pt>
                <c:pt idx="187">
                  <c:v>3.0051413878821489E-3</c:v>
                </c:pt>
                <c:pt idx="188">
                  <c:v>-4.5904615610439566E-3</c:v>
                </c:pt>
                <c:pt idx="189">
                  <c:v>-7.3248867997968373E-3</c:v>
                </c:pt>
                <c:pt idx="190">
                  <c:v>5.4192175886679812E-3</c:v>
                </c:pt>
                <c:pt idx="191">
                  <c:v>1.4295762641888972E-3</c:v>
                </c:pt>
                <c:pt idx="192">
                  <c:v>-1.454975939193497E-2</c:v>
                </c:pt>
                <c:pt idx="193">
                  <c:v>-1.4505435120728959E-3</c:v>
                </c:pt>
                <c:pt idx="194">
                  <c:v>-2.907479760967422E-3</c:v>
                </c:pt>
                <c:pt idx="195">
                  <c:v>-1.9429887302046369E-3</c:v>
                </c:pt>
                <c:pt idx="196">
                  <c:v>4.3664643547632167E-3</c:v>
                </c:pt>
                <c:pt idx="197">
                  <c:v>1.537262663889283E-2</c:v>
                </c:pt>
                <c:pt idx="198">
                  <c:v>0</c:v>
                </c:pt>
                <c:pt idx="199">
                  <c:v>1.5922092232906072E-2</c:v>
                </c:pt>
                <c:pt idx="200">
                  <c:v>-3.1287359214828865E-4</c:v>
                </c:pt>
                <c:pt idx="201">
                  <c:v>3.5918669636785371E-3</c:v>
                </c:pt>
                <c:pt idx="202">
                  <c:v>-3.748245865629597E-3</c:v>
                </c:pt>
                <c:pt idx="203">
                  <c:v>-5.0196004719991047E-3</c:v>
                </c:pt>
                <c:pt idx="204">
                  <c:v>-6.2929080548693986E-4</c:v>
                </c:pt>
                <c:pt idx="205">
                  <c:v>-1.0598781521427382E-2</c:v>
                </c:pt>
                <c:pt idx="206">
                  <c:v>1.7478507559406556E-3</c:v>
                </c:pt>
                <c:pt idx="207">
                  <c:v>7.1958738958610062E-4</c:v>
                </c:pt>
                <c:pt idx="208">
                  <c:v>1.1184790032108326E-3</c:v>
                </c:pt>
                <c:pt idx="209">
                  <c:v>1.5971257518978638E-4</c:v>
                </c:pt>
                <c:pt idx="210">
                  <c:v>-7.2110078735026766E-3</c:v>
                </c:pt>
                <c:pt idx="211">
                  <c:v>9.443847698832648E-3</c:v>
                </c:pt>
                <c:pt idx="212">
                  <c:v>1.8936986764933515E-2</c:v>
                </c:pt>
                <c:pt idx="213">
                  <c:v>-2.0342859528205111E-3</c:v>
                </c:pt>
                <c:pt idx="214">
                  <c:v>3.2841220395962312E-3</c:v>
                </c:pt>
                <c:pt idx="215">
                  <c:v>-2.1882315189594016E-3</c:v>
                </c:pt>
                <c:pt idx="216">
                  <c:v>-4.0764872369371159E-3</c:v>
                </c:pt>
                <c:pt idx="217">
                  <c:v>-5.8300487686362692E-3</c:v>
                </c:pt>
                <c:pt idx="218">
                  <c:v>-2.0564271894918324E-3</c:v>
                </c:pt>
                <c:pt idx="219">
                  <c:v>2.8463016418229037E-3</c:v>
                </c:pt>
                <c:pt idx="220">
                  <c:v>6.7668210053826762E-3</c:v>
                </c:pt>
                <c:pt idx="221">
                  <c:v>-1.2626414888283227E-2</c:v>
                </c:pt>
                <c:pt idx="222">
                  <c:v>-4.2976588916777241E-3</c:v>
                </c:pt>
                <c:pt idx="223">
                  <c:v>2.2307689124128954E-3</c:v>
                </c:pt>
                <c:pt idx="224">
                  <c:v>4.2880396046633875E-3</c:v>
                </c:pt>
                <c:pt idx="225">
                  <c:v>9.4638404252588466E-3</c:v>
                </c:pt>
                <c:pt idx="226">
                  <c:v>-4.563000564764429E-3</c:v>
                </c:pt>
                <c:pt idx="227">
                  <c:v>1.3471334993176645E-2</c:v>
                </c:pt>
                <c:pt idx="228">
                  <c:v>1.4519903364922418E-2</c:v>
                </c:pt>
                <c:pt idx="229">
                  <c:v>-3.067024540397419E-4</c:v>
                </c:pt>
                <c:pt idx="230">
                  <c:v>1.5327868988235308E-3</c:v>
                </c:pt>
                <c:pt idx="231">
                  <c:v>-7.9964136377382936E-3</c:v>
                </c:pt>
                <c:pt idx="232">
                  <c:v>2.9291935822486634E-3</c:v>
                </c:pt>
                <c:pt idx="233">
                  <c:v>1.3000091618175304E-2</c:v>
                </c:pt>
                <c:pt idx="234">
                  <c:v>3.943013964285107E-3</c:v>
                </c:pt>
                <c:pt idx="235">
                  <c:v>1.4723868428621712E-2</c:v>
                </c:pt>
                <c:pt idx="236">
                  <c:v>-3.2865430207580882E-3</c:v>
                </c:pt>
                <c:pt idx="237">
                  <c:v>1.2638603848310002E-2</c:v>
                </c:pt>
                <c:pt idx="238">
                  <c:v>-1.3986271941776691E-2</c:v>
                </c:pt>
                <c:pt idx="239">
                  <c:v>1.8114838733001931E-2</c:v>
                </c:pt>
                <c:pt idx="240">
                  <c:v>1.9958459712746134E-2</c:v>
                </c:pt>
                <c:pt idx="241">
                  <c:v>-1.7900558015048668E-2</c:v>
                </c:pt>
                <c:pt idx="242">
                  <c:v>-7.3441060418495512E-4</c:v>
                </c:pt>
                <c:pt idx="243">
                  <c:v>6.0068453122636119E-3</c:v>
                </c:pt>
                <c:pt idx="244">
                  <c:v>3.9362102876051566E-3</c:v>
                </c:pt>
                <c:pt idx="245">
                  <c:v>-7.2779275329949461E-4</c:v>
                </c:pt>
                <c:pt idx="246">
                  <c:v>-7.4534799929999399E-3</c:v>
                </c:pt>
                <c:pt idx="247">
                  <c:v>4.2450624586943594E-3</c:v>
                </c:pt>
                <c:pt idx="248">
                  <c:v>1.751357702825767E-3</c:v>
                </c:pt>
                <c:pt idx="249">
                  <c:v>1.0201851494693278E-3</c:v>
                </c:pt>
                <c:pt idx="250">
                  <c:v>7.6906421617582866E-3</c:v>
                </c:pt>
                <c:pt idx="251">
                  <c:v>0</c:v>
                </c:pt>
              </c:numCache>
            </c:numRef>
          </c:yVal>
          <c:smooth val="0"/>
          <c:extLst>
            <c:ext xmlns:c16="http://schemas.microsoft.com/office/drawing/2014/chart" uri="{C3380CC4-5D6E-409C-BE32-E72D297353CC}">
              <c16:uniqueId val="{00000000-D790-3C49-B4E3-F4427FB2CC57}"/>
            </c:ext>
          </c:extLst>
        </c:ser>
        <c:dLbls>
          <c:showLegendKey val="0"/>
          <c:showVal val="0"/>
          <c:showCatName val="0"/>
          <c:showSerName val="0"/>
          <c:showPercent val="0"/>
          <c:showBubbleSize val="0"/>
        </c:dLbls>
        <c:axId val="185009760"/>
        <c:axId val="185011472"/>
      </c:scatterChart>
      <c:valAx>
        <c:axId val="18500976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011472"/>
        <c:crosses val="autoZero"/>
        <c:crossBetween val="midCat"/>
      </c:valAx>
      <c:valAx>
        <c:axId val="18501147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009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Serie</a:t>
            </a:r>
            <a:r>
              <a:rPr lang="es-ES" baseline="0"/>
              <a:t> de Retorno de Activos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Portafolio!$F$2</c:f>
              <c:strCache>
                <c:ptCount val="1"/>
                <c:pt idx="0">
                  <c:v>r_Apple</c:v>
                </c:pt>
              </c:strCache>
            </c:strRef>
          </c:tx>
          <c:spPr>
            <a:ln w="28575" cap="rnd">
              <a:solidFill>
                <a:schemeClr val="accent1"/>
              </a:solidFill>
              <a:round/>
            </a:ln>
            <a:effectLst/>
          </c:spPr>
          <c:marker>
            <c:symbol val="none"/>
          </c:marker>
          <c:val>
            <c:numRef>
              <c:f>Portafolio!$F$3:$F$254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val>
          <c:smooth val="0"/>
          <c:extLst>
            <c:ext xmlns:c16="http://schemas.microsoft.com/office/drawing/2014/chart" uri="{C3380CC4-5D6E-409C-BE32-E72D297353CC}">
              <c16:uniqueId val="{00000000-8196-4D4F-8CC8-6155B496AA60}"/>
            </c:ext>
          </c:extLst>
        </c:ser>
        <c:ser>
          <c:idx val="1"/>
          <c:order val="1"/>
          <c:tx>
            <c:strRef>
              <c:f>Portafolio!$G$2</c:f>
              <c:strCache>
                <c:ptCount val="1"/>
                <c:pt idx="0">
                  <c:v>r_Coca-Cola</c:v>
                </c:pt>
              </c:strCache>
            </c:strRef>
          </c:tx>
          <c:spPr>
            <a:ln w="28575" cap="rnd">
              <a:solidFill>
                <a:schemeClr val="accent2"/>
              </a:solidFill>
              <a:round/>
            </a:ln>
            <a:effectLst/>
          </c:spPr>
          <c:marker>
            <c:symbol val="none"/>
          </c:marker>
          <c:val>
            <c:numRef>
              <c:f>Portafolio!$G$3:$G$254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val>
          <c:smooth val="0"/>
          <c:extLst>
            <c:ext xmlns:c16="http://schemas.microsoft.com/office/drawing/2014/chart" uri="{C3380CC4-5D6E-409C-BE32-E72D297353CC}">
              <c16:uniqueId val="{00000001-8196-4D4F-8CC8-6155B496AA60}"/>
            </c:ext>
          </c:extLst>
        </c:ser>
        <c:ser>
          <c:idx val="2"/>
          <c:order val="2"/>
          <c:tx>
            <c:strRef>
              <c:f>Portafolio!$H$2</c:f>
              <c:strCache>
                <c:ptCount val="1"/>
                <c:pt idx="0">
                  <c:v>r_JPMorgan</c:v>
                </c:pt>
              </c:strCache>
            </c:strRef>
          </c:tx>
          <c:spPr>
            <a:ln w="28575" cap="rnd">
              <a:solidFill>
                <a:schemeClr val="accent3"/>
              </a:solidFill>
              <a:round/>
            </a:ln>
            <a:effectLst/>
          </c:spPr>
          <c:marker>
            <c:symbol val="none"/>
          </c:marker>
          <c:val>
            <c:numRef>
              <c:f>Portafolio!$H$3:$H$254</c:f>
              <c:numCache>
                <c:formatCode>0.000%</c:formatCode>
                <c:ptCount val="252"/>
                <c:pt idx="0">
                  <c:v>-1.0441079130812173E-2</c:v>
                </c:pt>
                <c:pt idx="1">
                  <c:v>2.2848847647558819E-3</c:v>
                </c:pt>
                <c:pt idx="2">
                  <c:v>3.4177360836862881E-3</c:v>
                </c:pt>
                <c:pt idx="3">
                  <c:v>-2.0956622133486116E-2</c:v>
                </c:pt>
                <c:pt idx="4">
                  <c:v>6.740365503857486E-3</c:v>
                </c:pt>
                <c:pt idx="5">
                  <c:v>-9.5044774711671462E-4</c:v>
                </c:pt>
                <c:pt idx="6">
                  <c:v>-1.2233201758554283E-3</c:v>
                </c:pt>
                <c:pt idx="7">
                  <c:v>3.4622835952314748E-3</c:v>
                </c:pt>
                <c:pt idx="8">
                  <c:v>8.0993210507113115E-3</c:v>
                </c:pt>
                <c:pt idx="9">
                  <c:v>-4.0415125667635282E-3</c:v>
                </c:pt>
                <c:pt idx="10">
                  <c:v>-1.2428386047596607E-2</c:v>
                </c:pt>
                <c:pt idx="11">
                  <c:v>3.3430239573994255E-3</c:v>
                </c:pt>
                <c:pt idx="12">
                  <c:v>-1.1095405596341172E-2</c:v>
                </c:pt>
                <c:pt idx="13">
                  <c:v>-1.65396632304482E-3</c:v>
                </c:pt>
                <c:pt idx="14">
                  <c:v>-8.5911179492632866E-3</c:v>
                </c:pt>
                <c:pt idx="15">
                  <c:v>7.6518323838956222E-4</c:v>
                </c:pt>
                <c:pt idx="16">
                  <c:v>4.3706422775577902E-3</c:v>
                </c:pt>
                <c:pt idx="17">
                  <c:v>1.2930049259339658E-2</c:v>
                </c:pt>
                <c:pt idx="18">
                  <c:v>4.7822692080471709E-4</c:v>
                </c:pt>
                <c:pt idx="19">
                  <c:v>1.9211775011975799E-2</c:v>
                </c:pt>
                <c:pt idx="20">
                  <c:v>-2.9524998063902006E-3</c:v>
                </c:pt>
                <c:pt idx="21">
                  <c:v>2.081060219182381E-3</c:v>
                </c:pt>
                <c:pt idx="22">
                  <c:v>-1.2750275394505101E-3</c:v>
                </c:pt>
                <c:pt idx="23">
                  <c:v>-4.2389693184284203E-3</c:v>
                </c:pt>
                <c:pt idx="24">
                  <c:v>-7.8527809774467452E-3</c:v>
                </c:pt>
                <c:pt idx="25">
                  <c:v>-9.6290710303040105E-3</c:v>
                </c:pt>
                <c:pt idx="26">
                  <c:v>4.9286703199951359E-3</c:v>
                </c:pt>
                <c:pt idx="27">
                  <c:v>-1.0433243353410393E-2</c:v>
                </c:pt>
                <c:pt idx="28">
                  <c:v>5.8476760566381946E-3</c:v>
                </c:pt>
                <c:pt idx="29">
                  <c:v>1.2339652914118577E-2</c:v>
                </c:pt>
                <c:pt idx="30">
                  <c:v>-1.7566587699048578E-2</c:v>
                </c:pt>
                <c:pt idx="31">
                  <c:v>-8.6567488859623613E-3</c:v>
                </c:pt>
                <c:pt idx="32">
                  <c:v>-7.4001160534839551E-3</c:v>
                </c:pt>
                <c:pt idx="33">
                  <c:v>4.4743812840926343E-3</c:v>
                </c:pt>
                <c:pt idx="34">
                  <c:v>4.2075901542361687E-3</c:v>
                </c:pt>
                <c:pt idx="35">
                  <c:v>1.5278133083516892E-2</c:v>
                </c:pt>
                <c:pt idx="36">
                  <c:v>-2.2767875931944174E-3</c:v>
                </c:pt>
                <c:pt idx="37">
                  <c:v>6.0600170693245765E-3</c:v>
                </c:pt>
                <c:pt idx="38">
                  <c:v>3.4271245700145075E-3</c:v>
                </c:pt>
                <c:pt idx="39">
                  <c:v>-2.3292037153074849E-3</c:v>
                </c:pt>
                <c:pt idx="40">
                  <c:v>1.490802752612275E-2</c:v>
                </c:pt>
                <c:pt idx="41">
                  <c:v>-1.0140315442376808E-3</c:v>
                </c:pt>
                <c:pt idx="42">
                  <c:v>-2.1668112665697982E-3</c:v>
                </c:pt>
                <c:pt idx="43">
                  <c:v>-1.1041381345434621E-2</c:v>
                </c:pt>
                <c:pt idx="44">
                  <c:v>-4.2583678361532767E-3</c:v>
                </c:pt>
                <c:pt idx="45">
                  <c:v>-1.623677213768495E-2</c:v>
                </c:pt>
                <c:pt idx="46">
                  <c:v>-1.3735076896956099E-2</c:v>
                </c:pt>
                <c:pt idx="47">
                  <c:v>1.2049500256252955E-3</c:v>
                </c:pt>
                <c:pt idx="48">
                  <c:v>-5.4694749611117069E-3</c:v>
                </c:pt>
                <c:pt idx="49">
                  <c:v>2.5609400579485304E-3</c:v>
                </c:pt>
                <c:pt idx="50">
                  <c:v>-3.6683337928199083E-2</c:v>
                </c:pt>
                <c:pt idx="51">
                  <c:v>1.26689866257148E-2</c:v>
                </c:pt>
                <c:pt idx="52">
                  <c:v>1.1863603111821981E-2</c:v>
                </c:pt>
                <c:pt idx="53">
                  <c:v>-8.6331287395108823E-4</c:v>
                </c:pt>
                <c:pt idx="54">
                  <c:v>1.7691845912209535E-2</c:v>
                </c:pt>
                <c:pt idx="55">
                  <c:v>1.1110587455196269E-2</c:v>
                </c:pt>
                <c:pt idx="56">
                  <c:v>7.5241008178584595E-3</c:v>
                </c:pt>
                <c:pt idx="57">
                  <c:v>-4.8618261899616047E-4</c:v>
                </c:pt>
                <c:pt idx="58">
                  <c:v>4.9183358399554396E-3</c:v>
                </c:pt>
                <c:pt idx="59">
                  <c:v>-2.9757978020443572E-3</c:v>
                </c:pt>
                <c:pt idx="60">
                  <c:v>1.4722279452399911E-2</c:v>
                </c:pt>
                <c:pt idx="61">
                  <c:v>-4.4488788474790633E-3</c:v>
                </c:pt>
                <c:pt idx="62">
                  <c:v>1.8082265985749042E-2</c:v>
                </c:pt>
                <c:pt idx="63">
                  <c:v>8.7197537313942614E-3</c:v>
                </c:pt>
                <c:pt idx="64">
                  <c:v>1.1355018101563337E-2</c:v>
                </c:pt>
                <c:pt idx="65">
                  <c:v>9.0052481102475771E-3</c:v>
                </c:pt>
                <c:pt idx="66">
                  <c:v>3.0707044771690309E-3</c:v>
                </c:pt>
                <c:pt idx="67">
                  <c:v>-2.089635023942204E-3</c:v>
                </c:pt>
                <c:pt idx="68">
                  <c:v>2.3505409404632072E-3</c:v>
                </c:pt>
                <c:pt idx="69">
                  <c:v>1.3685641523619864E-3</c:v>
                </c:pt>
                <c:pt idx="70">
                  <c:v>-2.2819464710573719E-3</c:v>
                </c:pt>
                <c:pt idx="71">
                  <c:v>2.2819464710573632E-3</c:v>
                </c:pt>
                <c:pt idx="72">
                  <c:v>5.0673693523613879E-3</c:v>
                </c:pt>
                <c:pt idx="73">
                  <c:v>1.1340267252648781E-2</c:v>
                </c:pt>
                <c:pt idx="74">
                  <c:v>4.857594182652576E-3</c:v>
                </c:pt>
                <c:pt idx="75">
                  <c:v>7.3054908777762974E-3</c:v>
                </c:pt>
                <c:pt idx="76">
                  <c:v>-1.266031176191559E-4</c:v>
                </c:pt>
                <c:pt idx="77">
                  <c:v>-1.0563861768930536E-2</c:v>
                </c:pt>
                <c:pt idx="78">
                  <c:v>3.0661278355592595E-3</c:v>
                </c:pt>
                <c:pt idx="79">
                  <c:v>1.0973473354382132E-2</c:v>
                </c:pt>
                <c:pt idx="80">
                  <c:v>3.6521773139312004E-3</c:v>
                </c:pt>
                <c:pt idx="81">
                  <c:v>8.8855459657744724E-3</c:v>
                </c:pt>
                <c:pt idx="82">
                  <c:v>3.3584282184013106E-3</c:v>
                </c:pt>
                <c:pt idx="83">
                  <c:v>1.8028547888701854E-2</c:v>
                </c:pt>
                <c:pt idx="84">
                  <c:v>7.5329194945627474E-3</c:v>
                </c:pt>
                <c:pt idx="85">
                  <c:v>6.0338573294274594E-3</c:v>
                </c:pt>
                <c:pt idx="86">
                  <c:v>1.3266549902395489E-2</c:v>
                </c:pt>
                <c:pt idx="87">
                  <c:v>-1.1343350930772851E-2</c:v>
                </c:pt>
                <c:pt idx="88">
                  <c:v>5.6878079343058051E-3</c:v>
                </c:pt>
                <c:pt idx="89">
                  <c:v>-5.9719768106862266E-4</c:v>
                </c:pt>
                <c:pt idx="90">
                  <c:v>5.8965836558493075E-3</c:v>
                </c:pt>
                <c:pt idx="91">
                  <c:v>5.9800808714544585E-3</c:v>
                </c:pt>
                <c:pt idx="92">
                  <c:v>5.2989165247204857E-3</c:v>
                </c:pt>
                <c:pt idx="93">
                  <c:v>-1.1751806513597941E-3</c:v>
                </c:pt>
                <c:pt idx="94">
                  <c:v>1.1573020195509662E-2</c:v>
                </c:pt>
                <c:pt idx="95">
                  <c:v>-4.3679752008790812E-3</c:v>
                </c:pt>
                <c:pt idx="96">
                  <c:v>6.6141593258210608E-3</c:v>
                </c:pt>
                <c:pt idx="97">
                  <c:v>5.0046366419241994E-3</c:v>
                </c:pt>
                <c:pt idx="98">
                  <c:v>-1.4521496056958624E-3</c:v>
                </c:pt>
                <c:pt idx="99">
                  <c:v>-7.9374988566027482E-3</c:v>
                </c:pt>
                <c:pt idx="100">
                  <c:v>2.1072476150256008E-3</c:v>
                </c:pt>
                <c:pt idx="101">
                  <c:v>-4.2189451011928857E-3</c:v>
                </c:pt>
                <c:pt idx="102">
                  <c:v>-7.3671383000021009E-3</c:v>
                </c:pt>
                <c:pt idx="103">
                  <c:v>-6.2900128628262742E-3</c:v>
                </c:pt>
                <c:pt idx="104">
                  <c:v>-5.371937640172391E-3</c:v>
                </c:pt>
                <c:pt idx="105">
                  <c:v>1.9731308295413211E-3</c:v>
                </c:pt>
                <c:pt idx="106">
                  <c:v>1.7114591700558776E-2</c:v>
                </c:pt>
                <c:pt idx="107">
                  <c:v>-1.1749870658817193E-3</c:v>
                </c:pt>
                <c:pt idx="108">
                  <c:v>-6.605698786174531E-3</c:v>
                </c:pt>
                <c:pt idx="109">
                  <c:v>8.8957289910188905E-3</c:v>
                </c:pt>
                <c:pt idx="110">
                  <c:v>1.4209382167514918E-2</c:v>
                </c:pt>
                <c:pt idx="111">
                  <c:v>-3.8235737207052796E-3</c:v>
                </c:pt>
                <c:pt idx="112">
                  <c:v>2.608569026138582E-3</c:v>
                </c:pt>
                <c:pt idx="113">
                  <c:v>2.0287319345977977E-2</c:v>
                </c:pt>
                <c:pt idx="114">
                  <c:v>-1.0894867940747696E-2</c:v>
                </c:pt>
                <c:pt idx="115">
                  <c:v>-3.6197520984293389E-3</c:v>
                </c:pt>
                <c:pt idx="116">
                  <c:v>5.7395664242008678E-3</c:v>
                </c:pt>
                <c:pt idx="117">
                  <c:v>-1.3171600244696804E-3</c:v>
                </c:pt>
                <c:pt idx="118">
                  <c:v>3.4324844651034197E-3</c:v>
                </c:pt>
                <c:pt idx="119">
                  <c:v>1.8827811992427708E-3</c:v>
                </c:pt>
                <c:pt idx="120">
                  <c:v>-3.5975477957779409E-3</c:v>
                </c:pt>
                <c:pt idx="121">
                  <c:v>1.200619285424928E-3</c:v>
                </c:pt>
                <c:pt idx="122">
                  <c:v>4.4469325058092328E-3</c:v>
                </c:pt>
                <c:pt idx="123">
                  <c:v>-8.7416423305419957E-3</c:v>
                </c:pt>
                <c:pt idx="124">
                  <c:v>1.0105957663276266E-2</c:v>
                </c:pt>
                <c:pt idx="125">
                  <c:v>2.1580013672744289E-2</c:v>
                </c:pt>
                <c:pt idx="126">
                  <c:v>-4.6810314347300336E-3</c:v>
                </c:pt>
                <c:pt idx="127">
                  <c:v>3.9023496044056838E-3</c:v>
                </c:pt>
                <c:pt idx="128">
                  <c:v>6.4887245296995355E-3</c:v>
                </c:pt>
                <c:pt idx="129">
                  <c:v>1.1924178761792791E-2</c:v>
                </c:pt>
                <c:pt idx="130">
                  <c:v>5.0128845481506338E-3</c:v>
                </c:pt>
                <c:pt idx="131">
                  <c:v>-3.4300521667624483E-3</c:v>
                </c:pt>
                <c:pt idx="132">
                  <c:v>4.9073938927271261E-4</c:v>
                </c:pt>
                <c:pt idx="133">
                  <c:v>5.0566859458387667E-3</c:v>
                </c:pt>
                <c:pt idx="134">
                  <c:v>9.0702909341080495E-3</c:v>
                </c:pt>
                <c:pt idx="135">
                  <c:v>-4.1470699285579005E-3</c:v>
                </c:pt>
                <c:pt idx="136">
                  <c:v>7.4737850456217817E-3</c:v>
                </c:pt>
                <c:pt idx="137">
                  <c:v>9.9673658093087422E-3</c:v>
                </c:pt>
                <c:pt idx="138">
                  <c:v>5.1841067662975826E-3</c:v>
                </c:pt>
                <c:pt idx="139">
                  <c:v>-8.7971014039722271E-3</c:v>
                </c:pt>
                <c:pt idx="140">
                  <c:v>1.8612639482236896E-3</c:v>
                </c:pt>
                <c:pt idx="141">
                  <c:v>3.7176867835657829E-4</c:v>
                </c:pt>
                <c:pt idx="142">
                  <c:v>8.1983530120362299E-3</c:v>
                </c:pt>
                <c:pt idx="143">
                  <c:v>8.079352123651724E-3</c:v>
                </c:pt>
                <c:pt idx="144">
                  <c:v>-1.7978656730612674E-2</c:v>
                </c:pt>
                <c:pt idx="145">
                  <c:v>1.2319503083121451E-2</c:v>
                </c:pt>
                <c:pt idx="146">
                  <c:v>1.2325227911982373E-2</c:v>
                </c:pt>
                <c:pt idx="147">
                  <c:v>5.8480844115032697E-3</c:v>
                </c:pt>
                <c:pt idx="148">
                  <c:v>1.3021806957661381E-2</c:v>
                </c:pt>
                <c:pt idx="149">
                  <c:v>1.3809332358761774E-2</c:v>
                </c:pt>
                <c:pt idx="150">
                  <c:v>-1.2333324609694349E-2</c:v>
                </c:pt>
                <c:pt idx="151">
                  <c:v>-9.1968412694247506E-3</c:v>
                </c:pt>
                <c:pt idx="152">
                  <c:v>4.6600093568763086E-3</c:v>
                </c:pt>
                <c:pt idx="153">
                  <c:v>1.9178381247547345E-2</c:v>
                </c:pt>
                <c:pt idx="154">
                  <c:v>3.9017948330012063E-3</c:v>
                </c:pt>
                <c:pt idx="155">
                  <c:v>-6.8129855912890617E-3</c:v>
                </c:pt>
                <c:pt idx="156">
                  <c:v>-4.0223368324664339E-4</c:v>
                </c:pt>
                <c:pt idx="157">
                  <c:v>-2.8200016753762752E-3</c:v>
                </c:pt>
                <c:pt idx="158">
                  <c:v>-7.637567148412871E-3</c:v>
                </c:pt>
                <c:pt idx="159">
                  <c:v>9.1580546261534317E-3</c:v>
                </c:pt>
                <c:pt idx="160">
                  <c:v>5.202946011474462E-3</c:v>
                </c:pt>
                <c:pt idx="161">
                  <c:v>-6.7235150953914692E-3</c:v>
                </c:pt>
                <c:pt idx="162">
                  <c:v>-8.557882737226321E-3</c:v>
                </c:pt>
                <c:pt idx="163">
                  <c:v>-2.0473527315899678E-4</c:v>
                </c:pt>
                <c:pt idx="164">
                  <c:v>-6.6864291458487934E-2</c:v>
                </c:pt>
                <c:pt idx="165">
                  <c:v>5.4697060967347623E-4</c:v>
                </c:pt>
                <c:pt idx="166">
                  <c:v>-1.1493392825475091E-2</c:v>
                </c:pt>
                <c:pt idx="167">
                  <c:v>-3.9902601949420831E-3</c:v>
                </c:pt>
                <c:pt idx="168">
                  <c:v>6.4760434973849422E-3</c:v>
                </c:pt>
                <c:pt idx="169">
                  <c:v>2.4793566191605932E-2</c:v>
                </c:pt>
                <c:pt idx="170">
                  <c:v>1.9243130694284457E-2</c:v>
                </c:pt>
                <c:pt idx="171">
                  <c:v>1.4310268539026554E-2</c:v>
                </c:pt>
                <c:pt idx="172">
                  <c:v>4.8803897357337367E-3</c:v>
                </c:pt>
                <c:pt idx="173">
                  <c:v>1.500784386497234E-3</c:v>
                </c:pt>
                <c:pt idx="174">
                  <c:v>6.2045885918183598E-4</c:v>
                </c:pt>
                <c:pt idx="175">
                  <c:v>-1.0859387138235847E-3</c:v>
                </c:pt>
                <c:pt idx="176">
                  <c:v>-7.9996022089060346E-3</c:v>
                </c:pt>
                <c:pt idx="177">
                  <c:v>6.2565312240965142E-4</c:v>
                </c:pt>
                <c:pt idx="178">
                  <c:v>-1.0429762752333207E-3</c:v>
                </c:pt>
                <c:pt idx="179">
                  <c:v>-6.0183515082071516E-3</c:v>
                </c:pt>
                <c:pt idx="180">
                  <c:v>7.7907210062601899E-3</c:v>
                </c:pt>
                <c:pt idx="181">
                  <c:v>-1.3029561227812455E-3</c:v>
                </c:pt>
                <c:pt idx="182">
                  <c:v>2.0134915133947339E-2</c:v>
                </c:pt>
                <c:pt idx="183">
                  <c:v>9.4112742907778765E-3</c:v>
                </c:pt>
                <c:pt idx="184">
                  <c:v>6.4097849393042125E-3</c:v>
                </c:pt>
                <c:pt idx="185">
                  <c:v>-2.0125493872400897E-4</c:v>
                </c:pt>
                <c:pt idx="186">
                  <c:v>1.3891880096165623E-2</c:v>
                </c:pt>
                <c:pt idx="187">
                  <c:v>2.9731023414911141E-3</c:v>
                </c:pt>
                <c:pt idx="188">
                  <c:v>1.7796277524522572E-3</c:v>
                </c:pt>
                <c:pt idx="189">
                  <c:v>1.1393284747523526E-2</c:v>
                </c:pt>
                <c:pt idx="190">
                  <c:v>-4.6015528245516947E-2</c:v>
                </c:pt>
                <c:pt idx="191">
                  <c:v>1.9944982273812171E-2</c:v>
                </c:pt>
                <c:pt idx="192">
                  <c:v>-6.0830483624738684E-3</c:v>
                </c:pt>
                <c:pt idx="193">
                  <c:v>-7.0339066105817626E-3</c:v>
                </c:pt>
                <c:pt idx="194">
                  <c:v>1.9063546062445577E-2</c:v>
                </c:pt>
                <c:pt idx="195">
                  <c:v>-6.0468730383955328E-3</c:v>
                </c:pt>
                <c:pt idx="196">
                  <c:v>-6.99180300416376E-3</c:v>
                </c:pt>
                <c:pt idx="197">
                  <c:v>6.1393658971166812E-3</c:v>
                </c:pt>
                <c:pt idx="198">
                  <c:v>1.6419907185533298E-2</c:v>
                </c:pt>
                <c:pt idx="199">
                  <c:v>-4.0053977401266682E-3</c:v>
                </c:pt>
                <c:pt idx="200">
                  <c:v>-1.3267754604042227E-2</c:v>
                </c:pt>
                <c:pt idx="201">
                  <c:v>-9.5859227382981537E-3</c:v>
                </c:pt>
                <c:pt idx="202">
                  <c:v>-1.7757906147097171E-3</c:v>
                </c:pt>
                <c:pt idx="203">
                  <c:v>1.5320518573155651E-2</c:v>
                </c:pt>
                <c:pt idx="204">
                  <c:v>-1.7018402117130581E-3</c:v>
                </c:pt>
                <c:pt idx="205">
                  <c:v>-2.6653349995766375E-2</c:v>
                </c:pt>
                <c:pt idx="206">
                  <c:v>-1.4667664855327797E-2</c:v>
                </c:pt>
                <c:pt idx="207">
                  <c:v>1.1059628683795456E-2</c:v>
                </c:pt>
                <c:pt idx="208">
                  <c:v>6.1937429460877716E-4</c:v>
                </c:pt>
                <c:pt idx="209">
                  <c:v>6.1735082056717516E-3</c:v>
                </c:pt>
                <c:pt idx="210">
                  <c:v>1.030672096955205E-2</c:v>
                </c:pt>
                <c:pt idx="211">
                  <c:v>8.4414315435738397E-3</c:v>
                </c:pt>
                <c:pt idx="212">
                  <c:v>-1.2001025271443897E-2</c:v>
                </c:pt>
                <c:pt idx="213">
                  <c:v>1.305751761044515E-2</c:v>
                </c:pt>
                <c:pt idx="214">
                  <c:v>-4.0810762745116238E-3</c:v>
                </c:pt>
                <c:pt idx="215">
                  <c:v>-3.2364976607338002E-3</c:v>
                </c:pt>
                <c:pt idx="216">
                  <c:v>8.7746980951394233E-3</c:v>
                </c:pt>
                <c:pt idx="217">
                  <c:v>1.5395245178859948E-2</c:v>
                </c:pt>
                <c:pt idx="218">
                  <c:v>1.5648710168294964E-2</c:v>
                </c:pt>
                <c:pt idx="219">
                  <c:v>1.6317826996333985E-2</c:v>
                </c:pt>
                <c:pt idx="220">
                  <c:v>-6.7059033946733737E-4</c:v>
                </c:pt>
                <c:pt idx="221">
                  <c:v>-1.3339105875401823E-2</c:v>
                </c:pt>
                <c:pt idx="222">
                  <c:v>1.8538643632364745E-3</c:v>
                </c:pt>
                <c:pt idx="223">
                  <c:v>1.1918779573079451E-2</c:v>
                </c:pt>
                <c:pt idx="224">
                  <c:v>8.1841949890559102E-4</c:v>
                </c:pt>
                <c:pt idx="225">
                  <c:v>-1.6857607845247413E-3</c:v>
                </c:pt>
                <c:pt idx="226">
                  <c:v>-1.2173069187035165E-2</c:v>
                </c:pt>
                <c:pt idx="227">
                  <c:v>2.4628348767179134E-2</c:v>
                </c:pt>
                <c:pt idx="228">
                  <c:v>1.6853100357796223E-2</c:v>
                </c:pt>
                <c:pt idx="229">
                  <c:v>1.5099360369527649E-2</c:v>
                </c:pt>
                <c:pt idx="230">
                  <c:v>-3.2285803587666854E-2</c:v>
                </c:pt>
                <c:pt idx="231">
                  <c:v>-9.5291127080258486E-4</c:v>
                </c:pt>
                <c:pt idx="232">
                  <c:v>2.3806134291241197E-3</c:v>
                </c:pt>
                <c:pt idx="233">
                  <c:v>2.3776420016967354E-4</c:v>
                </c:pt>
                <c:pt idx="234">
                  <c:v>-8.307151793191617E-3</c:v>
                </c:pt>
                <c:pt idx="235">
                  <c:v>3.8346355812063522E-4</c:v>
                </c:pt>
                <c:pt idx="236">
                  <c:v>1.6963686226937915E-2</c:v>
                </c:pt>
                <c:pt idx="237">
                  <c:v>-6.5707247389028478E-3</c:v>
                </c:pt>
                <c:pt idx="238">
                  <c:v>2.0374359451747755E-2</c:v>
                </c:pt>
                <c:pt idx="239">
                  <c:v>-1.1168596535331227E-2</c:v>
                </c:pt>
                <c:pt idx="240">
                  <c:v>-2.300698438939985E-2</c:v>
                </c:pt>
                <c:pt idx="241">
                  <c:v>-4.3337697237488322E-2</c:v>
                </c:pt>
                <c:pt idx="242">
                  <c:v>-2.1521514209848672E-2</c:v>
                </c:pt>
                <c:pt idx="243">
                  <c:v>2.7529327489063685E-2</c:v>
                </c:pt>
                <c:pt idx="244">
                  <c:v>2.9943605302915484E-4</c:v>
                </c:pt>
                <c:pt idx="245">
                  <c:v>1.8098719175530638E-2</c:v>
                </c:pt>
                <c:pt idx="246">
                  <c:v>8.4907795310884548E-3</c:v>
                </c:pt>
                <c:pt idx="247">
                  <c:v>1.8932455242062468E-3</c:v>
                </c:pt>
                <c:pt idx="248">
                  <c:v>8.4515026665683331E-3</c:v>
                </c:pt>
                <c:pt idx="249">
                  <c:v>1.1000172910606301E-2</c:v>
                </c:pt>
                <c:pt idx="250">
                  <c:v>6.2116322685317679E-3</c:v>
                </c:pt>
                <c:pt idx="251">
                  <c:v>1.1374431605290789E-2</c:v>
                </c:pt>
              </c:numCache>
            </c:numRef>
          </c:val>
          <c:smooth val="0"/>
          <c:extLst>
            <c:ext xmlns:c16="http://schemas.microsoft.com/office/drawing/2014/chart" uri="{C3380CC4-5D6E-409C-BE32-E72D297353CC}">
              <c16:uniqueId val="{00000002-8196-4D4F-8CC8-6155B496AA60}"/>
            </c:ext>
          </c:extLst>
        </c:ser>
        <c:ser>
          <c:idx val="3"/>
          <c:order val="3"/>
          <c:tx>
            <c:strRef>
              <c:f>Portafolio!$I$2</c:f>
              <c:strCache>
                <c:ptCount val="1"/>
                <c:pt idx="0">
                  <c:v>r_AT&amp;T</c:v>
                </c:pt>
              </c:strCache>
            </c:strRef>
          </c:tx>
          <c:spPr>
            <a:ln w="28575" cap="rnd">
              <a:solidFill>
                <a:schemeClr val="accent4"/>
              </a:solidFill>
              <a:round/>
            </a:ln>
            <a:effectLst/>
          </c:spPr>
          <c:marker>
            <c:symbol val="none"/>
          </c:marker>
          <c:val>
            <c:numRef>
              <c:f>Portafolio!$I$3:$I$254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val>
          <c:smooth val="0"/>
          <c:extLst>
            <c:ext xmlns:c16="http://schemas.microsoft.com/office/drawing/2014/chart" uri="{C3380CC4-5D6E-409C-BE32-E72D297353CC}">
              <c16:uniqueId val="{00000003-8196-4D4F-8CC8-6155B496AA60}"/>
            </c:ext>
          </c:extLst>
        </c:ser>
        <c:dLbls>
          <c:showLegendKey val="0"/>
          <c:showVal val="0"/>
          <c:showCatName val="0"/>
          <c:showSerName val="0"/>
          <c:showPercent val="0"/>
          <c:showBubbleSize val="0"/>
        </c:dLbls>
        <c:smooth val="0"/>
        <c:axId val="1483445136"/>
        <c:axId val="1110448544"/>
      </c:lineChart>
      <c:catAx>
        <c:axId val="14834451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10448544"/>
        <c:crosses val="autoZero"/>
        <c:auto val="1"/>
        <c:lblAlgn val="ctr"/>
        <c:lblOffset val="100"/>
        <c:noMultiLvlLbl val="0"/>
      </c:catAx>
      <c:valAx>
        <c:axId val="1110448544"/>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83445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5</xdr:col>
      <xdr:colOff>313267</xdr:colOff>
      <xdr:row>5</xdr:row>
      <xdr:rowOff>76199</xdr:rowOff>
    </xdr:from>
    <xdr:to>
      <xdr:col>13</xdr:col>
      <xdr:colOff>533400</xdr:colOff>
      <xdr:row>21</xdr:row>
      <xdr:rowOff>143933</xdr:rowOff>
    </xdr:to>
    <xdr:graphicFrame macro="">
      <xdr:nvGraphicFramePr>
        <xdr:cNvPr id="3" name="Gráfico 2">
          <a:extLst>
            <a:ext uri="{FF2B5EF4-FFF2-40B4-BE49-F238E27FC236}">
              <a16:creationId xmlns:a16="http://schemas.microsoft.com/office/drawing/2014/main" id="{C172A8C6-E7FE-7E41-959F-F6B50FB25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48226</xdr:colOff>
      <xdr:row>1</xdr:row>
      <xdr:rowOff>136647</xdr:rowOff>
    </xdr:from>
    <xdr:to>
      <xdr:col>27</xdr:col>
      <xdr:colOff>747530</xdr:colOff>
      <xdr:row>21</xdr:row>
      <xdr:rowOff>32153</xdr:rowOff>
    </xdr:to>
    <xdr:graphicFrame macro="">
      <xdr:nvGraphicFramePr>
        <xdr:cNvPr id="6" name="Gráfico 5">
          <a:extLst>
            <a:ext uri="{FF2B5EF4-FFF2-40B4-BE49-F238E27FC236}">
              <a16:creationId xmlns:a16="http://schemas.microsoft.com/office/drawing/2014/main" id="{BD930239-D209-F446-9257-DFC6DC5A8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605079</xdr:colOff>
      <xdr:row>44</xdr:row>
      <xdr:rowOff>132984</xdr:rowOff>
    </xdr:from>
    <xdr:to>
      <xdr:col>21</xdr:col>
      <xdr:colOff>31916</xdr:colOff>
      <xdr:row>57</xdr:row>
      <xdr:rowOff>75002</xdr:rowOff>
    </xdr:to>
    <xdr:graphicFrame macro="">
      <xdr:nvGraphicFramePr>
        <xdr:cNvPr id="8" name="Gráfico 7">
          <a:extLst>
            <a:ext uri="{FF2B5EF4-FFF2-40B4-BE49-F238E27FC236}">
              <a16:creationId xmlns:a16="http://schemas.microsoft.com/office/drawing/2014/main" id="{D79F35AB-4F5B-2E46-85BE-E3444A229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119686</xdr:colOff>
      <xdr:row>44</xdr:row>
      <xdr:rowOff>139632</xdr:rowOff>
    </xdr:from>
    <xdr:to>
      <xdr:col>25</xdr:col>
      <xdr:colOff>59843</xdr:colOff>
      <xdr:row>57</xdr:row>
      <xdr:rowOff>66491</xdr:rowOff>
    </xdr:to>
    <xdr:graphicFrame macro="">
      <xdr:nvGraphicFramePr>
        <xdr:cNvPr id="10" name="Gráfico 9">
          <a:extLst>
            <a:ext uri="{FF2B5EF4-FFF2-40B4-BE49-F238E27FC236}">
              <a16:creationId xmlns:a16="http://schemas.microsoft.com/office/drawing/2014/main" id="{B8549645-EAB2-EF48-944B-783F20350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611729</xdr:colOff>
      <xdr:row>57</xdr:row>
      <xdr:rowOff>172880</xdr:rowOff>
    </xdr:from>
    <xdr:to>
      <xdr:col>21</xdr:col>
      <xdr:colOff>39896</xdr:colOff>
      <xdr:row>70</xdr:row>
      <xdr:rowOff>73142</xdr:rowOff>
    </xdr:to>
    <xdr:graphicFrame macro="">
      <xdr:nvGraphicFramePr>
        <xdr:cNvPr id="12" name="Gráfico 11">
          <a:extLst>
            <a:ext uri="{FF2B5EF4-FFF2-40B4-BE49-F238E27FC236}">
              <a16:creationId xmlns:a16="http://schemas.microsoft.com/office/drawing/2014/main" id="{DA6272A2-C6A7-6143-99FA-82414B797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809624</xdr:colOff>
      <xdr:row>0</xdr:row>
      <xdr:rowOff>0</xdr:rowOff>
    </xdr:from>
    <xdr:to>
      <xdr:col>19</xdr:col>
      <xdr:colOff>242887</xdr:colOff>
      <xdr:row>21</xdr:row>
      <xdr:rowOff>133350</xdr:rowOff>
    </xdr:to>
    <xdr:graphicFrame macro="">
      <xdr:nvGraphicFramePr>
        <xdr:cNvPr id="3" name="Gráfico 2">
          <a:extLst>
            <a:ext uri="{FF2B5EF4-FFF2-40B4-BE49-F238E27FC236}">
              <a16:creationId xmlns:a16="http://schemas.microsoft.com/office/drawing/2014/main" id="{A20ADBED-C9B3-4542-9910-08CD19D6A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0B01603A-0E5E-5B9D-7FC8-05A5A603B89D}"/>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12633933-0CA4-95AB-B1E2-8308078762C5}"/>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536A2D72-453D-DE1B-A988-F3952F5F7A2B}"/>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9926E25C-8710-2D2E-8EAD-C9E49ADF58EC}"/>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C2EAB40D-83B1-F0E3-959C-F391C596400E}"/>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14</xdr:col>
      <xdr:colOff>18514</xdr:colOff>
      <xdr:row>21</xdr:row>
      <xdr:rowOff>75867</xdr:rowOff>
    </xdr:to>
    <xdr:pic>
      <xdr:nvPicPr>
        <xdr:cNvPr id="2" name="Imagen 1">
          <a:extLst>
            <a:ext uri="{FF2B5EF4-FFF2-40B4-BE49-F238E27FC236}">
              <a16:creationId xmlns:a16="http://schemas.microsoft.com/office/drawing/2014/main" id="{1DC71644-A252-0D81-A30A-ADF53383CA58}"/>
            </a:ext>
          </a:extLst>
        </xdr:cNvPr>
        <xdr:cNvPicPr>
          <a:picLocks noChangeAspect="1"/>
        </xdr:cNvPicPr>
      </xdr:nvPicPr>
      <xdr:blipFill>
        <a:blip xmlns:r="http://schemas.openxmlformats.org/officeDocument/2006/relationships" r:embed="rId1"/>
        <a:stretch>
          <a:fillRect/>
        </a:stretch>
      </xdr:blipFill>
      <xdr:spPr>
        <a:xfrm>
          <a:off x="4048125" y="828675"/>
          <a:ext cx="4285714" cy="266666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2E793-0527-4F74-BC08-76B507BC534E}">
  <dimension ref="A1:A1017"/>
  <sheetViews>
    <sheetView workbookViewId="0"/>
  </sheetViews>
  <sheetFormatPr baseColWidth="10" defaultRowHeight="15" x14ac:dyDescent="0.25"/>
  <sheetData>
    <row r="1" spans="1:1" x14ac:dyDescent="0.25">
      <c r="A1" t="s">
        <v>86</v>
      </c>
    </row>
    <row r="2" spans="1:1" x14ac:dyDescent="0.25">
      <c r="A2" t="s">
        <v>140</v>
      </c>
    </row>
    <row r="3" spans="1:1" x14ac:dyDescent="0.25">
      <c r="A3" t="s">
        <v>141</v>
      </c>
    </row>
    <row r="4" spans="1:1" x14ac:dyDescent="0.25">
      <c r="A4" t="s">
        <v>142</v>
      </c>
    </row>
    <row r="5" spans="1:1" x14ac:dyDescent="0.25">
      <c r="A5" t="s">
        <v>143</v>
      </c>
    </row>
    <row r="6" spans="1:1" x14ac:dyDescent="0.25">
      <c r="A6" t="s">
        <v>144</v>
      </c>
    </row>
    <row r="7" spans="1:1" x14ac:dyDescent="0.25">
      <c r="A7" t="s">
        <v>145</v>
      </c>
    </row>
    <row r="8" spans="1:1" x14ac:dyDescent="0.25">
      <c r="A8" t="s">
        <v>146</v>
      </c>
    </row>
    <row r="9" spans="1:1" x14ac:dyDescent="0.25">
      <c r="A9" t="s">
        <v>147</v>
      </c>
    </row>
    <row r="10" spans="1:1" x14ac:dyDescent="0.25">
      <c r="A10" t="s">
        <v>148</v>
      </c>
    </row>
    <row r="11" spans="1:1" x14ac:dyDescent="0.25">
      <c r="A11" t="s">
        <v>149</v>
      </c>
    </row>
    <row r="12" spans="1:1" x14ac:dyDescent="0.25">
      <c r="A12" t="s">
        <v>150</v>
      </c>
    </row>
    <row r="13" spans="1:1" x14ac:dyDescent="0.25">
      <c r="A13" t="s">
        <v>151</v>
      </c>
    </row>
    <row r="14" spans="1:1" x14ac:dyDescent="0.25">
      <c r="A14" t="s">
        <v>152</v>
      </c>
    </row>
    <row r="15" spans="1:1" x14ac:dyDescent="0.25">
      <c r="A15" t="s">
        <v>153</v>
      </c>
    </row>
    <row r="16" spans="1:1" x14ac:dyDescent="0.25">
      <c r="A16" t="s">
        <v>154</v>
      </c>
    </row>
    <row r="17" spans="1:1" x14ac:dyDescent="0.25">
      <c r="A17" t="s">
        <v>155</v>
      </c>
    </row>
    <row r="18" spans="1:1" x14ac:dyDescent="0.25">
      <c r="A18" t="s">
        <v>156</v>
      </c>
    </row>
    <row r="19" spans="1:1" x14ac:dyDescent="0.25">
      <c r="A19" t="s">
        <v>157</v>
      </c>
    </row>
    <row r="20" spans="1:1" x14ac:dyDescent="0.25">
      <c r="A20" t="s">
        <v>158</v>
      </c>
    </row>
    <row r="21" spans="1:1" x14ac:dyDescent="0.25">
      <c r="A21" t="s">
        <v>159</v>
      </c>
    </row>
    <row r="22" spans="1:1" x14ac:dyDescent="0.25">
      <c r="A22" t="s">
        <v>160</v>
      </c>
    </row>
    <row r="23" spans="1:1" x14ac:dyDescent="0.25">
      <c r="A23" t="s">
        <v>161</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row r="42" spans="1:1" x14ac:dyDescent="0.25">
      <c r="A42" t="s">
        <v>180</v>
      </c>
    </row>
    <row r="43" spans="1:1" x14ac:dyDescent="0.25">
      <c r="A43" t="s">
        <v>181</v>
      </c>
    </row>
    <row r="44" spans="1:1" x14ac:dyDescent="0.25">
      <c r="A44" t="s">
        <v>182</v>
      </c>
    </row>
    <row r="45" spans="1:1" x14ac:dyDescent="0.25">
      <c r="A45" t="s">
        <v>183</v>
      </c>
    </row>
    <row r="46" spans="1:1" x14ac:dyDescent="0.25">
      <c r="A46" t="s">
        <v>184</v>
      </c>
    </row>
    <row r="47" spans="1:1" x14ac:dyDescent="0.25">
      <c r="A47" t="s">
        <v>185</v>
      </c>
    </row>
    <row r="48" spans="1:1" x14ac:dyDescent="0.25">
      <c r="A48" t="s">
        <v>186</v>
      </c>
    </row>
    <row r="49" spans="1:1" x14ac:dyDescent="0.25">
      <c r="A49" t="s">
        <v>187</v>
      </c>
    </row>
    <row r="50" spans="1:1" x14ac:dyDescent="0.25">
      <c r="A50" t="s">
        <v>188</v>
      </c>
    </row>
    <row r="51" spans="1:1" x14ac:dyDescent="0.25">
      <c r="A51" t="s">
        <v>189</v>
      </c>
    </row>
    <row r="52" spans="1:1" x14ac:dyDescent="0.25">
      <c r="A52" t="s">
        <v>190</v>
      </c>
    </row>
    <row r="53" spans="1:1" x14ac:dyDescent="0.25">
      <c r="A53" t="s">
        <v>191</v>
      </c>
    </row>
    <row r="54" spans="1:1" x14ac:dyDescent="0.25">
      <c r="A54" t="s">
        <v>192</v>
      </c>
    </row>
    <row r="55" spans="1:1" x14ac:dyDescent="0.25">
      <c r="A55" t="s">
        <v>193</v>
      </c>
    </row>
    <row r="56" spans="1:1" x14ac:dyDescent="0.25">
      <c r="A56" t="s">
        <v>194</v>
      </c>
    </row>
    <row r="57" spans="1:1" x14ac:dyDescent="0.25">
      <c r="A57" t="s">
        <v>195</v>
      </c>
    </row>
    <row r="58" spans="1:1" x14ac:dyDescent="0.25">
      <c r="A58" t="s">
        <v>196</v>
      </c>
    </row>
    <row r="59" spans="1:1" x14ac:dyDescent="0.25">
      <c r="A59" t="s">
        <v>197</v>
      </c>
    </row>
    <row r="60" spans="1:1" x14ac:dyDescent="0.25">
      <c r="A60" t="s">
        <v>198</v>
      </c>
    </row>
    <row r="61" spans="1:1" x14ac:dyDescent="0.25">
      <c r="A61" t="s">
        <v>199</v>
      </c>
    </row>
    <row r="62" spans="1:1" x14ac:dyDescent="0.25">
      <c r="A62" t="s">
        <v>200</v>
      </c>
    </row>
    <row r="63" spans="1:1" x14ac:dyDescent="0.25">
      <c r="A63" t="s">
        <v>201</v>
      </c>
    </row>
    <row r="64" spans="1:1" x14ac:dyDescent="0.25">
      <c r="A64" t="s">
        <v>202</v>
      </c>
    </row>
    <row r="65" spans="1:1" x14ac:dyDescent="0.25">
      <c r="A65" t="s">
        <v>203</v>
      </c>
    </row>
    <row r="66" spans="1:1" x14ac:dyDescent="0.25">
      <c r="A66" t="s">
        <v>204</v>
      </c>
    </row>
    <row r="67" spans="1:1" x14ac:dyDescent="0.25">
      <c r="A67" t="s">
        <v>205</v>
      </c>
    </row>
    <row r="68" spans="1:1" x14ac:dyDescent="0.25">
      <c r="A68" t="s">
        <v>206</v>
      </c>
    </row>
    <row r="69" spans="1:1" x14ac:dyDescent="0.25">
      <c r="A69" t="s">
        <v>207</v>
      </c>
    </row>
    <row r="70" spans="1:1" x14ac:dyDescent="0.25">
      <c r="A70" t="s">
        <v>208</v>
      </c>
    </row>
    <row r="71" spans="1:1" x14ac:dyDescent="0.25">
      <c r="A71" t="s">
        <v>209</v>
      </c>
    </row>
    <row r="72" spans="1:1" x14ac:dyDescent="0.25">
      <c r="A72" t="s">
        <v>210</v>
      </c>
    </row>
    <row r="73" spans="1:1" x14ac:dyDescent="0.25">
      <c r="A73" t="s">
        <v>211</v>
      </c>
    </row>
    <row r="74" spans="1:1" x14ac:dyDescent="0.25">
      <c r="A74" t="s">
        <v>212</v>
      </c>
    </row>
    <row r="75" spans="1:1" x14ac:dyDescent="0.25">
      <c r="A75" t="s">
        <v>213</v>
      </c>
    </row>
    <row r="76" spans="1:1" x14ac:dyDescent="0.25">
      <c r="A76" t="s">
        <v>214</v>
      </c>
    </row>
    <row r="77" spans="1:1" x14ac:dyDescent="0.25">
      <c r="A77" t="s">
        <v>215</v>
      </c>
    </row>
    <row r="78" spans="1:1" x14ac:dyDescent="0.25">
      <c r="A78" t="s">
        <v>216</v>
      </c>
    </row>
    <row r="79" spans="1:1" x14ac:dyDescent="0.25">
      <c r="A79" t="s">
        <v>217</v>
      </c>
    </row>
    <row r="80" spans="1:1" x14ac:dyDescent="0.25">
      <c r="A80" t="s">
        <v>218</v>
      </c>
    </row>
    <row r="81" spans="1:1" x14ac:dyDescent="0.25">
      <c r="A81" t="s">
        <v>219</v>
      </c>
    </row>
    <row r="82" spans="1:1" x14ac:dyDescent="0.25">
      <c r="A82" t="s">
        <v>220</v>
      </c>
    </row>
    <row r="83" spans="1:1" x14ac:dyDescent="0.25">
      <c r="A83" t="s">
        <v>221</v>
      </c>
    </row>
    <row r="84" spans="1:1" x14ac:dyDescent="0.25">
      <c r="A84" t="s">
        <v>222</v>
      </c>
    </row>
    <row r="85" spans="1:1" x14ac:dyDescent="0.25">
      <c r="A85" t="s">
        <v>223</v>
      </c>
    </row>
    <row r="86" spans="1:1" x14ac:dyDescent="0.25">
      <c r="A86" t="s">
        <v>224</v>
      </c>
    </row>
    <row r="87" spans="1:1" x14ac:dyDescent="0.25">
      <c r="A87" t="s">
        <v>225</v>
      </c>
    </row>
    <row r="88" spans="1:1" x14ac:dyDescent="0.25">
      <c r="A88" t="s">
        <v>226</v>
      </c>
    </row>
    <row r="89" spans="1:1" x14ac:dyDescent="0.25">
      <c r="A89" t="s">
        <v>227</v>
      </c>
    </row>
    <row r="90" spans="1:1" x14ac:dyDescent="0.25">
      <c r="A90" t="s">
        <v>228</v>
      </c>
    </row>
    <row r="91" spans="1:1" x14ac:dyDescent="0.25">
      <c r="A91" t="s">
        <v>229</v>
      </c>
    </row>
    <row r="92" spans="1:1" x14ac:dyDescent="0.25">
      <c r="A92" t="s">
        <v>230</v>
      </c>
    </row>
    <row r="93" spans="1:1" x14ac:dyDescent="0.25">
      <c r="A93" t="s">
        <v>231</v>
      </c>
    </row>
    <row r="94" spans="1:1" x14ac:dyDescent="0.25">
      <c r="A94" t="s">
        <v>232</v>
      </c>
    </row>
    <row r="95" spans="1:1" x14ac:dyDescent="0.25">
      <c r="A95" t="s">
        <v>233</v>
      </c>
    </row>
    <row r="96" spans="1:1" x14ac:dyDescent="0.25">
      <c r="A96" t="s">
        <v>234</v>
      </c>
    </row>
    <row r="97" spans="1:1" x14ac:dyDescent="0.25">
      <c r="A97" t="s">
        <v>235</v>
      </c>
    </row>
    <row r="98" spans="1:1" x14ac:dyDescent="0.25">
      <c r="A98" t="s">
        <v>236</v>
      </c>
    </row>
    <row r="99" spans="1:1" x14ac:dyDescent="0.25">
      <c r="A99" t="s">
        <v>237</v>
      </c>
    </row>
    <row r="100" spans="1:1" x14ac:dyDescent="0.25">
      <c r="A100" t="s">
        <v>238</v>
      </c>
    </row>
    <row r="101" spans="1:1" x14ac:dyDescent="0.25">
      <c r="A101" t="s">
        <v>239</v>
      </c>
    </row>
    <row r="102" spans="1:1" x14ac:dyDescent="0.25">
      <c r="A102" t="s">
        <v>240</v>
      </c>
    </row>
    <row r="103" spans="1:1" x14ac:dyDescent="0.25">
      <c r="A103" t="s">
        <v>241</v>
      </c>
    </row>
    <row r="104" spans="1:1" x14ac:dyDescent="0.25">
      <c r="A104" t="s">
        <v>242</v>
      </c>
    </row>
    <row r="105" spans="1:1" x14ac:dyDescent="0.25">
      <c r="A105" t="s">
        <v>243</v>
      </c>
    </row>
    <row r="106" spans="1:1" x14ac:dyDescent="0.25">
      <c r="A106" t="s">
        <v>244</v>
      </c>
    </row>
    <row r="107" spans="1:1" x14ac:dyDescent="0.25">
      <c r="A107" t="s">
        <v>245</v>
      </c>
    </row>
    <row r="108" spans="1:1" x14ac:dyDescent="0.25">
      <c r="A108" t="s">
        <v>246</v>
      </c>
    </row>
    <row r="109" spans="1:1" x14ac:dyDescent="0.25">
      <c r="A109" t="s">
        <v>247</v>
      </c>
    </row>
    <row r="110" spans="1:1" x14ac:dyDescent="0.25">
      <c r="A110" t="s">
        <v>248</v>
      </c>
    </row>
    <row r="111" spans="1:1" x14ac:dyDescent="0.25">
      <c r="A111" t="s">
        <v>249</v>
      </c>
    </row>
    <row r="112" spans="1:1" x14ac:dyDescent="0.25">
      <c r="A112" t="s">
        <v>250</v>
      </c>
    </row>
    <row r="113" spans="1:1" x14ac:dyDescent="0.25">
      <c r="A113" t="s">
        <v>251</v>
      </c>
    </row>
    <row r="114" spans="1:1" x14ac:dyDescent="0.25">
      <c r="A114" t="s">
        <v>252</v>
      </c>
    </row>
    <row r="115" spans="1:1" x14ac:dyDescent="0.25">
      <c r="A115" t="s">
        <v>253</v>
      </c>
    </row>
    <row r="116" spans="1:1" x14ac:dyDescent="0.25">
      <c r="A116" t="s">
        <v>254</v>
      </c>
    </row>
    <row r="117" spans="1:1" x14ac:dyDescent="0.25">
      <c r="A117" t="s">
        <v>255</v>
      </c>
    </row>
    <row r="118" spans="1:1" x14ac:dyDescent="0.25">
      <c r="A118" t="s">
        <v>256</v>
      </c>
    </row>
    <row r="119" spans="1:1" x14ac:dyDescent="0.25">
      <c r="A119" t="s">
        <v>257</v>
      </c>
    </row>
    <row r="120" spans="1:1" x14ac:dyDescent="0.25">
      <c r="A120" t="s">
        <v>258</v>
      </c>
    </row>
    <row r="121" spans="1:1" x14ac:dyDescent="0.25">
      <c r="A121" t="s">
        <v>259</v>
      </c>
    </row>
    <row r="122" spans="1:1" x14ac:dyDescent="0.25">
      <c r="A122" t="s">
        <v>260</v>
      </c>
    </row>
    <row r="123" spans="1:1" x14ac:dyDescent="0.25">
      <c r="A123" t="s">
        <v>261</v>
      </c>
    </row>
    <row r="124" spans="1:1" x14ac:dyDescent="0.25">
      <c r="A124" t="s">
        <v>262</v>
      </c>
    </row>
    <row r="125" spans="1:1" x14ac:dyDescent="0.25">
      <c r="A125" t="s">
        <v>263</v>
      </c>
    </row>
    <row r="126" spans="1:1" x14ac:dyDescent="0.25">
      <c r="A126" t="s">
        <v>264</v>
      </c>
    </row>
    <row r="127" spans="1:1" x14ac:dyDescent="0.25">
      <c r="A127" t="s">
        <v>265</v>
      </c>
    </row>
    <row r="128" spans="1:1" x14ac:dyDescent="0.25">
      <c r="A128" t="s">
        <v>266</v>
      </c>
    </row>
    <row r="129" spans="1:1" x14ac:dyDescent="0.25">
      <c r="A129" t="s">
        <v>267</v>
      </c>
    </row>
    <row r="130" spans="1:1" x14ac:dyDescent="0.25">
      <c r="A130" t="s">
        <v>268</v>
      </c>
    </row>
    <row r="131" spans="1:1" x14ac:dyDescent="0.25">
      <c r="A131" t="s">
        <v>269</v>
      </c>
    </row>
    <row r="132" spans="1:1" x14ac:dyDescent="0.25">
      <c r="A132" t="s">
        <v>270</v>
      </c>
    </row>
    <row r="133" spans="1:1" x14ac:dyDescent="0.25">
      <c r="A133" t="s">
        <v>271</v>
      </c>
    </row>
    <row r="134" spans="1:1" x14ac:dyDescent="0.25">
      <c r="A134" t="s">
        <v>272</v>
      </c>
    </row>
    <row r="135" spans="1:1" x14ac:dyDescent="0.25">
      <c r="A135" t="s">
        <v>273</v>
      </c>
    </row>
    <row r="136" spans="1:1" x14ac:dyDescent="0.25">
      <c r="A136" t="s">
        <v>274</v>
      </c>
    </row>
    <row r="137" spans="1:1" x14ac:dyDescent="0.25">
      <c r="A137" t="s">
        <v>275</v>
      </c>
    </row>
    <row r="138" spans="1:1" x14ac:dyDescent="0.25">
      <c r="A138" t="s">
        <v>276</v>
      </c>
    </row>
    <row r="139" spans="1:1" x14ac:dyDescent="0.25">
      <c r="A139" t="s">
        <v>277</v>
      </c>
    </row>
    <row r="140" spans="1:1" x14ac:dyDescent="0.25">
      <c r="A140" t="s">
        <v>278</v>
      </c>
    </row>
    <row r="141" spans="1:1" x14ac:dyDescent="0.25">
      <c r="A141" t="s">
        <v>279</v>
      </c>
    </row>
    <row r="142" spans="1:1" x14ac:dyDescent="0.25">
      <c r="A142" t="s">
        <v>280</v>
      </c>
    </row>
    <row r="143" spans="1:1" x14ac:dyDescent="0.25">
      <c r="A143" t="s">
        <v>281</v>
      </c>
    </row>
    <row r="144" spans="1:1" x14ac:dyDescent="0.25">
      <c r="A144" t="s">
        <v>282</v>
      </c>
    </row>
    <row r="145" spans="1:1" x14ac:dyDescent="0.25">
      <c r="A145" t="s">
        <v>283</v>
      </c>
    </row>
    <row r="146" spans="1:1" x14ac:dyDescent="0.25">
      <c r="A146" t="s">
        <v>284</v>
      </c>
    </row>
    <row r="147" spans="1:1" x14ac:dyDescent="0.25">
      <c r="A147" t="s">
        <v>285</v>
      </c>
    </row>
    <row r="148" spans="1:1" x14ac:dyDescent="0.25">
      <c r="A148" t="s">
        <v>286</v>
      </c>
    </row>
    <row r="149" spans="1:1" x14ac:dyDescent="0.25">
      <c r="A149" t="s">
        <v>287</v>
      </c>
    </row>
    <row r="150" spans="1:1" x14ac:dyDescent="0.25">
      <c r="A150" t="s">
        <v>288</v>
      </c>
    </row>
    <row r="151" spans="1:1" x14ac:dyDescent="0.25">
      <c r="A151" t="s">
        <v>289</v>
      </c>
    </row>
    <row r="152" spans="1:1" x14ac:dyDescent="0.25">
      <c r="A152" t="s">
        <v>290</v>
      </c>
    </row>
    <row r="153" spans="1:1" x14ac:dyDescent="0.25">
      <c r="A153" t="s">
        <v>291</v>
      </c>
    </row>
    <row r="154" spans="1:1" x14ac:dyDescent="0.25">
      <c r="A154" t="s">
        <v>292</v>
      </c>
    </row>
    <row r="155" spans="1:1" x14ac:dyDescent="0.25">
      <c r="A155" t="s">
        <v>293</v>
      </c>
    </row>
    <row r="156" spans="1:1" x14ac:dyDescent="0.25">
      <c r="A156" t="s">
        <v>294</v>
      </c>
    </row>
    <row r="157" spans="1:1" x14ac:dyDescent="0.25">
      <c r="A157" t="s">
        <v>295</v>
      </c>
    </row>
    <row r="158" spans="1:1" x14ac:dyDescent="0.25">
      <c r="A158" t="s">
        <v>296</v>
      </c>
    </row>
    <row r="159" spans="1:1" x14ac:dyDescent="0.25">
      <c r="A159" t="s">
        <v>297</v>
      </c>
    </row>
    <row r="160" spans="1:1" x14ac:dyDescent="0.25">
      <c r="A160" t="s">
        <v>298</v>
      </c>
    </row>
    <row r="161" spans="1:1" x14ac:dyDescent="0.25">
      <c r="A161" t="s">
        <v>299</v>
      </c>
    </row>
    <row r="162" spans="1:1" x14ac:dyDescent="0.25">
      <c r="A162" t="s">
        <v>300</v>
      </c>
    </row>
    <row r="163" spans="1:1" x14ac:dyDescent="0.25">
      <c r="A163" t="s">
        <v>301</v>
      </c>
    </row>
    <row r="164" spans="1:1" x14ac:dyDescent="0.25">
      <c r="A164" t="s">
        <v>302</v>
      </c>
    </row>
    <row r="165" spans="1:1" x14ac:dyDescent="0.25">
      <c r="A165" t="s">
        <v>303</v>
      </c>
    </row>
    <row r="166" spans="1:1" x14ac:dyDescent="0.25">
      <c r="A166" t="s">
        <v>304</v>
      </c>
    </row>
    <row r="167" spans="1:1" x14ac:dyDescent="0.25">
      <c r="A167" t="s">
        <v>305</v>
      </c>
    </row>
    <row r="168" spans="1:1" x14ac:dyDescent="0.25">
      <c r="A168" t="s">
        <v>306</v>
      </c>
    </row>
    <row r="169" spans="1:1" x14ac:dyDescent="0.25">
      <c r="A169" t="s">
        <v>307</v>
      </c>
    </row>
    <row r="170" spans="1:1" x14ac:dyDescent="0.25">
      <c r="A170" t="s">
        <v>308</v>
      </c>
    </row>
    <row r="171" spans="1:1" x14ac:dyDescent="0.25">
      <c r="A171" t="s">
        <v>309</v>
      </c>
    </row>
    <row r="172" spans="1:1" x14ac:dyDescent="0.25">
      <c r="A172" t="s">
        <v>310</v>
      </c>
    </row>
    <row r="173" spans="1:1" x14ac:dyDescent="0.25">
      <c r="A173" t="s">
        <v>311</v>
      </c>
    </row>
    <row r="174" spans="1:1" x14ac:dyDescent="0.25">
      <c r="A174" t="s">
        <v>312</v>
      </c>
    </row>
    <row r="175" spans="1:1" x14ac:dyDescent="0.25">
      <c r="A175" t="s">
        <v>313</v>
      </c>
    </row>
    <row r="176" spans="1:1" x14ac:dyDescent="0.25">
      <c r="A176" t="s">
        <v>314</v>
      </c>
    </row>
    <row r="177" spans="1:1" x14ac:dyDescent="0.25">
      <c r="A177" t="s">
        <v>315</v>
      </c>
    </row>
    <row r="178" spans="1:1" x14ac:dyDescent="0.25">
      <c r="A178" t="s">
        <v>316</v>
      </c>
    </row>
    <row r="179" spans="1:1" x14ac:dyDescent="0.25">
      <c r="A179" t="s">
        <v>317</v>
      </c>
    </row>
    <row r="180" spans="1:1" x14ac:dyDescent="0.25">
      <c r="A180" t="s">
        <v>318</v>
      </c>
    </row>
    <row r="181" spans="1:1" x14ac:dyDescent="0.25">
      <c r="A181" t="s">
        <v>319</v>
      </c>
    </row>
    <row r="182" spans="1:1" x14ac:dyDescent="0.25">
      <c r="A182" t="s">
        <v>320</v>
      </c>
    </row>
    <row r="183" spans="1:1" x14ac:dyDescent="0.25">
      <c r="A183" t="s">
        <v>321</v>
      </c>
    </row>
    <row r="184" spans="1:1" x14ac:dyDescent="0.25">
      <c r="A184" t="s">
        <v>322</v>
      </c>
    </row>
    <row r="185" spans="1:1" x14ac:dyDescent="0.25">
      <c r="A185" t="s">
        <v>323</v>
      </c>
    </row>
    <row r="186" spans="1:1" x14ac:dyDescent="0.25">
      <c r="A186" t="s">
        <v>324</v>
      </c>
    </row>
    <row r="187" spans="1:1" x14ac:dyDescent="0.25">
      <c r="A187" t="s">
        <v>325</v>
      </c>
    </row>
    <row r="188" spans="1:1" x14ac:dyDescent="0.25">
      <c r="A188" t="s">
        <v>326</v>
      </c>
    </row>
    <row r="189" spans="1:1" x14ac:dyDescent="0.25">
      <c r="A189" t="s">
        <v>327</v>
      </c>
    </row>
    <row r="190" spans="1:1" x14ac:dyDescent="0.25">
      <c r="A190" t="s">
        <v>328</v>
      </c>
    </row>
    <row r="191" spans="1:1" x14ac:dyDescent="0.25">
      <c r="A191" t="s">
        <v>329</v>
      </c>
    </row>
    <row r="192" spans="1:1" x14ac:dyDescent="0.25">
      <c r="A192" t="s">
        <v>330</v>
      </c>
    </row>
    <row r="193" spans="1:1" x14ac:dyDescent="0.25">
      <c r="A193" t="s">
        <v>331</v>
      </c>
    </row>
    <row r="194" spans="1:1" x14ac:dyDescent="0.25">
      <c r="A194" t="s">
        <v>332</v>
      </c>
    </row>
    <row r="195" spans="1:1" x14ac:dyDescent="0.25">
      <c r="A195" t="s">
        <v>333</v>
      </c>
    </row>
    <row r="196" spans="1:1" x14ac:dyDescent="0.25">
      <c r="A196" t="s">
        <v>334</v>
      </c>
    </row>
    <row r="197" spans="1:1" x14ac:dyDescent="0.25">
      <c r="A197" t="s">
        <v>335</v>
      </c>
    </row>
    <row r="198" spans="1:1" x14ac:dyDescent="0.25">
      <c r="A198" t="s">
        <v>336</v>
      </c>
    </row>
    <row r="199" spans="1:1" x14ac:dyDescent="0.25">
      <c r="A199" t="s">
        <v>337</v>
      </c>
    </row>
    <row r="200" spans="1:1" x14ac:dyDescent="0.25">
      <c r="A200" t="s">
        <v>338</v>
      </c>
    </row>
    <row r="201" spans="1:1" x14ac:dyDescent="0.25">
      <c r="A201" t="s">
        <v>339</v>
      </c>
    </row>
    <row r="202" spans="1:1" x14ac:dyDescent="0.25">
      <c r="A202" t="s">
        <v>340</v>
      </c>
    </row>
    <row r="203" spans="1:1" x14ac:dyDescent="0.25">
      <c r="A203" t="s">
        <v>341</v>
      </c>
    </row>
    <row r="204" spans="1:1" x14ac:dyDescent="0.25">
      <c r="A204" t="s">
        <v>342</v>
      </c>
    </row>
    <row r="205" spans="1:1" x14ac:dyDescent="0.25">
      <c r="A205" t="s">
        <v>343</v>
      </c>
    </row>
    <row r="206" spans="1:1" x14ac:dyDescent="0.25">
      <c r="A206" t="s">
        <v>344</v>
      </c>
    </row>
    <row r="207" spans="1:1" x14ac:dyDescent="0.25">
      <c r="A207" t="s">
        <v>345</v>
      </c>
    </row>
    <row r="208" spans="1:1" x14ac:dyDescent="0.25">
      <c r="A208" t="s">
        <v>346</v>
      </c>
    </row>
    <row r="209" spans="1:1" x14ac:dyDescent="0.25">
      <c r="A209" t="s">
        <v>347</v>
      </c>
    </row>
    <row r="210" spans="1:1" x14ac:dyDescent="0.25">
      <c r="A210" t="s">
        <v>348</v>
      </c>
    </row>
    <row r="211" spans="1:1" x14ac:dyDescent="0.25">
      <c r="A211" t="s">
        <v>349</v>
      </c>
    </row>
    <row r="212" spans="1:1" x14ac:dyDescent="0.25">
      <c r="A212" t="s">
        <v>350</v>
      </c>
    </row>
    <row r="213" spans="1:1" x14ac:dyDescent="0.25">
      <c r="A213" t="s">
        <v>351</v>
      </c>
    </row>
    <row r="214" spans="1:1" x14ac:dyDescent="0.25">
      <c r="A214" t="s">
        <v>352</v>
      </c>
    </row>
    <row r="215" spans="1:1" x14ac:dyDescent="0.25">
      <c r="A215" t="s">
        <v>353</v>
      </c>
    </row>
    <row r="216" spans="1:1" x14ac:dyDescent="0.25">
      <c r="A216" t="s">
        <v>354</v>
      </c>
    </row>
    <row r="217" spans="1:1" x14ac:dyDescent="0.25">
      <c r="A217" t="s">
        <v>355</v>
      </c>
    </row>
    <row r="218" spans="1:1" x14ac:dyDescent="0.25">
      <c r="A218" t="s">
        <v>356</v>
      </c>
    </row>
    <row r="219" spans="1:1" x14ac:dyDescent="0.25">
      <c r="A219" t="s">
        <v>357</v>
      </c>
    </row>
    <row r="220" spans="1:1" x14ac:dyDescent="0.25">
      <c r="A220" t="s">
        <v>358</v>
      </c>
    </row>
    <row r="221" spans="1:1" x14ac:dyDescent="0.25">
      <c r="A221" t="s">
        <v>359</v>
      </c>
    </row>
    <row r="222" spans="1:1" x14ac:dyDescent="0.25">
      <c r="A222" t="s">
        <v>360</v>
      </c>
    </row>
    <row r="223" spans="1:1" x14ac:dyDescent="0.25">
      <c r="A223" t="s">
        <v>361</v>
      </c>
    </row>
    <row r="224" spans="1:1" x14ac:dyDescent="0.25">
      <c r="A224" t="s">
        <v>362</v>
      </c>
    </row>
    <row r="225" spans="1:1" x14ac:dyDescent="0.25">
      <c r="A225" t="s">
        <v>363</v>
      </c>
    </row>
    <row r="226" spans="1:1" x14ac:dyDescent="0.25">
      <c r="A226" t="s">
        <v>364</v>
      </c>
    </row>
    <row r="227" spans="1:1" x14ac:dyDescent="0.25">
      <c r="A227" t="s">
        <v>365</v>
      </c>
    </row>
    <row r="228" spans="1:1" x14ac:dyDescent="0.25">
      <c r="A228" t="s">
        <v>366</v>
      </c>
    </row>
    <row r="229" spans="1:1" x14ac:dyDescent="0.25">
      <c r="A229" t="s">
        <v>367</v>
      </c>
    </row>
    <row r="230" spans="1:1" x14ac:dyDescent="0.25">
      <c r="A230" t="s">
        <v>368</v>
      </c>
    </row>
    <row r="231" spans="1:1" x14ac:dyDescent="0.25">
      <c r="A231" t="s">
        <v>369</v>
      </c>
    </row>
    <row r="232" spans="1:1" x14ac:dyDescent="0.25">
      <c r="A232" t="s">
        <v>370</v>
      </c>
    </row>
    <row r="233" spans="1:1" x14ac:dyDescent="0.25">
      <c r="A233" t="s">
        <v>371</v>
      </c>
    </row>
    <row r="234" spans="1:1" x14ac:dyDescent="0.25">
      <c r="A234" t="s">
        <v>372</v>
      </c>
    </row>
    <row r="235" spans="1:1" x14ac:dyDescent="0.25">
      <c r="A235" t="s">
        <v>373</v>
      </c>
    </row>
    <row r="236" spans="1:1" x14ac:dyDescent="0.25">
      <c r="A236" t="s">
        <v>374</v>
      </c>
    </row>
    <row r="237" spans="1:1" x14ac:dyDescent="0.25">
      <c r="A237" t="s">
        <v>375</v>
      </c>
    </row>
    <row r="238" spans="1:1" x14ac:dyDescent="0.25">
      <c r="A238" t="s">
        <v>376</v>
      </c>
    </row>
    <row r="239" spans="1:1" x14ac:dyDescent="0.25">
      <c r="A239" t="s">
        <v>377</v>
      </c>
    </row>
    <row r="240" spans="1:1" x14ac:dyDescent="0.25">
      <c r="A240" t="s">
        <v>378</v>
      </c>
    </row>
    <row r="241" spans="1:1" x14ac:dyDescent="0.25">
      <c r="A241" t="s">
        <v>379</v>
      </c>
    </row>
    <row r="242" spans="1:1" x14ac:dyDescent="0.25">
      <c r="A242" t="s">
        <v>380</v>
      </c>
    </row>
    <row r="243" spans="1:1" x14ac:dyDescent="0.25">
      <c r="A243" t="s">
        <v>381</v>
      </c>
    </row>
    <row r="244" spans="1:1" x14ac:dyDescent="0.25">
      <c r="A244" t="s">
        <v>382</v>
      </c>
    </row>
    <row r="245" spans="1:1" x14ac:dyDescent="0.25">
      <c r="A245" t="s">
        <v>383</v>
      </c>
    </row>
    <row r="246" spans="1:1" x14ac:dyDescent="0.25">
      <c r="A246" t="s">
        <v>384</v>
      </c>
    </row>
    <row r="247" spans="1:1" x14ac:dyDescent="0.25">
      <c r="A247" t="s">
        <v>385</v>
      </c>
    </row>
    <row r="248" spans="1:1" x14ac:dyDescent="0.25">
      <c r="A248" t="s">
        <v>386</v>
      </c>
    </row>
    <row r="249" spans="1:1" x14ac:dyDescent="0.25">
      <c r="A249" t="s">
        <v>387</v>
      </c>
    </row>
    <row r="250" spans="1:1" x14ac:dyDescent="0.25">
      <c r="A250" t="s">
        <v>388</v>
      </c>
    </row>
    <row r="251" spans="1:1" x14ac:dyDescent="0.25">
      <c r="A251" t="s">
        <v>389</v>
      </c>
    </row>
    <row r="252" spans="1:1" x14ac:dyDescent="0.25">
      <c r="A252" t="s">
        <v>390</v>
      </c>
    </row>
    <row r="253" spans="1:1" x14ac:dyDescent="0.25">
      <c r="A253" t="s">
        <v>391</v>
      </c>
    </row>
    <row r="254" spans="1:1" x14ac:dyDescent="0.25">
      <c r="A254" t="s">
        <v>392</v>
      </c>
    </row>
    <row r="255" spans="1:1" x14ac:dyDescent="0.25">
      <c r="A255" t="s">
        <v>393</v>
      </c>
    </row>
    <row r="256" spans="1:1" x14ac:dyDescent="0.25">
      <c r="A256" t="s">
        <v>394</v>
      </c>
    </row>
    <row r="257" spans="1:1" x14ac:dyDescent="0.25">
      <c r="A257" t="s">
        <v>395</v>
      </c>
    </row>
    <row r="258" spans="1:1" x14ac:dyDescent="0.25">
      <c r="A258" t="s">
        <v>396</v>
      </c>
    </row>
    <row r="259" spans="1:1" x14ac:dyDescent="0.25">
      <c r="A259" t="s">
        <v>397</v>
      </c>
    </row>
    <row r="260" spans="1:1" x14ac:dyDescent="0.25">
      <c r="A260" t="s">
        <v>398</v>
      </c>
    </row>
    <row r="261" spans="1:1" x14ac:dyDescent="0.25">
      <c r="A261" t="s">
        <v>399</v>
      </c>
    </row>
    <row r="262" spans="1:1" x14ac:dyDescent="0.25">
      <c r="A262" t="s">
        <v>400</v>
      </c>
    </row>
    <row r="263" spans="1:1" x14ac:dyDescent="0.25">
      <c r="A263" t="s">
        <v>401</v>
      </c>
    </row>
    <row r="264" spans="1:1" x14ac:dyDescent="0.25">
      <c r="A264" t="s">
        <v>402</v>
      </c>
    </row>
    <row r="265" spans="1:1" x14ac:dyDescent="0.25">
      <c r="A265" t="s">
        <v>403</v>
      </c>
    </row>
    <row r="266" spans="1:1" x14ac:dyDescent="0.25">
      <c r="A266" t="s">
        <v>404</v>
      </c>
    </row>
    <row r="267" spans="1:1" x14ac:dyDescent="0.25">
      <c r="A267" t="s">
        <v>405</v>
      </c>
    </row>
    <row r="268" spans="1:1" x14ac:dyDescent="0.25">
      <c r="A268" t="s">
        <v>406</v>
      </c>
    </row>
    <row r="269" spans="1:1" x14ac:dyDescent="0.25">
      <c r="A269" t="s">
        <v>407</v>
      </c>
    </row>
    <row r="270" spans="1:1" x14ac:dyDescent="0.25">
      <c r="A270" t="s">
        <v>408</v>
      </c>
    </row>
    <row r="271" spans="1:1" x14ac:dyDescent="0.25">
      <c r="A271" t="s">
        <v>409</v>
      </c>
    </row>
    <row r="272" spans="1:1" x14ac:dyDescent="0.25">
      <c r="A272" t="s">
        <v>410</v>
      </c>
    </row>
    <row r="273" spans="1:1" x14ac:dyDescent="0.25">
      <c r="A273" t="s">
        <v>411</v>
      </c>
    </row>
    <row r="274" spans="1:1" x14ac:dyDescent="0.25">
      <c r="A274" t="s">
        <v>412</v>
      </c>
    </row>
    <row r="275" spans="1:1" x14ac:dyDescent="0.25">
      <c r="A275" t="s">
        <v>413</v>
      </c>
    </row>
    <row r="276" spans="1:1" x14ac:dyDescent="0.25">
      <c r="A276" t="s">
        <v>414</v>
      </c>
    </row>
    <row r="277" spans="1:1" x14ac:dyDescent="0.25">
      <c r="A277" t="s">
        <v>415</v>
      </c>
    </row>
    <row r="278" spans="1:1" x14ac:dyDescent="0.25">
      <c r="A278" t="s">
        <v>416</v>
      </c>
    </row>
    <row r="279" spans="1:1" x14ac:dyDescent="0.25">
      <c r="A279" t="s">
        <v>417</v>
      </c>
    </row>
    <row r="280" spans="1:1" x14ac:dyDescent="0.25">
      <c r="A280" t="s">
        <v>418</v>
      </c>
    </row>
    <row r="281" spans="1:1" x14ac:dyDescent="0.25">
      <c r="A281" t="s">
        <v>419</v>
      </c>
    </row>
    <row r="282" spans="1:1" x14ac:dyDescent="0.25">
      <c r="A282" t="s">
        <v>420</v>
      </c>
    </row>
    <row r="283" spans="1:1" x14ac:dyDescent="0.25">
      <c r="A283" t="s">
        <v>421</v>
      </c>
    </row>
    <row r="284" spans="1:1" x14ac:dyDescent="0.25">
      <c r="A284" t="s">
        <v>422</v>
      </c>
    </row>
    <row r="285" spans="1:1" x14ac:dyDescent="0.25">
      <c r="A285" t="s">
        <v>423</v>
      </c>
    </row>
    <row r="286" spans="1:1" x14ac:dyDescent="0.25">
      <c r="A286" t="s">
        <v>424</v>
      </c>
    </row>
    <row r="287" spans="1:1" x14ac:dyDescent="0.25">
      <c r="A287" t="s">
        <v>425</v>
      </c>
    </row>
    <row r="288" spans="1:1" x14ac:dyDescent="0.25">
      <c r="A288" t="s">
        <v>426</v>
      </c>
    </row>
    <row r="289" spans="1:1" x14ac:dyDescent="0.25">
      <c r="A289" t="s">
        <v>427</v>
      </c>
    </row>
    <row r="290" spans="1:1" x14ac:dyDescent="0.25">
      <c r="A290" t="s">
        <v>428</v>
      </c>
    </row>
    <row r="291" spans="1:1" x14ac:dyDescent="0.25">
      <c r="A291" t="s">
        <v>429</v>
      </c>
    </row>
    <row r="292" spans="1:1" x14ac:dyDescent="0.25">
      <c r="A292" t="s">
        <v>430</v>
      </c>
    </row>
    <row r="293" spans="1:1" x14ac:dyDescent="0.25">
      <c r="A293" t="s">
        <v>431</v>
      </c>
    </row>
    <row r="294" spans="1:1" x14ac:dyDescent="0.25">
      <c r="A294" t="s">
        <v>432</v>
      </c>
    </row>
    <row r="295" spans="1:1" x14ac:dyDescent="0.25">
      <c r="A295" t="s">
        <v>433</v>
      </c>
    </row>
    <row r="296" spans="1:1" x14ac:dyDescent="0.25">
      <c r="A296" t="s">
        <v>434</v>
      </c>
    </row>
    <row r="297" spans="1:1" x14ac:dyDescent="0.25">
      <c r="A297" t="s">
        <v>435</v>
      </c>
    </row>
    <row r="298" spans="1:1" x14ac:dyDescent="0.25">
      <c r="A298" t="s">
        <v>436</v>
      </c>
    </row>
    <row r="299" spans="1:1" x14ac:dyDescent="0.25">
      <c r="A299" t="s">
        <v>437</v>
      </c>
    </row>
    <row r="300" spans="1:1" x14ac:dyDescent="0.25">
      <c r="A300" t="s">
        <v>438</v>
      </c>
    </row>
    <row r="301" spans="1:1" x14ac:dyDescent="0.25">
      <c r="A301" t="s">
        <v>439</v>
      </c>
    </row>
    <row r="302" spans="1:1" x14ac:dyDescent="0.25">
      <c r="A302" t="s">
        <v>440</v>
      </c>
    </row>
    <row r="303" spans="1:1" x14ac:dyDescent="0.25">
      <c r="A303" t="s">
        <v>441</v>
      </c>
    </row>
    <row r="304" spans="1:1" x14ac:dyDescent="0.25">
      <c r="A304" t="s">
        <v>442</v>
      </c>
    </row>
    <row r="305" spans="1:1" x14ac:dyDescent="0.25">
      <c r="A305" t="s">
        <v>443</v>
      </c>
    </row>
    <row r="306" spans="1:1" x14ac:dyDescent="0.25">
      <c r="A306" t="s">
        <v>444</v>
      </c>
    </row>
    <row r="307" spans="1:1" x14ac:dyDescent="0.25">
      <c r="A307" t="s">
        <v>445</v>
      </c>
    </row>
    <row r="308" spans="1:1" x14ac:dyDescent="0.25">
      <c r="A308" t="s">
        <v>446</v>
      </c>
    </row>
    <row r="309" spans="1:1" x14ac:dyDescent="0.25">
      <c r="A309" t="s">
        <v>447</v>
      </c>
    </row>
    <row r="310" spans="1:1" x14ac:dyDescent="0.25">
      <c r="A310" t="s">
        <v>448</v>
      </c>
    </row>
    <row r="311" spans="1:1" x14ac:dyDescent="0.25">
      <c r="A311" t="s">
        <v>449</v>
      </c>
    </row>
    <row r="312" spans="1:1" x14ac:dyDescent="0.25">
      <c r="A312" t="s">
        <v>450</v>
      </c>
    </row>
    <row r="313" spans="1:1" x14ac:dyDescent="0.25">
      <c r="A313" t="s">
        <v>451</v>
      </c>
    </row>
    <row r="314" spans="1:1" x14ac:dyDescent="0.25">
      <c r="A314" t="s">
        <v>452</v>
      </c>
    </row>
    <row r="315" spans="1:1" x14ac:dyDescent="0.25">
      <c r="A315" t="s">
        <v>453</v>
      </c>
    </row>
    <row r="316" spans="1:1" x14ac:dyDescent="0.25">
      <c r="A316" t="s">
        <v>454</v>
      </c>
    </row>
    <row r="317" spans="1:1" x14ac:dyDescent="0.25">
      <c r="A317" t="s">
        <v>455</v>
      </c>
    </row>
    <row r="318" spans="1:1" x14ac:dyDescent="0.25">
      <c r="A318" t="s">
        <v>456</v>
      </c>
    </row>
    <row r="319" spans="1:1" x14ac:dyDescent="0.25">
      <c r="A319" t="s">
        <v>457</v>
      </c>
    </row>
    <row r="320" spans="1:1" x14ac:dyDescent="0.25">
      <c r="A320" t="s">
        <v>458</v>
      </c>
    </row>
    <row r="321" spans="1:1" x14ac:dyDescent="0.25">
      <c r="A321" t="s">
        <v>459</v>
      </c>
    </row>
    <row r="322" spans="1:1" x14ac:dyDescent="0.25">
      <c r="A322" t="s">
        <v>460</v>
      </c>
    </row>
    <row r="323" spans="1:1" x14ac:dyDescent="0.25">
      <c r="A323" t="s">
        <v>461</v>
      </c>
    </row>
    <row r="324" spans="1:1" x14ac:dyDescent="0.25">
      <c r="A324" t="s">
        <v>462</v>
      </c>
    </row>
    <row r="325" spans="1:1" x14ac:dyDescent="0.25">
      <c r="A325" t="s">
        <v>463</v>
      </c>
    </row>
    <row r="326" spans="1:1" x14ac:dyDescent="0.25">
      <c r="A326" t="s">
        <v>464</v>
      </c>
    </row>
    <row r="327" spans="1:1" x14ac:dyDescent="0.25">
      <c r="A327" t="s">
        <v>465</v>
      </c>
    </row>
    <row r="328" spans="1:1" x14ac:dyDescent="0.25">
      <c r="A328" t="s">
        <v>466</v>
      </c>
    </row>
    <row r="329" spans="1:1" x14ac:dyDescent="0.25">
      <c r="A329" t="s">
        <v>467</v>
      </c>
    </row>
    <row r="330" spans="1:1" x14ac:dyDescent="0.25">
      <c r="A330" t="s">
        <v>468</v>
      </c>
    </row>
    <row r="331" spans="1:1" x14ac:dyDescent="0.25">
      <c r="A331" t="s">
        <v>469</v>
      </c>
    </row>
    <row r="332" spans="1:1" x14ac:dyDescent="0.25">
      <c r="A332" t="s">
        <v>470</v>
      </c>
    </row>
    <row r="333" spans="1:1" x14ac:dyDescent="0.25">
      <c r="A333" t="s">
        <v>471</v>
      </c>
    </row>
    <row r="334" spans="1:1" x14ac:dyDescent="0.25">
      <c r="A334" t="s">
        <v>472</v>
      </c>
    </row>
    <row r="335" spans="1:1" x14ac:dyDescent="0.25">
      <c r="A335" t="s">
        <v>473</v>
      </c>
    </row>
    <row r="336" spans="1:1" x14ac:dyDescent="0.25">
      <c r="A336" t="s">
        <v>474</v>
      </c>
    </row>
    <row r="337" spans="1:1" x14ac:dyDescent="0.25">
      <c r="A337" t="s">
        <v>475</v>
      </c>
    </row>
    <row r="338" spans="1:1" x14ac:dyDescent="0.25">
      <c r="A338" t="s">
        <v>476</v>
      </c>
    </row>
    <row r="339" spans="1:1" x14ac:dyDescent="0.25">
      <c r="A339" t="s">
        <v>477</v>
      </c>
    </row>
    <row r="340" spans="1:1" x14ac:dyDescent="0.25">
      <c r="A340" t="s">
        <v>478</v>
      </c>
    </row>
    <row r="341" spans="1:1" x14ac:dyDescent="0.25">
      <c r="A341" t="s">
        <v>479</v>
      </c>
    </row>
    <row r="342" spans="1:1" x14ac:dyDescent="0.25">
      <c r="A342" t="s">
        <v>480</v>
      </c>
    </row>
    <row r="343" spans="1:1" x14ac:dyDescent="0.25">
      <c r="A343" t="s">
        <v>481</v>
      </c>
    </row>
    <row r="344" spans="1:1" x14ac:dyDescent="0.25">
      <c r="A344" t="s">
        <v>482</v>
      </c>
    </row>
    <row r="345" spans="1:1" x14ac:dyDescent="0.25">
      <c r="A345" t="s">
        <v>483</v>
      </c>
    </row>
    <row r="346" spans="1:1" x14ac:dyDescent="0.25">
      <c r="A346" t="s">
        <v>484</v>
      </c>
    </row>
    <row r="347" spans="1:1" x14ac:dyDescent="0.25">
      <c r="A347" t="s">
        <v>485</v>
      </c>
    </row>
    <row r="348" spans="1:1" x14ac:dyDescent="0.25">
      <c r="A348" t="s">
        <v>486</v>
      </c>
    </row>
    <row r="349" spans="1:1" x14ac:dyDescent="0.25">
      <c r="A349" t="s">
        <v>487</v>
      </c>
    </row>
    <row r="350" spans="1:1" x14ac:dyDescent="0.25">
      <c r="A350" t="s">
        <v>488</v>
      </c>
    </row>
    <row r="351" spans="1:1" x14ac:dyDescent="0.25">
      <c r="A351" t="s">
        <v>489</v>
      </c>
    </row>
    <row r="352" spans="1:1" x14ac:dyDescent="0.25">
      <c r="A352" t="s">
        <v>490</v>
      </c>
    </row>
    <row r="353" spans="1:1" x14ac:dyDescent="0.25">
      <c r="A353" t="s">
        <v>491</v>
      </c>
    </row>
    <row r="354" spans="1:1" x14ac:dyDescent="0.25">
      <c r="A354" t="s">
        <v>492</v>
      </c>
    </row>
    <row r="355" spans="1:1" x14ac:dyDescent="0.25">
      <c r="A355" t="s">
        <v>493</v>
      </c>
    </row>
    <row r="356" spans="1:1" x14ac:dyDescent="0.25">
      <c r="A356" t="s">
        <v>494</v>
      </c>
    </row>
    <row r="357" spans="1:1" x14ac:dyDescent="0.25">
      <c r="A357" t="s">
        <v>495</v>
      </c>
    </row>
    <row r="358" spans="1:1" x14ac:dyDescent="0.25">
      <c r="A358" t="s">
        <v>496</v>
      </c>
    </row>
    <row r="359" spans="1:1" x14ac:dyDescent="0.25">
      <c r="A359" t="s">
        <v>497</v>
      </c>
    </row>
    <row r="360" spans="1:1" x14ac:dyDescent="0.25">
      <c r="A360" t="s">
        <v>498</v>
      </c>
    </row>
    <row r="361" spans="1:1" x14ac:dyDescent="0.25">
      <c r="A361" t="s">
        <v>499</v>
      </c>
    </row>
    <row r="362" spans="1:1" x14ac:dyDescent="0.25">
      <c r="A362" t="s">
        <v>500</v>
      </c>
    </row>
    <row r="363" spans="1:1" x14ac:dyDescent="0.25">
      <c r="A363" t="s">
        <v>501</v>
      </c>
    </row>
    <row r="364" spans="1:1" x14ac:dyDescent="0.25">
      <c r="A364" t="s">
        <v>502</v>
      </c>
    </row>
    <row r="365" spans="1:1" x14ac:dyDescent="0.25">
      <c r="A365" t="s">
        <v>503</v>
      </c>
    </row>
    <row r="366" spans="1:1" x14ac:dyDescent="0.25">
      <c r="A366" t="s">
        <v>504</v>
      </c>
    </row>
    <row r="367" spans="1:1" x14ac:dyDescent="0.25">
      <c r="A367" t="s">
        <v>505</v>
      </c>
    </row>
    <row r="368" spans="1:1" x14ac:dyDescent="0.25">
      <c r="A368" t="s">
        <v>506</v>
      </c>
    </row>
    <row r="369" spans="1:1" x14ac:dyDescent="0.25">
      <c r="A369" t="s">
        <v>507</v>
      </c>
    </row>
    <row r="370" spans="1:1" x14ac:dyDescent="0.25">
      <c r="A370" t="s">
        <v>508</v>
      </c>
    </row>
    <row r="371" spans="1:1" x14ac:dyDescent="0.25">
      <c r="A371" t="s">
        <v>509</v>
      </c>
    </row>
    <row r="372" spans="1:1" x14ac:dyDescent="0.25">
      <c r="A372" t="s">
        <v>510</v>
      </c>
    </row>
    <row r="373" spans="1:1" x14ac:dyDescent="0.25">
      <c r="A373" t="s">
        <v>511</v>
      </c>
    </row>
    <row r="374" spans="1:1" x14ac:dyDescent="0.25">
      <c r="A374" t="s">
        <v>512</v>
      </c>
    </row>
    <row r="375" spans="1:1" x14ac:dyDescent="0.25">
      <c r="A375" t="s">
        <v>513</v>
      </c>
    </row>
    <row r="376" spans="1:1" x14ac:dyDescent="0.25">
      <c r="A376" t="s">
        <v>514</v>
      </c>
    </row>
    <row r="377" spans="1:1" x14ac:dyDescent="0.25">
      <c r="A377" t="s">
        <v>515</v>
      </c>
    </row>
    <row r="378" spans="1:1" x14ac:dyDescent="0.25">
      <c r="A378" t="s">
        <v>516</v>
      </c>
    </row>
    <row r="379" spans="1:1" x14ac:dyDescent="0.25">
      <c r="A379" t="s">
        <v>517</v>
      </c>
    </row>
    <row r="380" spans="1:1" x14ac:dyDescent="0.25">
      <c r="A380" t="s">
        <v>518</v>
      </c>
    </row>
    <row r="381" spans="1:1" x14ac:dyDescent="0.25">
      <c r="A381" t="s">
        <v>519</v>
      </c>
    </row>
    <row r="382" spans="1:1" x14ac:dyDescent="0.25">
      <c r="A382" t="s">
        <v>520</v>
      </c>
    </row>
    <row r="383" spans="1:1" x14ac:dyDescent="0.25">
      <c r="A383" t="s">
        <v>521</v>
      </c>
    </row>
    <row r="384" spans="1:1" x14ac:dyDescent="0.25">
      <c r="A384" t="s">
        <v>522</v>
      </c>
    </row>
    <row r="385" spans="1:1" x14ac:dyDescent="0.25">
      <c r="A385" t="s">
        <v>523</v>
      </c>
    </row>
    <row r="386" spans="1:1" x14ac:dyDescent="0.25">
      <c r="A386" t="s">
        <v>524</v>
      </c>
    </row>
    <row r="387" spans="1:1" x14ac:dyDescent="0.25">
      <c r="A387" t="s">
        <v>525</v>
      </c>
    </row>
    <row r="388" spans="1:1" x14ac:dyDescent="0.25">
      <c r="A388" t="s">
        <v>526</v>
      </c>
    </row>
    <row r="389" spans="1:1" x14ac:dyDescent="0.25">
      <c r="A389" t="s">
        <v>527</v>
      </c>
    </row>
    <row r="390" spans="1:1" x14ac:dyDescent="0.25">
      <c r="A390" t="s">
        <v>528</v>
      </c>
    </row>
    <row r="391" spans="1:1" x14ac:dyDescent="0.25">
      <c r="A391" t="s">
        <v>529</v>
      </c>
    </row>
    <row r="392" spans="1:1" x14ac:dyDescent="0.25">
      <c r="A392" t="s">
        <v>530</v>
      </c>
    </row>
    <row r="393" spans="1:1" x14ac:dyDescent="0.25">
      <c r="A393" t="s">
        <v>531</v>
      </c>
    </row>
    <row r="394" spans="1:1" x14ac:dyDescent="0.25">
      <c r="A394" t="s">
        <v>532</v>
      </c>
    </row>
    <row r="395" spans="1:1" x14ac:dyDescent="0.25">
      <c r="A395" t="s">
        <v>533</v>
      </c>
    </row>
    <row r="396" spans="1:1" x14ac:dyDescent="0.25">
      <c r="A396" t="s">
        <v>534</v>
      </c>
    </row>
    <row r="397" spans="1:1" x14ac:dyDescent="0.25">
      <c r="A397" t="s">
        <v>535</v>
      </c>
    </row>
    <row r="398" spans="1:1" x14ac:dyDescent="0.25">
      <c r="A398" t="s">
        <v>536</v>
      </c>
    </row>
    <row r="399" spans="1:1" x14ac:dyDescent="0.25">
      <c r="A399" t="s">
        <v>537</v>
      </c>
    </row>
    <row r="400" spans="1:1" x14ac:dyDescent="0.25">
      <c r="A400" t="s">
        <v>538</v>
      </c>
    </row>
    <row r="401" spans="1:1" x14ac:dyDescent="0.25">
      <c r="A401" t="s">
        <v>539</v>
      </c>
    </row>
    <row r="402" spans="1:1" x14ac:dyDescent="0.25">
      <c r="A402" t="s">
        <v>540</v>
      </c>
    </row>
    <row r="403" spans="1:1" x14ac:dyDescent="0.25">
      <c r="A403" t="s">
        <v>541</v>
      </c>
    </row>
    <row r="404" spans="1:1" x14ac:dyDescent="0.25">
      <c r="A404" t="s">
        <v>542</v>
      </c>
    </row>
    <row r="405" spans="1:1" x14ac:dyDescent="0.25">
      <c r="A405" t="s">
        <v>543</v>
      </c>
    </row>
    <row r="406" spans="1:1" x14ac:dyDescent="0.25">
      <c r="A406" t="s">
        <v>544</v>
      </c>
    </row>
    <row r="407" spans="1:1" x14ac:dyDescent="0.25">
      <c r="A407" t="s">
        <v>545</v>
      </c>
    </row>
    <row r="408" spans="1:1" x14ac:dyDescent="0.25">
      <c r="A408" t="s">
        <v>546</v>
      </c>
    </row>
    <row r="409" spans="1:1" x14ac:dyDescent="0.25">
      <c r="A409" t="s">
        <v>547</v>
      </c>
    </row>
    <row r="410" spans="1:1" x14ac:dyDescent="0.25">
      <c r="A410" t="s">
        <v>548</v>
      </c>
    </row>
    <row r="411" spans="1:1" x14ac:dyDescent="0.25">
      <c r="A411" t="s">
        <v>549</v>
      </c>
    </row>
    <row r="412" spans="1:1" x14ac:dyDescent="0.25">
      <c r="A412" t="s">
        <v>550</v>
      </c>
    </row>
    <row r="413" spans="1:1" x14ac:dyDescent="0.25">
      <c r="A413" t="s">
        <v>551</v>
      </c>
    </row>
    <row r="414" spans="1:1" x14ac:dyDescent="0.25">
      <c r="A414" t="s">
        <v>552</v>
      </c>
    </row>
    <row r="415" spans="1:1" x14ac:dyDescent="0.25">
      <c r="A415" t="s">
        <v>553</v>
      </c>
    </row>
    <row r="416" spans="1:1" x14ac:dyDescent="0.25">
      <c r="A416" t="s">
        <v>554</v>
      </c>
    </row>
    <row r="417" spans="1:1" x14ac:dyDescent="0.25">
      <c r="A417" t="s">
        <v>555</v>
      </c>
    </row>
    <row r="418" spans="1:1" x14ac:dyDescent="0.25">
      <c r="A418" t="s">
        <v>556</v>
      </c>
    </row>
    <row r="419" spans="1:1" x14ac:dyDescent="0.25">
      <c r="A419" t="s">
        <v>557</v>
      </c>
    </row>
    <row r="420" spans="1:1" x14ac:dyDescent="0.25">
      <c r="A420" t="s">
        <v>558</v>
      </c>
    </row>
    <row r="421" spans="1:1" x14ac:dyDescent="0.25">
      <c r="A421" t="s">
        <v>559</v>
      </c>
    </row>
    <row r="422" spans="1:1" x14ac:dyDescent="0.25">
      <c r="A422" t="s">
        <v>560</v>
      </c>
    </row>
    <row r="423" spans="1:1" x14ac:dyDescent="0.25">
      <c r="A423" t="s">
        <v>561</v>
      </c>
    </row>
    <row r="424" spans="1:1" x14ac:dyDescent="0.25">
      <c r="A424" t="s">
        <v>562</v>
      </c>
    </row>
    <row r="425" spans="1:1" x14ac:dyDescent="0.25">
      <c r="A425" t="s">
        <v>563</v>
      </c>
    </row>
    <row r="426" spans="1:1" x14ac:dyDescent="0.25">
      <c r="A426" t="s">
        <v>564</v>
      </c>
    </row>
    <row r="427" spans="1:1" x14ac:dyDescent="0.25">
      <c r="A427" t="s">
        <v>565</v>
      </c>
    </row>
    <row r="428" spans="1:1" x14ac:dyDescent="0.25">
      <c r="A428" t="s">
        <v>566</v>
      </c>
    </row>
    <row r="429" spans="1:1" x14ac:dyDescent="0.25">
      <c r="A429" t="s">
        <v>567</v>
      </c>
    </row>
    <row r="430" spans="1:1" x14ac:dyDescent="0.25">
      <c r="A430" t="s">
        <v>568</v>
      </c>
    </row>
    <row r="431" spans="1:1" x14ac:dyDescent="0.25">
      <c r="A431" t="s">
        <v>569</v>
      </c>
    </row>
    <row r="432" spans="1:1" x14ac:dyDescent="0.25">
      <c r="A432" t="s">
        <v>570</v>
      </c>
    </row>
    <row r="433" spans="1:1" x14ac:dyDescent="0.25">
      <c r="A433" t="s">
        <v>571</v>
      </c>
    </row>
    <row r="434" spans="1:1" x14ac:dyDescent="0.25">
      <c r="A434" t="s">
        <v>572</v>
      </c>
    </row>
    <row r="435" spans="1:1" x14ac:dyDescent="0.25">
      <c r="A435" t="s">
        <v>573</v>
      </c>
    </row>
    <row r="436" spans="1:1" x14ac:dyDescent="0.25">
      <c r="A436" t="s">
        <v>574</v>
      </c>
    </row>
    <row r="437" spans="1:1" x14ac:dyDescent="0.25">
      <c r="A437" t="s">
        <v>575</v>
      </c>
    </row>
    <row r="438" spans="1:1" x14ac:dyDescent="0.25">
      <c r="A438" t="s">
        <v>576</v>
      </c>
    </row>
    <row r="439" spans="1:1" x14ac:dyDescent="0.25">
      <c r="A439" t="s">
        <v>577</v>
      </c>
    </row>
    <row r="440" spans="1:1" x14ac:dyDescent="0.25">
      <c r="A440" t="s">
        <v>578</v>
      </c>
    </row>
    <row r="441" spans="1:1" x14ac:dyDescent="0.25">
      <c r="A441" t="s">
        <v>579</v>
      </c>
    </row>
    <row r="442" spans="1:1" x14ac:dyDescent="0.25">
      <c r="A442" t="s">
        <v>580</v>
      </c>
    </row>
    <row r="443" spans="1:1" x14ac:dyDescent="0.25">
      <c r="A443" t="s">
        <v>581</v>
      </c>
    </row>
    <row r="444" spans="1:1" x14ac:dyDescent="0.25">
      <c r="A444" t="s">
        <v>582</v>
      </c>
    </row>
    <row r="445" spans="1:1" x14ac:dyDescent="0.25">
      <c r="A445" t="s">
        <v>583</v>
      </c>
    </row>
    <row r="446" spans="1:1" x14ac:dyDescent="0.25">
      <c r="A446" t="s">
        <v>584</v>
      </c>
    </row>
    <row r="447" spans="1:1" x14ac:dyDescent="0.25">
      <c r="A447" t="s">
        <v>585</v>
      </c>
    </row>
    <row r="448" spans="1:1" x14ac:dyDescent="0.25">
      <c r="A448" t="s">
        <v>586</v>
      </c>
    </row>
    <row r="449" spans="1:1" x14ac:dyDescent="0.25">
      <c r="A449" t="s">
        <v>587</v>
      </c>
    </row>
    <row r="450" spans="1:1" x14ac:dyDescent="0.25">
      <c r="A450" t="s">
        <v>588</v>
      </c>
    </row>
    <row r="451" spans="1:1" x14ac:dyDescent="0.25">
      <c r="A451" t="s">
        <v>589</v>
      </c>
    </row>
    <row r="452" spans="1:1" x14ac:dyDescent="0.25">
      <c r="A452" t="s">
        <v>590</v>
      </c>
    </row>
    <row r="453" spans="1:1" x14ac:dyDescent="0.25">
      <c r="A453" t="s">
        <v>591</v>
      </c>
    </row>
    <row r="454" spans="1:1" x14ac:dyDescent="0.25">
      <c r="A454" t="s">
        <v>592</v>
      </c>
    </row>
    <row r="455" spans="1:1" x14ac:dyDescent="0.25">
      <c r="A455" t="s">
        <v>593</v>
      </c>
    </row>
    <row r="456" spans="1:1" x14ac:dyDescent="0.25">
      <c r="A456" t="s">
        <v>594</v>
      </c>
    </row>
    <row r="457" spans="1:1" x14ac:dyDescent="0.25">
      <c r="A457" t="s">
        <v>595</v>
      </c>
    </row>
    <row r="458" spans="1:1" x14ac:dyDescent="0.25">
      <c r="A458" t="s">
        <v>596</v>
      </c>
    </row>
    <row r="459" spans="1:1" x14ac:dyDescent="0.25">
      <c r="A459" t="s">
        <v>597</v>
      </c>
    </row>
    <row r="460" spans="1:1" x14ac:dyDescent="0.25">
      <c r="A460" t="s">
        <v>598</v>
      </c>
    </row>
    <row r="461" spans="1:1" x14ac:dyDescent="0.25">
      <c r="A461" t="s">
        <v>599</v>
      </c>
    </row>
    <row r="462" spans="1:1" x14ac:dyDescent="0.25">
      <c r="A462" t="s">
        <v>600</v>
      </c>
    </row>
    <row r="463" spans="1:1" x14ac:dyDescent="0.25">
      <c r="A463" t="s">
        <v>601</v>
      </c>
    </row>
    <row r="464" spans="1:1" x14ac:dyDescent="0.25">
      <c r="A464" t="s">
        <v>602</v>
      </c>
    </row>
    <row r="465" spans="1:1" x14ac:dyDescent="0.25">
      <c r="A465" t="s">
        <v>603</v>
      </c>
    </row>
    <row r="466" spans="1:1" x14ac:dyDescent="0.25">
      <c r="A466" t="s">
        <v>604</v>
      </c>
    </row>
    <row r="467" spans="1:1" x14ac:dyDescent="0.25">
      <c r="A467" t="s">
        <v>605</v>
      </c>
    </row>
    <row r="468" spans="1:1" x14ac:dyDescent="0.25">
      <c r="A468" t="s">
        <v>606</v>
      </c>
    </row>
    <row r="469" spans="1:1" x14ac:dyDescent="0.25">
      <c r="A469" t="s">
        <v>607</v>
      </c>
    </row>
    <row r="470" spans="1:1" x14ac:dyDescent="0.25">
      <c r="A470" t="s">
        <v>608</v>
      </c>
    </row>
    <row r="471" spans="1:1" x14ac:dyDescent="0.25">
      <c r="A471" t="s">
        <v>609</v>
      </c>
    </row>
    <row r="472" spans="1:1" x14ac:dyDescent="0.25">
      <c r="A472" t="s">
        <v>610</v>
      </c>
    </row>
    <row r="473" spans="1:1" x14ac:dyDescent="0.25">
      <c r="A473" t="s">
        <v>611</v>
      </c>
    </row>
    <row r="474" spans="1:1" x14ac:dyDescent="0.25">
      <c r="A474" t="s">
        <v>612</v>
      </c>
    </row>
    <row r="475" spans="1:1" x14ac:dyDescent="0.25">
      <c r="A475" t="s">
        <v>613</v>
      </c>
    </row>
    <row r="476" spans="1:1" x14ac:dyDescent="0.25">
      <c r="A476" t="s">
        <v>614</v>
      </c>
    </row>
    <row r="477" spans="1:1" x14ac:dyDescent="0.25">
      <c r="A477" t="s">
        <v>615</v>
      </c>
    </row>
    <row r="478" spans="1:1" x14ac:dyDescent="0.25">
      <c r="A478" t="s">
        <v>616</v>
      </c>
    </row>
    <row r="479" spans="1:1" x14ac:dyDescent="0.25">
      <c r="A479" t="s">
        <v>617</v>
      </c>
    </row>
    <row r="480" spans="1:1" x14ac:dyDescent="0.25">
      <c r="A480" t="s">
        <v>618</v>
      </c>
    </row>
    <row r="481" spans="1:1" x14ac:dyDescent="0.25">
      <c r="A481" t="s">
        <v>619</v>
      </c>
    </row>
    <row r="482" spans="1:1" x14ac:dyDescent="0.25">
      <c r="A482" t="s">
        <v>620</v>
      </c>
    </row>
    <row r="483" spans="1:1" x14ac:dyDescent="0.25">
      <c r="A483" t="s">
        <v>621</v>
      </c>
    </row>
    <row r="484" spans="1:1" x14ac:dyDescent="0.25">
      <c r="A484" t="s">
        <v>622</v>
      </c>
    </row>
    <row r="485" spans="1:1" x14ac:dyDescent="0.25">
      <c r="A485" t="s">
        <v>623</v>
      </c>
    </row>
    <row r="486" spans="1:1" x14ac:dyDescent="0.25">
      <c r="A486" t="s">
        <v>624</v>
      </c>
    </row>
    <row r="487" spans="1:1" x14ac:dyDescent="0.25">
      <c r="A487" t="s">
        <v>625</v>
      </c>
    </row>
    <row r="488" spans="1:1" x14ac:dyDescent="0.25">
      <c r="A488" t="s">
        <v>626</v>
      </c>
    </row>
    <row r="489" spans="1:1" x14ac:dyDescent="0.25">
      <c r="A489" t="s">
        <v>627</v>
      </c>
    </row>
    <row r="490" spans="1:1" x14ac:dyDescent="0.25">
      <c r="A490" t="s">
        <v>628</v>
      </c>
    </row>
    <row r="491" spans="1:1" x14ac:dyDescent="0.25">
      <c r="A491" t="s">
        <v>629</v>
      </c>
    </row>
    <row r="492" spans="1:1" x14ac:dyDescent="0.25">
      <c r="A492" t="s">
        <v>630</v>
      </c>
    </row>
    <row r="493" spans="1:1" x14ac:dyDescent="0.25">
      <c r="A493" t="s">
        <v>631</v>
      </c>
    </row>
    <row r="494" spans="1:1" x14ac:dyDescent="0.25">
      <c r="A494" t="s">
        <v>632</v>
      </c>
    </row>
    <row r="495" spans="1:1" x14ac:dyDescent="0.25">
      <c r="A495" t="s">
        <v>633</v>
      </c>
    </row>
    <row r="496" spans="1:1" x14ac:dyDescent="0.25">
      <c r="A496" t="s">
        <v>634</v>
      </c>
    </row>
    <row r="497" spans="1:1" x14ac:dyDescent="0.25">
      <c r="A497" t="s">
        <v>635</v>
      </c>
    </row>
    <row r="498" spans="1:1" x14ac:dyDescent="0.25">
      <c r="A498" t="s">
        <v>636</v>
      </c>
    </row>
    <row r="499" spans="1:1" x14ac:dyDescent="0.25">
      <c r="A499" t="s">
        <v>637</v>
      </c>
    </row>
    <row r="500" spans="1:1" x14ac:dyDescent="0.25">
      <c r="A500" t="s">
        <v>638</v>
      </c>
    </row>
    <row r="501" spans="1:1" x14ac:dyDescent="0.25">
      <c r="A501" t="s">
        <v>639</v>
      </c>
    </row>
    <row r="502" spans="1:1" x14ac:dyDescent="0.25">
      <c r="A502" t="s">
        <v>640</v>
      </c>
    </row>
    <row r="503" spans="1:1" x14ac:dyDescent="0.25">
      <c r="A503" t="s">
        <v>641</v>
      </c>
    </row>
    <row r="504" spans="1:1" x14ac:dyDescent="0.25">
      <c r="A504" t="s">
        <v>642</v>
      </c>
    </row>
    <row r="505" spans="1:1" x14ac:dyDescent="0.25">
      <c r="A505" t="s">
        <v>643</v>
      </c>
    </row>
    <row r="506" spans="1:1" x14ac:dyDescent="0.25">
      <c r="A506" t="s">
        <v>644</v>
      </c>
    </row>
    <row r="507" spans="1:1" x14ac:dyDescent="0.25">
      <c r="A507" t="s">
        <v>645</v>
      </c>
    </row>
    <row r="508" spans="1:1" x14ac:dyDescent="0.25">
      <c r="A508" t="s">
        <v>646</v>
      </c>
    </row>
    <row r="509" spans="1:1" x14ac:dyDescent="0.25">
      <c r="A509" t="s">
        <v>647</v>
      </c>
    </row>
    <row r="510" spans="1:1" x14ac:dyDescent="0.25">
      <c r="A510" t="s">
        <v>648</v>
      </c>
    </row>
    <row r="511" spans="1:1" x14ac:dyDescent="0.25">
      <c r="A511" t="s">
        <v>649</v>
      </c>
    </row>
    <row r="512" spans="1:1" x14ac:dyDescent="0.25">
      <c r="A512" t="s">
        <v>650</v>
      </c>
    </row>
    <row r="513" spans="1:1" x14ac:dyDescent="0.25">
      <c r="A513" t="s">
        <v>651</v>
      </c>
    </row>
    <row r="514" spans="1:1" x14ac:dyDescent="0.25">
      <c r="A514" t="s">
        <v>652</v>
      </c>
    </row>
    <row r="515" spans="1:1" x14ac:dyDescent="0.25">
      <c r="A515" t="s">
        <v>653</v>
      </c>
    </row>
    <row r="516" spans="1:1" x14ac:dyDescent="0.25">
      <c r="A516" t="s">
        <v>654</v>
      </c>
    </row>
    <row r="517" spans="1:1" x14ac:dyDescent="0.25">
      <c r="A517" t="s">
        <v>655</v>
      </c>
    </row>
    <row r="518" spans="1:1" x14ac:dyDescent="0.25">
      <c r="A518" t="s">
        <v>656</v>
      </c>
    </row>
    <row r="519" spans="1:1" x14ac:dyDescent="0.25">
      <c r="A519" t="s">
        <v>657</v>
      </c>
    </row>
    <row r="520" spans="1:1" x14ac:dyDescent="0.25">
      <c r="A520" t="s">
        <v>658</v>
      </c>
    </row>
    <row r="521" spans="1:1" x14ac:dyDescent="0.25">
      <c r="A521" t="s">
        <v>659</v>
      </c>
    </row>
    <row r="522" spans="1:1" x14ac:dyDescent="0.25">
      <c r="A522" t="s">
        <v>660</v>
      </c>
    </row>
    <row r="523" spans="1:1" x14ac:dyDescent="0.25">
      <c r="A523" t="s">
        <v>661</v>
      </c>
    </row>
    <row r="524" spans="1:1" x14ac:dyDescent="0.25">
      <c r="A524" t="s">
        <v>662</v>
      </c>
    </row>
    <row r="525" spans="1:1" x14ac:dyDescent="0.25">
      <c r="A525" t="s">
        <v>663</v>
      </c>
    </row>
    <row r="526" spans="1:1" x14ac:dyDescent="0.25">
      <c r="A526" t="s">
        <v>664</v>
      </c>
    </row>
    <row r="527" spans="1:1" x14ac:dyDescent="0.25">
      <c r="A527" t="s">
        <v>665</v>
      </c>
    </row>
    <row r="528" spans="1:1" x14ac:dyDescent="0.25">
      <c r="A528" t="s">
        <v>666</v>
      </c>
    </row>
    <row r="529" spans="1:1" x14ac:dyDescent="0.25">
      <c r="A529" t="s">
        <v>667</v>
      </c>
    </row>
    <row r="530" spans="1:1" x14ac:dyDescent="0.25">
      <c r="A530" t="s">
        <v>668</v>
      </c>
    </row>
    <row r="531" spans="1:1" x14ac:dyDescent="0.25">
      <c r="A531" t="s">
        <v>669</v>
      </c>
    </row>
    <row r="532" spans="1:1" x14ac:dyDescent="0.25">
      <c r="A532" t="s">
        <v>670</v>
      </c>
    </row>
    <row r="533" spans="1:1" x14ac:dyDescent="0.25">
      <c r="A533" t="s">
        <v>671</v>
      </c>
    </row>
    <row r="534" spans="1:1" x14ac:dyDescent="0.25">
      <c r="A534" t="s">
        <v>672</v>
      </c>
    </row>
    <row r="535" spans="1:1" x14ac:dyDescent="0.25">
      <c r="A535" t="s">
        <v>673</v>
      </c>
    </row>
    <row r="536" spans="1:1" x14ac:dyDescent="0.25">
      <c r="A536" t="s">
        <v>674</v>
      </c>
    </row>
    <row r="537" spans="1:1" x14ac:dyDescent="0.25">
      <c r="A537" t="s">
        <v>675</v>
      </c>
    </row>
    <row r="538" spans="1:1" x14ac:dyDescent="0.25">
      <c r="A538" t="s">
        <v>676</v>
      </c>
    </row>
    <row r="539" spans="1:1" x14ac:dyDescent="0.25">
      <c r="A539" t="s">
        <v>677</v>
      </c>
    </row>
    <row r="540" spans="1:1" x14ac:dyDescent="0.25">
      <c r="A540" t="s">
        <v>678</v>
      </c>
    </row>
    <row r="541" spans="1:1" x14ac:dyDescent="0.25">
      <c r="A541" t="s">
        <v>679</v>
      </c>
    </row>
    <row r="542" spans="1:1" x14ac:dyDescent="0.25">
      <c r="A542" t="s">
        <v>680</v>
      </c>
    </row>
    <row r="543" spans="1:1" x14ac:dyDescent="0.25">
      <c r="A543" t="s">
        <v>681</v>
      </c>
    </row>
    <row r="544" spans="1:1" x14ac:dyDescent="0.25">
      <c r="A544" t="s">
        <v>682</v>
      </c>
    </row>
    <row r="545" spans="1:1" x14ac:dyDescent="0.25">
      <c r="A545" t="s">
        <v>683</v>
      </c>
    </row>
    <row r="546" spans="1:1" x14ac:dyDescent="0.25">
      <c r="A546" t="s">
        <v>684</v>
      </c>
    </row>
    <row r="547" spans="1:1" x14ac:dyDescent="0.25">
      <c r="A547" t="s">
        <v>685</v>
      </c>
    </row>
    <row r="548" spans="1:1" x14ac:dyDescent="0.25">
      <c r="A548" t="s">
        <v>686</v>
      </c>
    </row>
    <row r="549" spans="1:1" x14ac:dyDescent="0.25">
      <c r="A549" t="s">
        <v>687</v>
      </c>
    </row>
    <row r="550" spans="1:1" x14ac:dyDescent="0.25">
      <c r="A550" t="s">
        <v>688</v>
      </c>
    </row>
    <row r="551" spans="1:1" x14ac:dyDescent="0.25">
      <c r="A551" t="s">
        <v>689</v>
      </c>
    </row>
    <row r="552" spans="1:1" x14ac:dyDescent="0.25">
      <c r="A552" t="s">
        <v>690</v>
      </c>
    </row>
    <row r="553" spans="1:1" x14ac:dyDescent="0.25">
      <c r="A553" t="s">
        <v>691</v>
      </c>
    </row>
    <row r="554" spans="1:1" x14ac:dyDescent="0.25">
      <c r="A554" t="s">
        <v>692</v>
      </c>
    </row>
    <row r="555" spans="1:1" x14ac:dyDescent="0.25">
      <c r="A555" t="s">
        <v>693</v>
      </c>
    </row>
    <row r="556" spans="1:1" x14ac:dyDescent="0.25">
      <c r="A556" t="s">
        <v>694</v>
      </c>
    </row>
    <row r="557" spans="1:1" x14ac:dyDescent="0.25">
      <c r="A557" t="s">
        <v>695</v>
      </c>
    </row>
    <row r="558" spans="1:1" x14ac:dyDescent="0.25">
      <c r="A558" t="s">
        <v>696</v>
      </c>
    </row>
    <row r="559" spans="1:1" x14ac:dyDescent="0.25">
      <c r="A559" t="s">
        <v>697</v>
      </c>
    </row>
    <row r="560" spans="1:1" x14ac:dyDescent="0.25">
      <c r="A560" t="s">
        <v>698</v>
      </c>
    </row>
    <row r="561" spans="1:1" x14ac:dyDescent="0.25">
      <c r="A561" t="s">
        <v>699</v>
      </c>
    </row>
    <row r="562" spans="1:1" x14ac:dyDescent="0.25">
      <c r="A562" t="s">
        <v>700</v>
      </c>
    </row>
    <row r="563" spans="1:1" x14ac:dyDescent="0.25">
      <c r="A563" t="s">
        <v>701</v>
      </c>
    </row>
    <row r="564" spans="1:1" x14ac:dyDescent="0.25">
      <c r="A564" t="s">
        <v>702</v>
      </c>
    </row>
    <row r="565" spans="1:1" x14ac:dyDescent="0.25">
      <c r="A565" t="s">
        <v>703</v>
      </c>
    </row>
    <row r="566" spans="1:1" x14ac:dyDescent="0.25">
      <c r="A566" t="s">
        <v>704</v>
      </c>
    </row>
    <row r="567" spans="1:1" x14ac:dyDescent="0.25">
      <c r="A567" t="s">
        <v>705</v>
      </c>
    </row>
    <row r="568" spans="1:1" x14ac:dyDescent="0.25">
      <c r="A568" t="s">
        <v>706</v>
      </c>
    </row>
    <row r="569" spans="1:1" x14ac:dyDescent="0.25">
      <c r="A569" t="s">
        <v>707</v>
      </c>
    </row>
    <row r="570" spans="1:1" x14ac:dyDescent="0.25">
      <c r="A570" t="s">
        <v>708</v>
      </c>
    </row>
    <row r="571" spans="1:1" x14ac:dyDescent="0.25">
      <c r="A571" t="s">
        <v>709</v>
      </c>
    </row>
    <row r="572" spans="1:1" x14ac:dyDescent="0.25">
      <c r="A572" t="s">
        <v>710</v>
      </c>
    </row>
    <row r="573" spans="1:1" x14ac:dyDescent="0.25">
      <c r="A573" t="s">
        <v>711</v>
      </c>
    </row>
    <row r="574" spans="1:1" x14ac:dyDescent="0.25">
      <c r="A574" t="s">
        <v>712</v>
      </c>
    </row>
    <row r="575" spans="1:1" x14ac:dyDescent="0.25">
      <c r="A575" t="s">
        <v>713</v>
      </c>
    </row>
    <row r="576" spans="1:1" x14ac:dyDescent="0.25">
      <c r="A576" t="s">
        <v>714</v>
      </c>
    </row>
    <row r="577" spans="1:1" x14ac:dyDescent="0.25">
      <c r="A577" t="s">
        <v>715</v>
      </c>
    </row>
    <row r="578" spans="1:1" x14ac:dyDescent="0.25">
      <c r="A578" t="s">
        <v>716</v>
      </c>
    </row>
    <row r="579" spans="1:1" x14ac:dyDescent="0.25">
      <c r="A579" t="s">
        <v>717</v>
      </c>
    </row>
    <row r="580" spans="1:1" x14ac:dyDescent="0.25">
      <c r="A580" t="s">
        <v>718</v>
      </c>
    </row>
    <row r="581" spans="1:1" x14ac:dyDescent="0.25">
      <c r="A581" t="s">
        <v>719</v>
      </c>
    </row>
    <row r="582" spans="1:1" x14ac:dyDescent="0.25">
      <c r="A582" t="s">
        <v>720</v>
      </c>
    </row>
    <row r="583" spans="1:1" x14ac:dyDescent="0.25">
      <c r="A583" t="s">
        <v>721</v>
      </c>
    </row>
    <row r="584" spans="1:1" x14ac:dyDescent="0.25">
      <c r="A584" t="s">
        <v>722</v>
      </c>
    </row>
    <row r="585" spans="1:1" x14ac:dyDescent="0.25">
      <c r="A585" t="s">
        <v>723</v>
      </c>
    </row>
    <row r="586" spans="1:1" x14ac:dyDescent="0.25">
      <c r="A586" t="s">
        <v>724</v>
      </c>
    </row>
    <row r="587" spans="1:1" x14ac:dyDescent="0.25">
      <c r="A587" t="s">
        <v>725</v>
      </c>
    </row>
    <row r="588" spans="1:1" x14ac:dyDescent="0.25">
      <c r="A588" t="s">
        <v>726</v>
      </c>
    </row>
    <row r="589" spans="1:1" x14ac:dyDescent="0.25">
      <c r="A589" t="s">
        <v>727</v>
      </c>
    </row>
    <row r="590" spans="1:1" x14ac:dyDescent="0.25">
      <c r="A590" t="s">
        <v>728</v>
      </c>
    </row>
    <row r="591" spans="1:1" x14ac:dyDescent="0.25">
      <c r="A591" t="s">
        <v>729</v>
      </c>
    </row>
    <row r="592" spans="1:1" x14ac:dyDescent="0.25">
      <c r="A592" t="s">
        <v>730</v>
      </c>
    </row>
    <row r="593" spans="1:1" x14ac:dyDescent="0.25">
      <c r="A593" t="s">
        <v>731</v>
      </c>
    </row>
    <row r="594" spans="1:1" x14ac:dyDescent="0.25">
      <c r="A594" t="s">
        <v>732</v>
      </c>
    </row>
    <row r="595" spans="1:1" x14ac:dyDescent="0.25">
      <c r="A595" t="s">
        <v>733</v>
      </c>
    </row>
    <row r="596" spans="1:1" x14ac:dyDescent="0.25">
      <c r="A596" t="s">
        <v>734</v>
      </c>
    </row>
    <row r="597" spans="1:1" x14ac:dyDescent="0.25">
      <c r="A597" t="s">
        <v>735</v>
      </c>
    </row>
    <row r="598" spans="1:1" x14ac:dyDescent="0.25">
      <c r="A598" t="s">
        <v>736</v>
      </c>
    </row>
    <row r="599" spans="1:1" x14ac:dyDescent="0.25">
      <c r="A599" t="s">
        <v>737</v>
      </c>
    </row>
    <row r="600" spans="1:1" x14ac:dyDescent="0.25">
      <c r="A600" t="s">
        <v>738</v>
      </c>
    </row>
    <row r="601" spans="1:1" x14ac:dyDescent="0.25">
      <c r="A601" t="s">
        <v>739</v>
      </c>
    </row>
    <row r="602" spans="1:1" x14ac:dyDescent="0.25">
      <c r="A602" t="s">
        <v>740</v>
      </c>
    </row>
    <row r="603" spans="1:1" x14ac:dyDescent="0.25">
      <c r="A603" t="s">
        <v>741</v>
      </c>
    </row>
    <row r="604" spans="1:1" x14ac:dyDescent="0.25">
      <c r="A604" t="s">
        <v>742</v>
      </c>
    </row>
    <row r="605" spans="1:1" x14ac:dyDescent="0.25">
      <c r="A605" t="s">
        <v>743</v>
      </c>
    </row>
    <row r="606" spans="1:1" x14ac:dyDescent="0.25">
      <c r="A606" t="s">
        <v>744</v>
      </c>
    </row>
    <row r="607" spans="1:1" x14ac:dyDescent="0.25">
      <c r="A607" t="s">
        <v>745</v>
      </c>
    </row>
    <row r="608" spans="1:1" x14ac:dyDescent="0.25">
      <c r="A608" t="s">
        <v>746</v>
      </c>
    </row>
    <row r="609" spans="1:1" x14ac:dyDescent="0.25">
      <c r="A609" t="s">
        <v>747</v>
      </c>
    </row>
    <row r="610" spans="1:1" x14ac:dyDescent="0.25">
      <c r="A610" t="s">
        <v>748</v>
      </c>
    </row>
    <row r="611" spans="1:1" x14ac:dyDescent="0.25">
      <c r="A611" t="s">
        <v>749</v>
      </c>
    </row>
    <row r="612" spans="1:1" x14ac:dyDescent="0.25">
      <c r="A612" t="s">
        <v>750</v>
      </c>
    </row>
    <row r="613" spans="1:1" x14ac:dyDescent="0.25">
      <c r="A613" t="s">
        <v>751</v>
      </c>
    </row>
    <row r="614" spans="1:1" x14ac:dyDescent="0.25">
      <c r="A614" t="s">
        <v>752</v>
      </c>
    </row>
    <row r="615" spans="1:1" x14ac:dyDescent="0.25">
      <c r="A615" t="s">
        <v>753</v>
      </c>
    </row>
    <row r="616" spans="1:1" x14ac:dyDescent="0.25">
      <c r="A616" t="s">
        <v>754</v>
      </c>
    </row>
    <row r="617" spans="1:1" x14ac:dyDescent="0.25">
      <c r="A617" t="s">
        <v>755</v>
      </c>
    </row>
    <row r="618" spans="1:1" x14ac:dyDescent="0.25">
      <c r="A618" t="s">
        <v>756</v>
      </c>
    </row>
    <row r="619" spans="1:1" x14ac:dyDescent="0.25">
      <c r="A619" t="s">
        <v>757</v>
      </c>
    </row>
    <row r="620" spans="1:1" x14ac:dyDescent="0.25">
      <c r="A620" t="s">
        <v>758</v>
      </c>
    </row>
    <row r="621" spans="1:1" x14ac:dyDescent="0.25">
      <c r="A621" t="s">
        <v>759</v>
      </c>
    </row>
    <row r="622" spans="1:1" x14ac:dyDescent="0.25">
      <c r="A622" t="s">
        <v>760</v>
      </c>
    </row>
    <row r="623" spans="1:1" x14ac:dyDescent="0.25">
      <c r="A623" t="s">
        <v>761</v>
      </c>
    </row>
    <row r="624" spans="1:1" x14ac:dyDescent="0.25">
      <c r="A624" t="s">
        <v>762</v>
      </c>
    </row>
    <row r="625" spans="1:1" x14ac:dyDescent="0.25">
      <c r="A625" t="s">
        <v>763</v>
      </c>
    </row>
    <row r="626" spans="1:1" x14ac:dyDescent="0.25">
      <c r="A626" t="s">
        <v>764</v>
      </c>
    </row>
    <row r="627" spans="1:1" x14ac:dyDescent="0.25">
      <c r="A627" t="s">
        <v>765</v>
      </c>
    </row>
    <row r="628" spans="1:1" x14ac:dyDescent="0.25">
      <c r="A628" t="s">
        <v>766</v>
      </c>
    </row>
    <row r="629" spans="1:1" x14ac:dyDescent="0.25">
      <c r="A629" t="s">
        <v>767</v>
      </c>
    </row>
    <row r="630" spans="1:1" x14ac:dyDescent="0.25">
      <c r="A630" t="s">
        <v>768</v>
      </c>
    </row>
    <row r="631" spans="1:1" x14ac:dyDescent="0.25">
      <c r="A631" t="s">
        <v>769</v>
      </c>
    </row>
    <row r="632" spans="1:1" x14ac:dyDescent="0.25">
      <c r="A632" t="s">
        <v>770</v>
      </c>
    </row>
    <row r="633" spans="1:1" x14ac:dyDescent="0.25">
      <c r="A633" t="s">
        <v>771</v>
      </c>
    </row>
    <row r="634" spans="1:1" x14ac:dyDescent="0.25">
      <c r="A634" t="s">
        <v>772</v>
      </c>
    </row>
    <row r="635" spans="1:1" x14ac:dyDescent="0.25">
      <c r="A635" t="s">
        <v>773</v>
      </c>
    </row>
    <row r="636" spans="1:1" x14ac:dyDescent="0.25">
      <c r="A636" t="s">
        <v>774</v>
      </c>
    </row>
    <row r="637" spans="1:1" x14ac:dyDescent="0.25">
      <c r="A637" t="s">
        <v>775</v>
      </c>
    </row>
    <row r="638" spans="1:1" x14ac:dyDescent="0.25">
      <c r="A638" t="s">
        <v>776</v>
      </c>
    </row>
    <row r="639" spans="1:1" x14ac:dyDescent="0.25">
      <c r="A639" t="s">
        <v>777</v>
      </c>
    </row>
    <row r="640" spans="1:1" x14ac:dyDescent="0.25">
      <c r="A640" t="s">
        <v>778</v>
      </c>
    </row>
    <row r="641" spans="1:1" x14ac:dyDescent="0.25">
      <c r="A641" t="s">
        <v>779</v>
      </c>
    </row>
    <row r="642" spans="1:1" x14ac:dyDescent="0.25">
      <c r="A642" t="s">
        <v>780</v>
      </c>
    </row>
    <row r="643" spans="1:1" x14ac:dyDescent="0.25">
      <c r="A643" t="s">
        <v>781</v>
      </c>
    </row>
    <row r="644" spans="1:1" x14ac:dyDescent="0.25">
      <c r="A644" t="s">
        <v>782</v>
      </c>
    </row>
    <row r="645" spans="1:1" x14ac:dyDescent="0.25">
      <c r="A645" t="s">
        <v>783</v>
      </c>
    </row>
    <row r="646" spans="1:1" x14ac:dyDescent="0.25">
      <c r="A646" t="s">
        <v>784</v>
      </c>
    </row>
    <row r="647" spans="1:1" x14ac:dyDescent="0.25">
      <c r="A647" t="s">
        <v>785</v>
      </c>
    </row>
    <row r="648" spans="1:1" x14ac:dyDescent="0.25">
      <c r="A648" t="s">
        <v>786</v>
      </c>
    </row>
    <row r="649" spans="1:1" x14ac:dyDescent="0.25">
      <c r="A649" t="s">
        <v>787</v>
      </c>
    </row>
    <row r="650" spans="1:1" x14ac:dyDescent="0.25">
      <c r="A650" t="s">
        <v>788</v>
      </c>
    </row>
    <row r="651" spans="1:1" x14ac:dyDescent="0.25">
      <c r="A651" t="s">
        <v>789</v>
      </c>
    </row>
    <row r="652" spans="1:1" x14ac:dyDescent="0.25">
      <c r="A652" t="s">
        <v>790</v>
      </c>
    </row>
    <row r="653" spans="1:1" x14ac:dyDescent="0.25">
      <c r="A653" t="s">
        <v>791</v>
      </c>
    </row>
    <row r="654" spans="1:1" x14ac:dyDescent="0.25">
      <c r="A654" t="s">
        <v>792</v>
      </c>
    </row>
    <row r="655" spans="1:1" x14ac:dyDescent="0.25">
      <c r="A655" t="s">
        <v>793</v>
      </c>
    </row>
    <row r="656" spans="1:1" x14ac:dyDescent="0.25">
      <c r="A656" t="s">
        <v>794</v>
      </c>
    </row>
    <row r="657" spans="1:1" x14ac:dyDescent="0.25">
      <c r="A657" t="s">
        <v>795</v>
      </c>
    </row>
    <row r="658" spans="1:1" x14ac:dyDescent="0.25">
      <c r="A658" t="s">
        <v>796</v>
      </c>
    </row>
    <row r="659" spans="1:1" x14ac:dyDescent="0.25">
      <c r="A659" t="s">
        <v>797</v>
      </c>
    </row>
    <row r="660" spans="1:1" x14ac:dyDescent="0.25">
      <c r="A660" t="s">
        <v>798</v>
      </c>
    </row>
    <row r="661" spans="1:1" x14ac:dyDescent="0.25">
      <c r="A661" t="s">
        <v>799</v>
      </c>
    </row>
    <row r="662" spans="1:1" x14ac:dyDescent="0.25">
      <c r="A662" t="s">
        <v>800</v>
      </c>
    </row>
    <row r="663" spans="1:1" x14ac:dyDescent="0.25">
      <c r="A663" t="s">
        <v>801</v>
      </c>
    </row>
    <row r="664" spans="1:1" x14ac:dyDescent="0.25">
      <c r="A664" t="s">
        <v>802</v>
      </c>
    </row>
    <row r="665" spans="1:1" x14ac:dyDescent="0.25">
      <c r="A665" t="s">
        <v>803</v>
      </c>
    </row>
    <row r="666" spans="1:1" x14ac:dyDescent="0.25">
      <c r="A666" t="s">
        <v>804</v>
      </c>
    </row>
    <row r="667" spans="1:1" x14ac:dyDescent="0.25">
      <c r="A667" t="s">
        <v>805</v>
      </c>
    </row>
    <row r="668" spans="1:1" x14ac:dyDescent="0.25">
      <c r="A668" t="s">
        <v>806</v>
      </c>
    </row>
    <row r="669" spans="1:1" x14ac:dyDescent="0.25">
      <c r="A669" t="s">
        <v>807</v>
      </c>
    </row>
    <row r="670" spans="1:1" x14ac:dyDescent="0.25">
      <c r="A670" t="s">
        <v>808</v>
      </c>
    </row>
    <row r="671" spans="1:1" x14ac:dyDescent="0.25">
      <c r="A671" t="s">
        <v>809</v>
      </c>
    </row>
    <row r="672" spans="1:1" x14ac:dyDescent="0.25">
      <c r="A672" t="s">
        <v>810</v>
      </c>
    </row>
    <row r="673" spans="1:1" x14ac:dyDescent="0.25">
      <c r="A673" t="s">
        <v>811</v>
      </c>
    </row>
    <row r="674" spans="1:1" x14ac:dyDescent="0.25">
      <c r="A674" t="s">
        <v>812</v>
      </c>
    </row>
    <row r="675" spans="1:1" x14ac:dyDescent="0.25">
      <c r="A675" t="s">
        <v>813</v>
      </c>
    </row>
    <row r="676" spans="1:1" x14ac:dyDescent="0.25">
      <c r="A676" t="s">
        <v>814</v>
      </c>
    </row>
    <row r="677" spans="1:1" x14ac:dyDescent="0.25">
      <c r="A677" t="s">
        <v>815</v>
      </c>
    </row>
    <row r="678" spans="1:1" x14ac:dyDescent="0.25">
      <c r="A678" t="s">
        <v>816</v>
      </c>
    </row>
    <row r="679" spans="1:1" x14ac:dyDescent="0.25">
      <c r="A679" t="s">
        <v>817</v>
      </c>
    </row>
    <row r="680" spans="1:1" x14ac:dyDescent="0.25">
      <c r="A680" t="s">
        <v>818</v>
      </c>
    </row>
    <row r="681" spans="1:1" x14ac:dyDescent="0.25">
      <c r="A681" t="s">
        <v>819</v>
      </c>
    </row>
    <row r="682" spans="1:1" x14ac:dyDescent="0.25">
      <c r="A682" t="s">
        <v>820</v>
      </c>
    </row>
    <row r="683" spans="1:1" x14ac:dyDescent="0.25">
      <c r="A683" t="s">
        <v>821</v>
      </c>
    </row>
    <row r="684" spans="1:1" x14ac:dyDescent="0.25">
      <c r="A684" t="s">
        <v>822</v>
      </c>
    </row>
    <row r="685" spans="1:1" x14ac:dyDescent="0.25">
      <c r="A685" t="s">
        <v>823</v>
      </c>
    </row>
    <row r="686" spans="1:1" x14ac:dyDescent="0.25">
      <c r="A686" t="s">
        <v>824</v>
      </c>
    </row>
    <row r="687" spans="1:1" x14ac:dyDescent="0.25">
      <c r="A687" t="s">
        <v>825</v>
      </c>
    </row>
    <row r="688" spans="1:1" x14ac:dyDescent="0.25">
      <c r="A688" t="s">
        <v>826</v>
      </c>
    </row>
    <row r="689" spans="1:1" x14ac:dyDescent="0.25">
      <c r="A689" t="s">
        <v>827</v>
      </c>
    </row>
    <row r="690" spans="1:1" x14ac:dyDescent="0.25">
      <c r="A690" t="s">
        <v>828</v>
      </c>
    </row>
    <row r="691" spans="1:1" x14ac:dyDescent="0.25">
      <c r="A691" t="s">
        <v>829</v>
      </c>
    </row>
    <row r="692" spans="1:1" x14ac:dyDescent="0.25">
      <c r="A692" t="s">
        <v>830</v>
      </c>
    </row>
    <row r="693" spans="1:1" x14ac:dyDescent="0.25">
      <c r="A693" t="s">
        <v>831</v>
      </c>
    </row>
    <row r="694" spans="1:1" x14ac:dyDescent="0.25">
      <c r="A694" t="s">
        <v>832</v>
      </c>
    </row>
    <row r="695" spans="1:1" x14ac:dyDescent="0.25">
      <c r="A695" t="s">
        <v>833</v>
      </c>
    </row>
    <row r="696" spans="1:1" x14ac:dyDescent="0.25">
      <c r="A696" t="s">
        <v>834</v>
      </c>
    </row>
    <row r="697" spans="1:1" x14ac:dyDescent="0.25">
      <c r="A697" t="s">
        <v>835</v>
      </c>
    </row>
    <row r="698" spans="1:1" x14ac:dyDescent="0.25">
      <c r="A698" t="s">
        <v>836</v>
      </c>
    </row>
    <row r="699" spans="1:1" x14ac:dyDescent="0.25">
      <c r="A699" t="s">
        <v>837</v>
      </c>
    </row>
    <row r="700" spans="1:1" x14ac:dyDescent="0.25">
      <c r="A700" t="s">
        <v>838</v>
      </c>
    </row>
    <row r="701" spans="1:1" x14ac:dyDescent="0.25">
      <c r="A701" t="s">
        <v>839</v>
      </c>
    </row>
    <row r="702" spans="1:1" x14ac:dyDescent="0.25">
      <c r="A702" t="s">
        <v>840</v>
      </c>
    </row>
    <row r="703" spans="1:1" x14ac:dyDescent="0.25">
      <c r="A703" t="s">
        <v>841</v>
      </c>
    </row>
    <row r="704" spans="1:1" x14ac:dyDescent="0.25">
      <c r="A704" t="s">
        <v>842</v>
      </c>
    </row>
    <row r="705" spans="1:1" x14ac:dyDescent="0.25">
      <c r="A705" t="s">
        <v>843</v>
      </c>
    </row>
    <row r="706" spans="1:1" x14ac:dyDescent="0.25">
      <c r="A706" t="s">
        <v>844</v>
      </c>
    </row>
    <row r="707" spans="1:1" x14ac:dyDescent="0.25">
      <c r="A707" t="s">
        <v>845</v>
      </c>
    </row>
    <row r="708" spans="1:1" x14ac:dyDescent="0.25">
      <c r="A708" t="s">
        <v>846</v>
      </c>
    </row>
    <row r="709" spans="1:1" x14ac:dyDescent="0.25">
      <c r="A709" t="s">
        <v>847</v>
      </c>
    </row>
    <row r="710" spans="1:1" x14ac:dyDescent="0.25">
      <c r="A710" t="s">
        <v>848</v>
      </c>
    </row>
    <row r="711" spans="1:1" x14ac:dyDescent="0.25">
      <c r="A711" t="s">
        <v>849</v>
      </c>
    </row>
    <row r="712" spans="1:1" x14ac:dyDescent="0.25">
      <c r="A712" t="s">
        <v>850</v>
      </c>
    </row>
    <row r="713" spans="1:1" x14ac:dyDescent="0.25">
      <c r="A713" t="s">
        <v>851</v>
      </c>
    </row>
    <row r="714" spans="1:1" x14ac:dyDescent="0.25">
      <c r="A714" t="s">
        <v>852</v>
      </c>
    </row>
    <row r="715" spans="1:1" x14ac:dyDescent="0.25">
      <c r="A715" t="s">
        <v>853</v>
      </c>
    </row>
    <row r="716" spans="1:1" x14ac:dyDescent="0.25">
      <c r="A716" t="s">
        <v>854</v>
      </c>
    </row>
    <row r="717" spans="1:1" x14ac:dyDescent="0.25">
      <c r="A717" t="s">
        <v>855</v>
      </c>
    </row>
    <row r="718" spans="1:1" x14ac:dyDescent="0.25">
      <c r="A718" t="s">
        <v>856</v>
      </c>
    </row>
    <row r="719" spans="1:1" x14ac:dyDescent="0.25">
      <c r="A719" t="s">
        <v>857</v>
      </c>
    </row>
    <row r="720" spans="1:1" x14ac:dyDescent="0.25">
      <c r="A720" t="s">
        <v>858</v>
      </c>
    </row>
    <row r="721" spans="1:1" x14ac:dyDescent="0.25">
      <c r="A721" t="s">
        <v>859</v>
      </c>
    </row>
    <row r="722" spans="1:1" x14ac:dyDescent="0.25">
      <c r="A722" t="s">
        <v>860</v>
      </c>
    </row>
    <row r="723" spans="1:1" x14ac:dyDescent="0.25">
      <c r="A723" t="s">
        <v>861</v>
      </c>
    </row>
    <row r="724" spans="1:1" x14ac:dyDescent="0.25">
      <c r="A724" t="s">
        <v>862</v>
      </c>
    </row>
    <row r="725" spans="1:1" x14ac:dyDescent="0.25">
      <c r="A725" t="s">
        <v>863</v>
      </c>
    </row>
    <row r="726" spans="1:1" x14ac:dyDescent="0.25">
      <c r="A726" t="s">
        <v>864</v>
      </c>
    </row>
    <row r="727" spans="1:1" x14ac:dyDescent="0.25">
      <c r="A727" t="s">
        <v>865</v>
      </c>
    </row>
    <row r="728" spans="1:1" x14ac:dyDescent="0.25">
      <c r="A728" t="s">
        <v>866</v>
      </c>
    </row>
    <row r="729" spans="1:1" x14ac:dyDescent="0.25">
      <c r="A729" t="s">
        <v>867</v>
      </c>
    </row>
    <row r="730" spans="1:1" x14ac:dyDescent="0.25">
      <c r="A730" t="s">
        <v>868</v>
      </c>
    </row>
    <row r="731" spans="1:1" x14ac:dyDescent="0.25">
      <c r="A731" t="s">
        <v>869</v>
      </c>
    </row>
    <row r="732" spans="1:1" x14ac:dyDescent="0.25">
      <c r="A732" t="s">
        <v>870</v>
      </c>
    </row>
    <row r="733" spans="1:1" x14ac:dyDescent="0.25">
      <c r="A733" t="s">
        <v>871</v>
      </c>
    </row>
    <row r="734" spans="1:1" x14ac:dyDescent="0.25">
      <c r="A734" t="s">
        <v>872</v>
      </c>
    </row>
    <row r="735" spans="1:1" x14ac:dyDescent="0.25">
      <c r="A735" t="s">
        <v>873</v>
      </c>
    </row>
    <row r="736" spans="1:1" x14ac:dyDescent="0.25">
      <c r="A736" t="s">
        <v>874</v>
      </c>
    </row>
    <row r="737" spans="1:1" x14ac:dyDescent="0.25">
      <c r="A737" t="s">
        <v>875</v>
      </c>
    </row>
    <row r="738" spans="1:1" x14ac:dyDescent="0.25">
      <c r="A738" t="s">
        <v>876</v>
      </c>
    </row>
    <row r="739" spans="1:1" x14ac:dyDescent="0.25">
      <c r="A739" t="s">
        <v>877</v>
      </c>
    </row>
    <row r="740" spans="1:1" x14ac:dyDescent="0.25">
      <c r="A740" t="s">
        <v>878</v>
      </c>
    </row>
    <row r="741" spans="1:1" x14ac:dyDescent="0.25">
      <c r="A741" t="s">
        <v>879</v>
      </c>
    </row>
    <row r="742" spans="1:1" x14ac:dyDescent="0.25">
      <c r="A742" t="s">
        <v>880</v>
      </c>
    </row>
    <row r="743" spans="1:1" x14ac:dyDescent="0.25">
      <c r="A743" t="s">
        <v>881</v>
      </c>
    </row>
    <row r="744" spans="1:1" x14ac:dyDescent="0.25">
      <c r="A744" t="s">
        <v>882</v>
      </c>
    </row>
    <row r="745" spans="1:1" x14ac:dyDescent="0.25">
      <c r="A745" t="s">
        <v>883</v>
      </c>
    </row>
    <row r="746" spans="1:1" x14ac:dyDescent="0.25">
      <c r="A746" t="s">
        <v>884</v>
      </c>
    </row>
    <row r="747" spans="1:1" x14ac:dyDescent="0.25">
      <c r="A747" t="s">
        <v>885</v>
      </c>
    </row>
    <row r="748" spans="1:1" x14ac:dyDescent="0.25">
      <c r="A748" t="s">
        <v>886</v>
      </c>
    </row>
    <row r="749" spans="1:1" x14ac:dyDescent="0.25">
      <c r="A749" t="s">
        <v>887</v>
      </c>
    </row>
    <row r="750" spans="1:1" x14ac:dyDescent="0.25">
      <c r="A750" t="s">
        <v>888</v>
      </c>
    </row>
    <row r="751" spans="1:1" x14ac:dyDescent="0.25">
      <c r="A751" t="s">
        <v>889</v>
      </c>
    </row>
    <row r="752" spans="1:1" x14ac:dyDescent="0.25">
      <c r="A752" t="s">
        <v>890</v>
      </c>
    </row>
    <row r="753" spans="1:1" x14ac:dyDescent="0.25">
      <c r="A753" t="s">
        <v>891</v>
      </c>
    </row>
    <row r="754" spans="1:1" x14ac:dyDescent="0.25">
      <c r="A754" t="s">
        <v>892</v>
      </c>
    </row>
    <row r="755" spans="1:1" x14ac:dyDescent="0.25">
      <c r="A755" t="s">
        <v>893</v>
      </c>
    </row>
    <row r="756" spans="1:1" x14ac:dyDescent="0.25">
      <c r="A756" t="s">
        <v>894</v>
      </c>
    </row>
    <row r="757" spans="1:1" x14ac:dyDescent="0.25">
      <c r="A757" t="s">
        <v>895</v>
      </c>
    </row>
    <row r="758" spans="1:1" x14ac:dyDescent="0.25">
      <c r="A758" t="s">
        <v>896</v>
      </c>
    </row>
    <row r="759" spans="1:1" x14ac:dyDescent="0.25">
      <c r="A759" t="s">
        <v>897</v>
      </c>
    </row>
    <row r="760" spans="1:1" x14ac:dyDescent="0.25">
      <c r="A760" t="s">
        <v>898</v>
      </c>
    </row>
    <row r="761" spans="1:1" x14ac:dyDescent="0.25">
      <c r="A761" t="s">
        <v>899</v>
      </c>
    </row>
    <row r="762" spans="1:1" x14ac:dyDescent="0.25">
      <c r="A762" t="s">
        <v>900</v>
      </c>
    </row>
    <row r="763" spans="1:1" x14ac:dyDescent="0.25">
      <c r="A763" t="s">
        <v>901</v>
      </c>
    </row>
    <row r="764" spans="1:1" x14ac:dyDescent="0.25">
      <c r="A764" t="s">
        <v>902</v>
      </c>
    </row>
    <row r="765" spans="1:1" x14ac:dyDescent="0.25">
      <c r="A765" t="s">
        <v>903</v>
      </c>
    </row>
    <row r="766" spans="1:1" x14ac:dyDescent="0.25">
      <c r="A766" t="s">
        <v>904</v>
      </c>
    </row>
    <row r="767" spans="1:1" x14ac:dyDescent="0.25">
      <c r="A767" t="s">
        <v>905</v>
      </c>
    </row>
    <row r="768" spans="1:1" x14ac:dyDescent="0.25">
      <c r="A768" t="s">
        <v>906</v>
      </c>
    </row>
    <row r="769" spans="1:1" x14ac:dyDescent="0.25">
      <c r="A769" t="s">
        <v>907</v>
      </c>
    </row>
    <row r="770" spans="1:1" x14ac:dyDescent="0.25">
      <c r="A770" t="s">
        <v>908</v>
      </c>
    </row>
    <row r="771" spans="1:1" x14ac:dyDescent="0.25">
      <c r="A771" t="s">
        <v>909</v>
      </c>
    </row>
    <row r="772" spans="1:1" x14ac:dyDescent="0.25">
      <c r="A772" t="s">
        <v>910</v>
      </c>
    </row>
    <row r="773" spans="1:1" x14ac:dyDescent="0.25">
      <c r="A773" t="s">
        <v>911</v>
      </c>
    </row>
    <row r="774" spans="1:1" x14ac:dyDescent="0.25">
      <c r="A774" t="s">
        <v>912</v>
      </c>
    </row>
    <row r="775" spans="1:1" x14ac:dyDescent="0.25">
      <c r="A775" t="s">
        <v>913</v>
      </c>
    </row>
    <row r="776" spans="1:1" x14ac:dyDescent="0.25">
      <c r="A776" t="s">
        <v>914</v>
      </c>
    </row>
    <row r="777" spans="1:1" x14ac:dyDescent="0.25">
      <c r="A777" t="s">
        <v>915</v>
      </c>
    </row>
    <row r="778" spans="1:1" x14ac:dyDescent="0.25">
      <c r="A778" t="s">
        <v>916</v>
      </c>
    </row>
    <row r="779" spans="1:1" x14ac:dyDescent="0.25">
      <c r="A779" t="s">
        <v>917</v>
      </c>
    </row>
    <row r="780" spans="1:1" x14ac:dyDescent="0.25">
      <c r="A780" t="s">
        <v>918</v>
      </c>
    </row>
    <row r="781" spans="1:1" x14ac:dyDescent="0.25">
      <c r="A781" t="s">
        <v>919</v>
      </c>
    </row>
    <row r="782" spans="1:1" x14ac:dyDescent="0.25">
      <c r="A782" t="s">
        <v>920</v>
      </c>
    </row>
    <row r="783" spans="1:1" x14ac:dyDescent="0.25">
      <c r="A783" t="s">
        <v>921</v>
      </c>
    </row>
    <row r="784" spans="1:1" x14ac:dyDescent="0.25">
      <c r="A784" t="s">
        <v>922</v>
      </c>
    </row>
    <row r="785" spans="1:1" x14ac:dyDescent="0.25">
      <c r="A785" t="s">
        <v>923</v>
      </c>
    </row>
    <row r="786" spans="1:1" x14ac:dyDescent="0.25">
      <c r="A786" t="s">
        <v>924</v>
      </c>
    </row>
    <row r="787" spans="1:1" x14ac:dyDescent="0.25">
      <c r="A787" t="s">
        <v>925</v>
      </c>
    </row>
    <row r="788" spans="1:1" x14ac:dyDescent="0.25">
      <c r="A788" t="s">
        <v>926</v>
      </c>
    </row>
    <row r="789" spans="1:1" x14ac:dyDescent="0.25">
      <c r="A789" t="s">
        <v>927</v>
      </c>
    </row>
    <row r="790" spans="1:1" x14ac:dyDescent="0.25">
      <c r="A790" t="s">
        <v>928</v>
      </c>
    </row>
    <row r="791" spans="1:1" x14ac:dyDescent="0.25">
      <c r="A791" t="s">
        <v>929</v>
      </c>
    </row>
    <row r="792" spans="1:1" x14ac:dyDescent="0.25">
      <c r="A792" t="s">
        <v>930</v>
      </c>
    </row>
    <row r="793" spans="1:1" x14ac:dyDescent="0.25">
      <c r="A793" t="s">
        <v>931</v>
      </c>
    </row>
    <row r="794" spans="1:1" x14ac:dyDescent="0.25">
      <c r="A794" t="s">
        <v>932</v>
      </c>
    </row>
    <row r="795" spans="1:1" x14ac:dyDescent="0.25">
      <c r="A795" t="s">
        <v>933</v>
      </c>
    </row>
    <row r="796" spans="1:1" x14ac:dyDescent="0.25">
      <c r="A796" t="s">
        <v>934</v>
      </c>
    </row>
    <row r="797" spans="1:1" x14ac:dyDescent="0.25">
      <c r="A797" t="s">
        <v>935</v>
      </c>
    </row>
    <row r="798" spans="1:1" x14ac:dyDescent="0.25">
      <c r="A798" t="s">
        <v>936</v>
      </c>
    </row>
    <row r="799" spans="1:1" x14ac:dyDescent="0.25">
      <c r="A799" t="s">
        <v>937</v>
      </c>
    </row>
    <row r="800" spans="1:1" x14ac:dyDescent="0.25">
      <c r="A800" t="s">
        <v>938</v>
      </c>
    </row>
    <row r="801" spans="1:1" x14ac:dyDescent="0.25">
      <c r="A801" t="s">
        <v>939</v>
      </c>
    </row>
    <row r="802" spans="1:1" x14ac:dyDescent="0.25">
      <c r="A802" t="s">
        <v>940</v>
      </c>
    </row>
    <row r="803" spans="1:1" x14ac:dyDescent="0.25">
      <c r="A803" t="s">
        <v>941</v>
      </c>
    </row>
    <row r="804" spans="1:1" x14ac:dyDescent="0.25">
      <c r="A804" t="s">
        <v>942</v>
      </c>
    </row>
    <row r="805" spans="1:1" x14ac:dyDescent="0.25">
      <c r="A805" t="s">
        <v>943</v>
      </c>
    </row>
    <row r="806" spans="1:1" x14ac:dyDescent="0.25">
      <c r="A806" t="s">
        <v>944</v>
      </c>
    </row>
    <row r="807" spans="1:1" x14ac:dyDescent="0.25">
      <c r="A807" t="s">
        <v>945</v>
      </c>
    </row>
    <row r="808" spans="1:1" x14ac:dyDescent="0.25">
      <c r="A808" t="s">
        <v>946</v>
      </c>
    </row>
    <row r="809" spans="1:1" x14ac:dyDescent="0.25">
      <c r="A809" t="s">
        <v>947</v>
      </c>
    </row>
    <row r="810" spans="1:1" x14ac:dyDescent="0.25">
      <c r="A810" t="s">
        <v>948</v>
      </c>
    </row>
    <row r="811" spans="1:1" x14ac:dyDescent="0.25">
      <c r="A811" t="s">
        <v>949</v>
      </c>
    </row>
    <row r="812" spans="1:1" x14ac:dyDescent="0.25">
      <c r="A812" t="s">
        <v>950</v>
      </c>
    </row>
    <row r="813" spans="1:1" x14ac:dyDescent="0.25">
      <c r="A813" t="s">
        <v>951</v>
      </c>
    </row>
    <row r="814" spans="1:1" x14ac:dyDescent="0.25">
      <c r="A814" t="s">
        <v>952</v>
      </c>
    </row>
    <row r="815" spans="1:1" x14ac:dyDescent="0.25">
      <c r="A815" t="s">
        <v>953</v>
      </c>
    </row>
    <row r="816" spans="1:1" x14ac:dyDescent="0.25">
      <c r="A816" t="s">
        <v>954</v>
      </c>
    </row>
    <row r="817" spans="1:1" x14ac:dyDescent="0.25">
      <c r="A817" t="s">
        <v>955</v>
      </c>
    </row>
    <row r="818" spans="1:1" x14ac:dyDescent="0.25">
      <c r="A818" t="s">
        <v>956</v>
      </c>
    </row>
    <row r="819" spans="1:1" x14ac:dyDescent="0.25">
      <c r="A819" t="s">
        <v>957</v>
      </c>
    </row>
    <row r="820" spans="1:1" x14ac:dyDescent="0.25">
      <c r="A820" t="s">
        <v>958</v>
      </c>
    </row>
    <row r="821" spans="1:1" x14ac:dyDescent="0.25">
      <c r="A821" t="s">
        <v>959</v>
      </c>
    </row>
    <row r="822" spans="1:1" x14ac:dyDescent="0.25">
      <c r="A822" t="s">
        <v>960</v>
      </c>
    </row>
    <row r="823" spans="1:1" x14ac:dyDescent="0.25">
      <c r="A823" t="s">
        <v>961</v>
      </c>
    </row>
    <row r="824" spans="1:1" x14ac:dyDescent="0.25">
      <c r="A824" t="s">
        <v>962</v>
      </c>
    </row>
    <row r="825" spans="1:1" x14ac:dyDescent="0.25">
      <c r="A825" t="s">
        <v>963</v>
      </c>
    </row>
    <row r="826" spans="1:1" x14ac:dyDescent="0.25">
      <c r="A826" t="s">
        <v>964</v>
      </c>
    </row>
    <row r="827" spans="1:1" x14ac:dyDescent="0.25">
      <c r="A827" t="s">
        <v>965</v>
      </c>
    </row>
    <row r="828" spans="1:1" x14ac:dyDescent="0.25">
      <c r="A828" t="s">
        <v>966</v>
      </c>
    </row>
    <row r="829" spans="1:1" x14ac:dyDescent="0.25">
      <c r="A829" t="s">
        <v>967</v>
      </c>
    </row>
    <row r="830" spans="1:1" x14ac:dyDescent="0.25">
      <c r="A830" t="s">
        <v>968</v>
      </c>
    </row>
    <row r="831" spans="1:1" x14ac:dyDescent="0.25">
      <c r="A831" t="s">
        <v>969</v>
      </c>
    </row>
    <row r="832" spans="1:1" x14ac:dyDescent="0.25">
      <c r="A832" t="s">
        <v>970</v>
      </c>
    </row>
    <row r="833" spans="1:1" x14ac:dyDescent="0.25">
      <c r="A833" t="s">
        <v>971</v>
      </c>
    </row>
    <row r="834" spans="1:1" x14ac:dyDescent="0.25">
      <c r="A834" t="s">
        <v>972</v>
      </c>
    </row>
    <row r="835" spans="1:1" x14ac:dyDescent="0.25">
      <c r="A835" t="s">
        <v>973</v>
      </c>
    </row>
    <row r="836" spans="1:1" x14ac:dyDescent="0.25">
      <c r="A836" t="s">
        <v>974</v>
      </c>
    </row>
    <row r="837" spans="1:1" x14ac:dyDescent="0.25">
      <c r="A837" t="s">
        <v>975</v>
      </c>
    </row>
    <row r="838" spans="1:1" x14ac:dyDescent="0.25">
      <c r="A838" t="s">
        <v>976</v>
      </c>
    </row>
    <row r="839" spans="1:1" x14ac:dyDescent="0.25">
      <c r="A839" t="s">
        <v>977</v>
      </c>
    </row>
    <row r="840" spans="1:1" x14ac:dyDescent="0.25">
      <c r="A840" t="s">
        <v>978</v>
      </c>
    </row>
    <row r="841" spans="1:1" x14ac:dyDescent="0.25">
      <c r="A841" t="s">
        <v>979</v>
      </c>
    </row>
    <row r="842" spans="1:1" x14ac:dyDescent="0.25">
      <c r="A842" t="s">
        <v>980</v>
      </c>
    </row>
    <row r="843" spans="1:1" x14ac:dyDescent="0.25">
      <c r="A843" t="s">
        <v>981</v>
      </c>
    </row>
    <row r="844" spans="1:1" x14ac:dyDescent="0.25">
      <c r="A844" t="s">
        <v>982</v>
      </c>
    </row>
    <row r="845" spans="1:1" x14ac:dyDescent="0.25">
      <c r="A845" t="s">
        <v>983</v>
      </c>
    </row>
    <row r="846" spans="1:1" x14ac:dyDescent="0.25">
      <c r="A846" t="s">
        <v>984</v>
      </c>
    </row>
    <row r="847" spans="1:1" x14ac:dyDescent="0.25">
      <c r="A847" t="s">
        <v>985</v>
      </c>
    </row>
    <row r="848" spans="1:1" x14ac:dyDescent="0.25">
      <c r="A848" t="s">
        <v>986</v>
      </c>
    </row>
    <row r="849" spans="1:1" x14ac:dyDescent="0.25">
      <c r="A849" t="s">
        <v>987</v>
      </c>
    </row>
    <row r="850" spans="1:1" x14ac:dyDescent="0.25">
      <c r="A850" t="s">
        <v>988</v>
      </c>
    </row>
    <row r="851" spans="1:1" x14ac:dyDescent="0.25">
      <c r="A851" t="s">
        <v>989</v>
      </c>
    </row>
    <row r="852" spans="1:1" x14ac:dyDescent="0.25">
      <c r="A852" t="s">
        <v>990</v>
      </c>
    </row>
    <row r="853" spans="1:1" x14ac:dyDescent="0.25">
      <c r="A853" t="s">
        <v>991</v>
      </c>
    </row>
    <row r="854" spans="1:1" x14ac:dyDescent="0.25">
      <c r="A854" t="s">
        <v>992</v>
      </c>
    </row>
    <row r="855" spans="1:1" x14ac:dyDescent="0.25">
      <c r="A855" t="s">
        <v>993</v>
      </c>
    </row>
    <row r="856" spans="1:1" x14ac:dyDescent="0.25">
      <c r="A856" t="s">
        <v>994</v>
      </c>
    </row>
    <row r="857" spans="1:1" x14ac:dyDescent="0.25">
      <c r="A857" t="s">
        <v>995</v>
      </c>
    </row>
    <row r="858" spans="1:1" x14ac:dyDescent="0.25">
      <c r="A858" t="s">
        <v>996</v>
      </c>
    </row>
    <row r="859" spans="1:1" x14ac:dyDescent="0.25">
      <c r="A859" t="s">
        <v>997</v>
      </c>
    </row>
    <row r="860" spans="1:1" x14ac:dyDescent="0.25">
      <c r="A860" t="s">
        <v>998</v>
      </c>
    </row>
    <row r="861" spans="1:1" x14ac:dyDescent="0.25">
      <c r="A861" t="s">
        <v>999</v>
      </c>
    </row>
    <row r="862" spans="1:1" x14ac:dyDescent="0.25">
      <c r="A862" t="s">
        <v>1000</v>
      </c>
    </row>
    <row r="863" spans="1:1" x14ac:dyDescent="0.25">
      <c r="A863" t="s">
        <v>1001</v>
      </c>
    </row>
    <row r="864" spans="1:1" x14ac:dyDescent="0.25">
      <c r="A864" t="s">
        <v>1002</v>
      </c>
    </row>
    <row r="865" spans="1:1" x14ac:dyDescent="0.25">
      <c r="A865" t="s">
        <v>1003</v>
      </c>
    </row>
    <row r="866" spans="1:1" x14ac:dyDescent="0.25">
      <c r="A866" t="s">
        <v>1004</v>
      </c>
    </row>
    <row r="867" spans="1:1" x14ac:dyDescent="0.25">
      <c r="A867" t="s">
        <v>1005</v>
      </c>
    </row>
    <row r="868" spans="1:1" x14ac:dyDescent="0.25">
      <c r="A868" t="s">
        <v>1006</v>
      </c>
    </row>
    <row r="869" spans="1:1" x14ac:dyDescent="0.25">
      <c r="A869" t="s">
        <v>1007</v>
      </c>
    </row>
    <row r="870" spans="1:1" x14ac:dyDescent="0.25">
      <c r="A870" t="s">
        <v>1008</v>
      </c>
    </row>
    <row r="871" spans="1:1" x14ac:dyDescent="0.25">
      <c r="A871" t="s">
        <v>1009</v>
      </c>
    </row>
    <row r="872" spans="1:1" x14ac:dyDescent="0.25">
      <c r="A872" t="s">
        <v>1010</v>
      </c>
    </row>
    <row r="873" spans="1:1" x14ac:dyDescent="0.25">
      <c r="A873" t="s">
        <v>1011</v>
      </c>
    </row>
    <row r="874" spans="1:1" x14ac:dyDescent="0.25">
      <c r="A874" t="s">
        <v>1012</v>
      </c>
    </row>
    <row r="875" spans="1:1" x14ac:dyDescent="0.25">
      <c r="A875" t="s">
        <v>1013</v>
      </c>
    </row>
    <row r="876" spans="1:1" x14ac:dyDescent="0.25">
      <c r="A876" t="s">
        <v>1014</v>
      </c>
    </row>
    <row r="877" spans="1:1" x14ac:dyDescent="0.25">
      <c r="A877" t="s">
        <v>1015</v>
      </c>
    </row>
    <row r="878" spans="1:1" x14ac:dyDescent="0.25">
      <c r="A878" t="s">
        <v>1016</v>
      </c>
    </row>
    <row r="879" spans="1:1" x14ac:dyDescent="0.25">
      <c r="A879" t="s">
        <v>1017</v>
      </c>
    </row>
    <row r="880" spans="1:1" x14ac:dyDescent="0.25">
      <c r="A880" t="s">
        <v>1018</v>
      </c>
    </row>
    <row r="881" spans="1:1" x14ac:dyDescent="0.25">
      <c r="A881" t="s">
        <v>1019</v>
      </c>
    </row>
    <row r="882" spans="1:1" x14ac:dyDescent="0.25">
      <c r="A882" t="s">
        <v>1020</v>
      </c>
    </row>
    <row r="883" spans="1:1" x14ac:dyDescent="0.25">
      <c r="A883" t="s">
        <v>1021</v>
      </c>
    </row>
    <row r="884" spans="1:1" x14ac:dyDescent="0.25">
      <c r="A884" t="s">
        <v>1022</v>
      </c>
    </row>
    <row r="885" spans="1:1" x14ac:dyDescent="0.25">
      <c r="A885" t="s">
        <v>1023</v>
      </c>
    </row>
    <row r="886" spans="1:1" x14ac:dyDescent="0.25">
      <c r="A886" t="s">
        <v>1024</v>
      </c>
    </row>
    <row r="887" spans="1:1" x14ac:dyDescent="0.25">
      <c r="A887" t="s">
        <v>1025</v>
      </c>
    </row>
    <row r="888" spans="1:1" x14ac:dyDescent="0.25">
      <c r="A888" t="s">
        <v>1026</v>
      </c>
    </row>
    <row r="889" spans="1:1" x14ac:dyDescent="0.25">
      <c r="A889" t="s">
        <v>1027</v>
      </c>
    </row>
    <row r="890" spans="1:1" x14ac:dyDescent="0.25">
      <c r="A890" t="s">
        <v>1028</v>
      </c>
    </row>
    <row r="891" spans="1:1" x14ac:dyDescent="0.25">
      <c r="A891" t="s">
        <v>1029</v>
      </c>
    </row>
    <row r="892" spans="1:1" x14ac:dyDescent="0.25">
      <c r="A892" t="s">
        <v>1030</v>
      </c>
    </row>
    <row r="893" spans="1:1" x14ac:dyDescent="0.25">
      <c r="A893" t="s">
        <v>1031</v>
      </c>
    </row>
    <row r="894" spans="1:1" x14ac:dyDescent="0.25">
      <c r="A894" t="s">
        <v>1032</v>
      </c>
    </row>
    <row r="895" spans="1:1" x14ac:dyDescent="0.25">
      <c r="A895" t="s">
        <v>1033</v>
      </c>
    </row>
    <row r="896" spans="1:1" x14ac:dyDescent="0.25">
      <c r="A896" t="s">
        <v>1034</v>
      </c>
    </row>
    <row r="897" spans="1:1" x14ac:dyDescent="0.25">
      <c r="A897" t="s">
        <v>1035</v>
      </c>
    </row>
    <row r="898" spans="1:1" x14ac:dyDescent="0.25">
      <c r="A898" t="s">
        <v>1036</v>
      </c>
    </row>
    <row r="899" spans="1:1" x14ac:dyDescent="0.25">
      <c r="A899" t="s">
        <v>1037</v>
      </c>
    </row>
    <row r="900" spans="1:1" x14ac:dyDescent="0.25">
      <c r="A900" t="s">
        <v>1038</v>
      </c>
    </row>
    <row r="901" spans="1:1" x14ac:dyDescent="0.25">
      <c r="A901" t="s">
        <v>1039</v>
      </c>
    </row>
    <row r="902" spans="1:1" x14ac:dyDescent="0.25">
      <c r="A902" t="s">
        <v>1040</v>
      </c>
    </row>
    <row r="903" spans="1:1" x14ac:dyDescent="0.25">
      <c r="A903" t="s">
        <v>1041</v>
      </c>
    </row>
    <row r="904" spans="1:1" x14ac:dyDescent="0.25">
      <c r="A904" t="s">
        <v>1042</v>
      </c>
    </row>
    <row r="905" spans="1:1" x14ac:dyDescent="0.25">
      <c r="A905" t="s">
        <v>1043</v>
      </c>
    </row>
    <row r="906" spans="1:1" x14ac:dyDescent="0.25">
      <c r="A906" t="s">
        <v>1044</v>
      </c>
    </row>
    <row r="907" spans="1:1" x14ac:dyDescent="0.25">
      <c r="A907" t="s">
        <v>1045</v>
      </c>
    </row>
    <row r="908" spans="1:1" x14ac:dyDescent="0.25">
      <c r="A908" t="s">
        <v>1046</v>
      </c>
    </row>
    <row r="909" spans="1:1" x14ac:dyDescent="0.25">
      <c r="A909" t="s">
        <v>1047</v>
      </c>
    </row>
    <row r="910" spans="1:1" x14ac:dyDescent="0.25">
      <c r="A910" t="s">
        <v>1048</v>
      </c>
    </row>
    <row r="911" spans="1:1" x14ac:dyDescent="0.25">
      <c r="A911" t="s">
        <v>1049</v>
      </c>
    </row>
    <row r="912" spans="1:1" x14ac:dyDescent="0.25">
      <c r="A912" t="s">
        <v>1050</v>
      </c>
    </row>
    <row r="913" spans="1:1" x14ac:dyDescent="0.25">
      <c r="A913" t="s">
        <v>1051</v>
      </c>
    </row>
    <row r="914" spans="1:1" x14ac:dyDescent="0.25">
      <c r="A914" t="s">
        <v>1052</v>
      </c>
    </row>
    <row r="915" spans="1:1" x14ac:dyDescent="0.25">
      <c r="A915" t="s">
        <v>1053</v>
      </c>
    </row>
    <row r="916" spans="1:1" x14ac:dyDescent="0.25">
      <c r="A916" t="s">
        <v>1054</v>
      </c>
    </row>
    <row r="917" spans="1:1" x14ac:dyDescent="0.25">
      <c r="A917" t="s">
        <v>1055</v>
      </c>
    </row>
    <row r="918" spans="1:1" x14ac:dyDescent="0.25">
      <c r="A918" t="s">
        <v>1056</v>
      </c>
    </row>
    <row r="919" spans="1:1" x14ac:dyDescent="0.25">
      <c r="A919" t="s">
        <v>1057</v>
      </c>
    </row>
    <row r="920" spans="1:1" x14ac:dyDescent="0.25">
      <c r="A920" t="s">
        <v>1058</v>
      </c>
    </row>
    <row r="921" spans="1:1" x14ac:dyDescent="0.25">
      <c r="A921" t="s">
        <v>1059</v>
      </c>
    </row>
    <row r="922" spans="1:1" x14ac:dyDescent="0.25">
      <c r="A922" t="s">
        <v>1060</v>
      </c>
    </row>
    <row r="923" spans="1:1" x14ac:dyDescent="0.25">
      <c r="A923" t="s">
        <v>1061</v>
      </c>
    </row>
    <row r="924" spans="1:1" x14ac:dyDescent="0.25">
      <c r="A924" t="s">
        <v>1062</v>
      </c>
    </row>
    <row r="925" spans="1:1" x14ac:dyDescent="0.25">
      <c r="A925" t="s">
        <v>1063</v>
      </c>
    </row>
    <row r="926" spans="1:1" x14ac:dyDescent="0.25">
      <c r="A926" t="s">
        <v>1064</v>
      </c>
    </row>
    <row r="927" spans="1:1" x14ac:dyDescent="0.25">
      <c r="A927" t="s">
        <v>1065</v>
      </c>
    </row>
    <row r="928" spans="1:1" x14ac:dyDescent="0.25">
      <c r="A928" t="s">
        <v>1066</v>
      </c>
    </row>
    <row r="929" spans="1:1" x14ac:dyDescent="0.25">
      <c r="A929" t="s">
        <v>1067</v>
      </c>
    </row>
    <row r="930" spans="1:1" x14ac:dyDescent="0.25">
      <c r="A930" t="s">
        <v>1068</v>
      </c>
    </row>
    <row r="931" spans="1:1" x14ac:dyDescent="0.25">
      <c r="A931" t="s">
        <v>1069</v>
      </c>
    </row>
    <row r="932" spans="1:1" x14ac:dyDescent="0.25">
      <c r="A932" t="s">
        <v>1070</v>
      </c>
    </row>
    <row r="933" spans="1:1" x14ac:dyDescent="0.25">
      <c r="A933" t="s">
        <v>1071</v>
      </c>
    </row>
    <row r="934" spans="1:1" x14ac:dyDescent="0.25">
      <c r="A934" t="s">
        <v>1072</v>
      </c>
    </row>
    <row r="935" spans="1:1" x14ac:dyDescent="0.25">
      <c r="A935" t="s">
        <v>1073</v>
      </c>
    </row>
    <row r="936" spans="1:1" x14ac:dyDescent="0.25">
      <c r="A936" t="s">
        <v>1074</v>
      </c>
    </row>
    <row r="937" spans="1:1" x14ac:dyDescent="0.25">
      <c r="A937" t="s">
        <v>1075</v>
      </c>
    </row>
    <row r="938" spans="1:1" x14ac:dyDescent="0.25">
      <c r="A938" t="s">
        <v>1076</v>
      </c>
    </row>
    <row r="939" spans="1:1" x14ac:dyDescent="0.25">
      <c r="A939" t="s">
        <v>1077</v>
      </c>
    </row>
    <row r="940" spans="1:1" x14ac:dyDescent="0.25">
      <c r="A940" t="s">
        <v>1078</v>
      </c>
    </row>
    <row r="941" spans="1:1" x14ac:dyDescent="0.25">
      <c r="A941" t="s">
        <v>1079</v>
      </c>
    </row>
    <row r="942" spans="1:1" x14ac:dyDescent="0.25">
      <c r="A942" t="s">
        <v>1080</v>
      </c>
    </row>
    <row r="943" spans="1:1" x14ac:dyDescent="0.25">
      <c r="A943" t="s">
        <v>1081</v>
      </c>
    </row>
    <row r="944" spans="1:1" x14ac:dyDescent="0.25">
      <c r="A944" t="s">
        <v>1082</v>
      </c>
    </row>
    <row r="945" spans="1:1" x14ac:dyDescent="0.25">
      <c r="A945" t="s">
        <v>1083</v>
      </c>
    </row>
    <row r="946" spans="1:1" x14ac:dyDescent="0.25">
      <c r="A946" t="s">
        <v>1084</v>
      </c>
    </row>
    <row r="947" spans="1:1" x14ac:dyDescent="0.25">
      <c r="A947" t="s">
        <v>1085</v>
      </c>
    </row>
    <row r="948" spans="1:1" x14ac:dyDescent="0.25">
      <c r="A948" t="s">
        <v>1086</v>
      </c>
    </row>
    <row r="949" spans="1:1" x14ac:dyDescent="0.25">
      <c r="A949" t="s">
        <v>1087</v>
      </c>
    </row>
    <row r="950" spans="1:1" x14ac:dyDescent="0.25">
      <c r="A950" t="s">
        <v>1088</v>
      </c>
    </row>
    <row r="951" spans="1:1" x14ac:dyDescent="0.25">
      <c r="A951" t="s">
        <v>1089</v>
      </c>
    </row>
    <row r="952" spans="1:1" x14ac:dyDescent="0.25">
      <c r="A952" t="s">
        <v>1090</v>
      </c>
    </row>
    <row r="953" spans="1:1" x14ac:dyDescent="0.25">
      <c r="A953" t="s">
        <v>1091</v>
      </c>
    </row>
    <row r="954" spans="1:1" x14ac:dyDescent="0.25">
      <c r="A954" t="s">
        <v>1092</v>
      </c>
    </row>
    <row r="955" spans="1:1" x14ac:dyDescent="0.25">
      <c r="A955" t="s">
        <v>1093</v>
      </c>
    </row>
    <row r="956" spans="1:1" x14ac:dyDescent="0.25">
      <c r="A956" t="s">
        <v>1094</v>
      </c>
    </row>
    <row r="957" spans="1:1" x14ac:dyDescent="0.25">
      <c r="A957" t="s">
        <v>1095</v>
      </c>
    </row>
    <row r="958" spans="1:1" x14ac:dyDescent="0.25">
      <c r="A958" t="s">
        <v>1096</v>
      </c>
    </row>
    <row r="959" spans="1:1" x14ac:dyDescent="0.25">
      <c r="A959" t="s">
        <v>1097</v>
      </c>
    </row>
    <row r="960" spans="1:1" x14ac:dyDescent="0.25">
      <c r="A960" t="s">
        <v>1098</v>
      </c>
    </row>
    <row r="961" spans="1:1" x14ac:dyDescent="0.25">
      <c r="A961" t="s">
        <v>1099</v>
      </c>
    </row>
    <row r="962" spans="1:1" x14ac:dyDescent="0.25">
      <c r="A962" t="s">
        <v>1100</v>
      </c>
    </row>
    <row r="963" spans="1:1" x14ac:dyDescent="0.25">
      <c r="A963" t="s">
        <v>1101</v>
      </c>
    </row>
    <row r="964" spans="1:1" x14ac:dyDescent="0.25">
      <c r="A964" t="s">
        <v>1102</v>
      </c>
    </row>
    <row r="965" spans="1:1" x14ac:dyDescent="0.25">
      <c r="A965" t="s">
        <v>1103</v>
      </c>
    </row>
    <row r="966" spans="1:1" x14ac:dyDescent="0.25">
      <c r="A966" t="s">
        <v>1104</v>
      </c>
    </row>
    <row r="967" spans="1:1" x14ac:dyDescent="0.25">
      <c r="A967" t="s">
        <v>1105</v>
      </c>
    </row>
    <row r="968" spans="1:1" x14ac:dyDescent="0.25">
      <c r="A968" t="s">
        <v>1106</v>
      </c>
    </row>
    <row r="969" spans="1:1" x14ac:dyDescent="0.25">
      <c r="A969" t="s">
        <v>1107</v>
      </c>
    </row>
    <row r="970" spans="1:1" x14ac:dyDescent="0.25">
      <c r="A970" t="s">
        <v>1108</v>
      </c>
    </row>
    <row r="971" spans="1:1" x14ac:dyDescent="0.25">
      <c r="A971" t="s">
        <v>1109</v>
      </c>
    </row>
    <row r="972" spans="1:1" x14ac:dyDescent="0.25">
      <c r="A972" t="s">
        <v>1110</v>
      </c>
    </row>
    <row r="973" spans="1:1" x14ac:dyDescent="0.25">
      <c r="A973" t="s">
        <v>1111</v>
      </c>
    </row>
    <row r="974" spans="1:1" x14ac:dyDescent="0.25">
      <c r="A974" t="s">
        <v>1112</v>
      </c>
    </row>
    <row r="975" spans="1:1" x14ac:dyDescent="0.25">
      <c r="A975" t="s">
        <v>1113</v>
      </c>
    </row>
    <row r="976" spans="1:1" x14ac:dyDescent="0.25">
      <c r="A976" t="s">
        <v>1114</v>
      </c>
    </row>
    <row r="977" spans="1:1" x14ac:dyDescent="0.25">
      <c r="A977" t="s">
        <v>1115</v>
      </c>
    </row>
    <row r="978" spans="1:1" x14ac:dyDescent="0.25">
      <c r="A978" t="s">
        <v>1116</v>
      </c>
    </row>
    <row r="979" spans="1:1" x14ac:dyDescent="0.25">
      <c r="A979" t="s">
        <v>1117</v>
      </c>
    </row>
    <row r="980" spans="1:1" x14ac:dyDescent="0.25">
      <c r="A980" t="s">
        <v>1118</v>
      </c>
    </row>
    <row r="981" spans="1:1" x14ac:dyDescent="0.25">
      <c r="A981" t="s">
        <v>1119</v>
      </c>
    </row>
    <row r="982" spans="1:1" x14ac:dyDescent="0.25">
      <c r="A982" t="s">
        <v>1120</v>
      </c>
    </row>
    <row r="983" spans="1:1" x14ac:dyDescent="0.25">
      <c r="A983" t="s">
        <v>1121</v>
      </c>
    </row>
    <row r="984" spans="1:1" x14ac:dyDescent="0.25">
      <c r="A984" t="s">
        <v>1122</v>
      </c>
    </row>
    <row r="985" spans="1:1" x14ac:dyDescent="0.25">
      <c r="A985" t="s">
        <v>1123</v>
      </c>
    </row>
    <row r="986" spans="1:1" x14ac:dyDescent="0.25">
      <c r="A986" t="s">
        <v>1124</v>
      </c>
    </row>
    <row r="987" spans="1:1" x14ac:dyDescent="0.25">
      <c r="A987" t="s">
        <v>1125</v>
      </c>
    </row>
    <row r="988" spans="1:1" x14ac:dyDescent="0.25">
      <c r="A988" t="s">
        <v>1126</v>
      </c>
    </row>
    <row r="989" spans="1:1" x14ac:dyDescent="0.25">
      <c r="A989" t="s">
        <v>1127</v>
      </c>
    </row>
    <row r="990" spans="1:1" x14ac:dyDescent="0.25">
      <c r="A990" t="s">
        <v>1128</v>
      </c>
    </row>
    <row r="991" spans="1:1" x14ac:dyDescent="0.25">
      <c r="A991" t="s">
        <v>1129</v>
      </c>
    </row>
    <row r="992" spans="1:1" x14ac:dyDescent="0.25">
      <c r="A992" t="s">
        <v>1130</v>
      </c>
    </row>
    <row r="993" spans="1:1" x14ac:dyDescent="0.25">
      <c r="A993" t="s">
        <v>1131</v>
      </c>
    </row>
    <row r="994" spans="1:1" x14ac:dyDescent="0.25">
      <c r="A994" t="s">
        <v>1132</v>
      </c>
    </row>
    <row r="995" spans="1:1" x14ac:dyDescent="0.25">
      <c r="A995" t="s">
        <v>1133</v>
      </c>
    </row>
    <row r="996" spans="1:1" x14ac:dyDescent="0.25">
      <c r="A996" t="s">
        <v>1134</v>
      </c>
    </row>
    <row r="997" spans="1:1" x14ac:dyDescent="0.25">
      <c r="A997" t="s">
        <v>1135</v>
      </c>
    </row>
    <row r="998" spans="1:1" x14ac:dyDescent="0.25">
      <c r="A998" t="s">
        <v>1136</v>
      </c>
    </row>
    <row r="999" spans="1:1" x14ac:dyDescent="0.25">
      <c r="A999" t="s">
        <v>1137</v>
      </c>
    </row>
    <row r="1000" spans="1:1" x14ac:dyDescent="0.25">
      <c r="A1000" t="s">
        <v>1138</v>
      </c>
    </row>
    <row r="1001" spans="1:1" x14ac:dyDescent="0.25">
      <c r="A1001" t="s">
        <v>1139</v>
      </c>
    </row>
    <row r="1002" spans="1:1" x14ac:dyDescent="0.25">
      <c r="A1002" t="s">
        <v>1140</v>
      </c>
    </row>
    <row r="1003" spans="1:1" x14ac:dyDescent="0.25">
      <c r="A1003" t="s">
        <v>1141</v>
      </c>
    </row>
    <row r="1004" spans="1:1" x14ac:dyDescent="0.25">
      <c r="A1004" t="s">
        <v>1142</v>
      </c>
    </row>
    <row r="1005" spans="1:1" x14ac:dyDescent="0.25">
      <c r="A1005" t="s">
        <v>1143</v>
      </c>
    </row>
    <row r="1006" spans="1:1" x14ac:dyDescent="0.25">
      <c r="A1006" t="s">
        <v>1144</v>
      </c>
    </row>
    <row r="1007" spans="1:1" x14ac:dyDescent="0.25">
      <c r="A1007" t="s">
        <v>1145</v>
      </c>
    </row>
    <row r="1008" spans="1:1" x14ac:dyDescent="0.25">
      <c r="A1008" t="s">
        <v>1146</v>
      </c>
    </row>
    <row r="1009" spans="1:1" x14ac:dyDescent="0.25">
      <c r="A1009" t="s">
        <v>1147</v>
      </c>
    </row>
    <row r="1010" spans="1:1" x14ac:dyDescent="0.25">
      <c r="A1010" t="s">
        <v>1148</v>
      </c>
    </row>
    <row r="1011" spans="1:1" x14ac:dyDescent="0.25">
      <c r="A1011" t="s">
        <v>1149</v>
      </c>
    </row>
    <row r="1012" spans="1:1" x14ac:dyDescent="0.25">
      <c r="A1012" t="s">
        <v>1150</v>
      </c>
    </row>
    <row r="1013" spans="1:1" x14ac:dyDescent="0.25">
      <c r="A1013" t="s">
        <v>1151</v>
      </c>
    </row>
    <row r="1014" spans="1:1" x14ac:dyDescent="0.25">
      <c r="A1014" t="s">
        <v>1152</v>
      </c>
    </row>
    <row r="1015" spans="1:1" x14ac:dyDescent="0.25">
      <c r="A1015" t="s">
        <v>1153</v>
      </c>
    </row>
    <row r="1016" spans="1:1" x14ac:dyDescent="0.25">
      <c r="A1016" t="s">
        <v>1154</v>
      </c>
    </row>
    <row r="1017" spans="1:1" x14ac:dyDescent="0.25">
      <c r="A1017" t="s">
        <v>1155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0752-125F-7842-861F-02AB2310454F}">
  <dimension ref="A1:G254"/>
  <sheetViews>
    <sheetView showGridLines="0" zoomScale="150" zoomScaleNormal="150" workbookViewId="0">
      <selection activeCell="G4" sqref="G4"/>
    </sheetView>
  </sheetViews>
  <sheetFormatPr baseColWidth="10" defaultRowHeight="15" x14ac:dyDescent="0.25"/>
  <sheetData>
    <row r="1" spans="1:7" x14ac:dyDescent="0.25">
      <c r="A1" s="23" t="s">
        <v>4</v>
      </c>
      <c r="B1" s="24" t="s">
        <v>12</v>
      </c>
      <c r="C1" s="24" t="s">
        <v>13</v>
      </c>
      <c r="D1" s="24" t="s">
        <v>14</v>
      </c>
      <c r="E1" s="24" t="s">
        <v>15</v>
      </c>
    </row>
    <row r="2" spans="1:7" x14ac:dyDescent="0.25">
      <c r="A2" s="25">
        <v>45154</v>
      </c>
      <c r="B2" s="26">
        <v>175.67108200000001</v>
      </c>
      <c r="C2" s="26">
        <v>58.602820999999999</v>
      </c>
      <c r="D2" s="26">
        <v>146.505066</v>
      </c>
      <c r="E2" s="26">
        <v>13.196151</v>
      </c>
    </row>
    <row r="3" spans="1:7" x14ac:dyDescent="0.25">
      <c r="A3" s="25">
        <v>45155</v>
      </c>
      <c r="B3" s="26">
        <v>173.11415099999999</v>
      </c>
      <c r="C3" s="26">
        <v>58.728789999999996</v>
      </c>
      <c r="D3" s="26">
        <v>144.98335299999999</v>
      </c>
      <c r="E3" s="26">
        <v>13.111919</v>
      </c>
      <c r="G3" s="1" t="s">
        <v>47</v>
      </c>
    </row>
    <row r="4" spans="1:7" x14ac:dyDescent="0.25">
      <c r="A4" s="25">
        <v>45156</v>
      </c>
      <c r="B4" s="26">
        <v>173.601654</v>
      </c>
      <c r="C4" s="26">
        <v>59.058239</v>
      </c>
      <c r="D4" s="26">
        <v>145.31500199999999</v>
      </c>
      <c r="E4" s="26">
        <v>13.149357</v>
      </c>
    </row>
    <row r="5" spans="1:7" x14ac:dyDescent="0.25">
      <c r="A5" s="25">
        <v>45159</v>
      </c>
      <c r="B5" s="26">
        <v>174.94477800000001</v>
      </c>
      <c r="C5" s="26">
        <v>58.554378999999997</v>
      </c>
      <c r="D5" s="26">
        <v>145.8125</v>
      </c>
      <c r="E5" s="26">
        <v>13.196151</v>
      </c>
    </row>
    <row r="6" spans="1:7" x14ac:dyDescent="0.25">
      <c r="A6" s="25">
        <v>45160</v>
      </c>
      <c r="B6" s="26">
        <v>176.327698</v>
      </c>
      <c r="C6" s="26">
        <v>58.195861999999998</v>
      </c>
      <c r="D6" s="26">
        <v>142.78855899999999</v>
      </c>
      <c r="E6" s="26">
        <v>13.345895000000001</v>
      </c>
    </row>
    <row r="7" spans="1:7" x14ac:dyDescent="0.25">
      <c r="A7" s="25">
        <v>45161</v>
      </c>
      <c r="B7" s="26">
        <v>180.19790599999999</v>
      </c>
      <c r="C7" s="26">
        <v>58.399344999999997</v>
      </c>
      <c r="D7" s="26">
        <v>143.754257</v>
      </c>
      <c r="E7" s="26">
        <v>13.252305</v>
      </c>
    </row>
    <row r="8" spans="1:7" x14ac:dyDescent="0.25">
      <c r="A8" s="25">
        <v>45162</v>
      </c>
      <c r="B8" s="26">
        <v>175.48202499999999</v>
      </c>
      <c r="C8" s="26">
        <v>58.244312000000001</v>
      </c>
      <c r="D8" s="26">
        <v>143.61769100000001</v>
      </c>
      <c r="E8" s="26">
        <v>13.242945000000001</v>
      </c>
    </row>
    <row r="9" spans="1:7" x14ac:dyDescent="0.25">
      <c r="A9" s="25">
        <v>45163</v>
      </c>
      <c r="B9" s="26">
        <v>177.70069899999999</v>
      </c>
      <c r="C9" s="26">
        <v>58.515616999999999</v>
      </c>
      <c r="D9" s="26">
        <v>143.44210799999999</v>
      </c>
      <c r="E9" s="26">
        <v>13.205508999999999</v>
      </c>
    </row>
    <row r="10" spans="1:7" x14ac:dyDescent="0.25">
      <c r="A10" s="25">
        <v>45166</v>
      </c>
      <c r="B10" s="26">
        <v>179.272659</v>
      </c>
      <c r="C10" s="26">
        <v>58.680340000000001</v>
      </c>
      <c r="D10" s="26">
        <v>143.939606</v>
      </c>
      <c r="E10" s="26">
        <v>13.299099</v>
      </c>
    </row>
    <row r="11" spans="1:7" x14ac:dyDescent="0.25">
      <c r="A11" s="25">
        <v>45167</v>
      </c>
      <c r="B11" s="26">
        <v>183.18263200000001</v>
      </c>
      <c r="C11" s="26">
        <v>58.622204000000004</v>
      </c>
      <c r="D11" s="26">
        <v>145.110153</v>
      </c>
      <c r="E11" s="26">
        <v>13.823200999999999</v>
      </c>
    </row>
    <row r="12" spans="1:7" x14ac:dyDescent="0.25">
      <c r="A12" s="25">
        <v>45168</v>
      </c>
      <c r="B12" s="26">
        <v>186.69465600000001</v>
      </c>
      <c r="C12" s="26">
        <v>58.593136000000001</v>
      </c>
      <c r="D12" s="26">
        <v>144.52487199999999</v>
      </c>
      <c r="E12" s="26">
        <v>13.785766000000001</v>
      </c>
    </row>
    <row r="13" spans="1:7" x14ac:dyDescent="0.25">
      <c r="A13" s="25">
        <v>45169</v>
      </c>
      <c r="B13" s="26">
        <v>186.913544</v>
      </c>
      <c r="C13" s="26">
        <v>57.973002999999999</v>
      </c>
      <c r="D13" s="26">
        <v>142.739777</v>
      </c>
      <c r="E13" s="26">
        <v>13.841919000000001</v>
      </c>
    </row>
    <row r="14" spans="1:7" x14ac:dyDescent="0.25">
      <c r="A14" s="25">
        <v>45170</v>
      </c>
      <c r="B14" s="26">
        <v>188.49546799999999</v>
      </c>
      <c r="C14" s="26">
        <v>57.469138999999998</v>
      </c>
      <c r="D14" s="26">
        <v>143.217758</v>
      </c>
      <c r="E14" s="26">
        <v>13.710893</v>
      </c>
    </row>
    <row r="15" spans="1:7" x14ac:dyDescent="0.25">
      <c r="A15" s="25">
        <v>45174</v>
      </c>
      <c r="B15" s="26">
        <v>188.734238</v>
      </c>
      <c r="C15" s="26">
        <v>56.994346999999998</v>
      </c>
      <c r="D15" s="26">
        <v>141.63748200000001</v>
      </c>
      <c r="E15" s="26">
        <v>13.551791</v>
      </c>
    </row>
    <row r="16" spans="1:7" x14ac:dyDescent="0.25">
      <c r="A16" s="25">
        <v>45175</v>
      </c>
      <c r="B16" s="26">
        <v>181.97880599999999</v>
      </c>
      <c r="C16" s="26">
        <v>56.955589000000003</v>
      </c>
      <c r="D16" s="26">
        <v>141.403412</v>
      </c>
      <c r="E16" s="26">
        <v>13.673458</v>
      </c>
    </row>
    <row r="17" spans="1:5" x14ac:dyDescent="0.25">
      <c r="A17" s="25">
        <v>45176</v>
      </c>
      <c r="B17" s="26">
        <v>176.656036</v>
      </c>
      <c r="C17" s="26">
        <v>56.519558000000004</v>
      </c>
      <c r="D17" s="26">
        <v>140.19380200000001</v>
      </c>
      <c r="E17" s="26">
        <v>13.673458</v>
      </c>
    </row>
    <row r="18" spans="1:5" x14ac:dyDescent="0.25">
      <c r="A18" s="25">
        <v>45177</v>
      </c>
      <c r="B18" s="26">
        <v>177.27285800000001</v>
      </c>
      <c r="C18" s="26">
        <v>56.519558000000004</v>
      </c>
      <c r="D18" s="26">
        <v>140.301117</v>
      </c>
      <c r="E18" s="26">
        <v>13.47692</v>
      </c>
    </row>
    <row r="19" spans="1:5" x14ac:dyDescent="0.25">
      <c r="A19" s="25">
        <v>45180</v>
      </c>
      <c r="B19" s="26">
        <v>178.446854</v>
      </c>
      <c r="C19" s="26">
        <v>57.052486000000002</v>
      </c>
      <c r="D19" s="26">
        <v>140.91566499999999</v>
      </c>
      <c r="E19" s="26">
        <v>13.589228</v>
      </c>
    </row>
    <row r="20" spans="1:5" x14ac:dyDescent="0.25">
      <c r="A20" s="25">
        <v>45181</v>
      </c>
      <c r="B20" s="26">
        <v>175.40245100000001</v>
      </c>
      <c r="C20" s="26">
        <v>56.490485999999997</v>
      </c>
      <c r="D20" s="26">
        <v>142.74954199999999</v>
      </c>
      <c r="E20" s="26">
        <v>13.533073</v>
      </c>
    </row>
    <row r="21" spans="1:5" x14ac:dyDescent="0.25">
      <c r="A21" s="25">
        <v>45182</v>
      </c>
      <c r="B21" s="26">
        <v>173.32309000000001</v>
      </c>
      <c r="C21" s="26">
        <v>56.626140999999997</v>
      </c>
      <c r="D21" s="26">
        <v>142.817825</v>
      </c>
      <c r="E21" s="26">
        <v>13.682817</v>
      </c>
    </row>
    <row r="22" spans="1:5" x14ac:dyDescent="0.25">
      <c r="A22" s="25">
        <v>45183</v>
      </c>
      <c r="B22" s="26">
        <v>174.84530599999999</v>
      </c>
      <c r="C22" s="26">
        <v>57.094935999999997</v>
      </c>
      <c r="D22" s="26">
        <v>145.58813499999999</v>
      </c>
      <c r="E22" s="26">
        <v>14.094611</v>
      </c>
    </row>
    <row r="23" spans="1:5" x14ac:dyDescent="0.25">
      <c r="A23" s="25">
        <v>45184</v>
      </c>
      <c r="B23" s="26">
        <v>174.11900299999999</v>
      </c>
      <c r="C23" s="26">
        <v>56.587074000000001</v>
      </c>
      <c r="D23" s="26">
        <v>145.15891999999999</v>
      </c>
      <c r="E23" s="26">
        <v>14.253714</v>
      </c>
    </row>
    <row r="24" spans="1:5" x14ac:dyDescent="0.25">
      <c r="A24" s="25">
        <v>45187</v>
      </c>
      <c r="B24" s="26">
        <v>177.06393399999999</v>
      </c>
      <c r="C24" s="26">
        <v>56.938667000000002</v>
      </c>
      <c r="D24" s="26">
        <v>145.461319</v>
      </c>
      <c r="E24" s="26">
        <v>14.122688</v>
      </c>
    </row>
    <row r="25" spans="1:5" x14ac:dyDescent="0.25">
      <c r="A25" s="25">
        <v>45188</v>
      </c>
      <c r="B25" s="26">
        <v>178.15834000000001</v>
      </c>
      <c r="C25" s="26">
        <v>56.821472</v>
      </c>
      <c r="D25" s="26">
        <v>145.27597</v>
      </c>
      <c r="E25" s="26">
        <v>14.234997</v>
      </c>
    </row>
    <row r="26" spans="1:5" x14ac:dyDescent="0.25">
      <c r="A26" s="25">
        <v>45189</v>
      </c>
      <c r="B26" s="26">
        <v>174.59657300000001</v>
      </c>
      <c r="C26" s="26">
        <v>57.075400999999999</v>
      </c>
      <c r="D26" s="26">
        <v>144.66145299999999</v>
      </c>
      <c r="E26" s="26">
        <v>14.553202000000001</v>
      </c>
    </row>
    <row r="27" spans="1:5" x14ac:dyDescent="0.25">
      <c r="A27" s="25">
        <v>45190</v>
      </c>
      <c r="B27" s="26">
        <v>173.04452499999999</v>
      </c>
      <c r="C27" s="26">
        <v>56.196418999999999</v>
      </c>
      <c r="D27" s="26">
        <v>143.52990700000001</v>
      </c>
      <c r="E27" s="26">
        <v>14.328587000000001</v>
      </c>
    </row>
    <row r="28" spans="1:5" x14ac:dyDescent="0.25">
      <c r="A28" s="25">
        <v>45191</v>
      </c>
      <c r="B28" s="26">
        <v>173.900116</v>
      </c>
      <c r="C28" s="26">
        <v>56.255015999999998</v>
      </c>
      <c r="D28" s="26">
        <v>142.15448000000001</v>
      </c>
      <c r="E28" s="26">
        <v>14.150764000000001</v>
      </c>
    </row>
    <row r="29" spans="1:5" x14ac:dyDescent="0.25">
      <c r="A29" s="25">
        <v>45194</v>
      </c>
      <c r="B29" s="26">
        <v>175.18356299999999</v>
      </c>
      <c r="C29" s="26">
        <v>55.669029000000002</v>
      </c>
      <c r="D29" s="26">
        <v>142.856842</v>
      </c>
      <c r="E29" s="26">
        <v>14.094611</v>
      </c>
    </row>
    <row r="30" spans="1:5" x14ac:dyDescent="0.25">
      <c r="A30" s="25">
        <v>45195</v>
      </c>
      <c r="B30" s="26">
        <v>171.08453399999999</v>
      </c>
      <c r="C30" s="26">
        <v>55.209999000000003</v>
      </c>
      <c r="D30" s="26">
        <v>141.37413000000001</v>
      </c>
      <c r="E30" s="26">
        <v>14.057176</v>
      </c>
    </row>
    <row r="31" spans="1:5" x14ac:dyDescent="0.25">
      <c r="A31" s="25">
        <v>45196</v>
      </c>
      <c r="B31" s="26">
        <v>169.56231700000001</v>
      </c>
      <c r="C31" s="26">
        <v>54.643543000000001</v>
      </c>
      <c r="D31" s="26">
        <v>142.203262</v>
      </c>
      <c r="E31" s="26">
        <v>13.916791</v>
      </c>
    </row>
    <row r="32" spans="1:5" x14ac:dyDescent="0.25">
      <c r="A32" s="25">
        <v>45197</v>
      </c>
      <c r="B32" s="26">
        <v>169.82101399999999</v>
      </c>
      <c r="C32" s="26">
        <v>54.506816999999998</v>
      </c>
      <c r="D32" s="26">
        <v>143.968872</v>
      </c>
      <c r="E32" s="26">
        <v>14.047817</v>
      </c>
    </row>
    <row r="33" spans="1:5" x14ac:dyDescent="0.25">
      <c r="A33" s="25">
        <v>45198</v>
      </c>
      <c r="B33" s="26">
        <v>170.33836400000001</v>
      </c>
      <c r="C33" s="26">
        <v>54.672840000000001</v>
      </c>
      <c r="D33" s="26">
        <v>141.46191400000001</v>
      </c>
      <c r="E33" s="26">
        <v>14.057176</v>
      </c>
    </row>
    <row r="34" spans="1:5" x14ac:dyDescent="0.25">
      <c r="A34" s="25">
        <v>45201</v>
      </c>
      <c r="B34" s="26">
        <v>172.865433</v>
      </c>
      <c r="C34" s="26">
        <v>54.184517</v>
      </c>
      <c r="D34" s="26">
        <v>140.24259900000001</v>
      </c>
      <c r="E34" s="26">
        <v>13.729611</v>
      </c>
    </row>
    <row r="35" spans="1:5" x14ac:dyDescent="0.25">
      <c r="A35" s="25">
        <v>45202</v>
      </c>
      <c r="B35" s="26">
        <v>171.52229299999999</v>
      </c>
      <c r="C35" s="26">
        <v>53.598529999999997</v>
      </c>
      <c r="D35" s="26">
        <v>139.208618</v>
      </c>
      <c r="E35" s="26">
        <v>13.832561</v>
      </c>
    </row>
    <row r="36" spans="1:5" x14ac:dyDescent="0.25">
      <c r="A36" s="25">
        <v>45203</v>
      </c>
      <c r="B36" s="26">
        <v>172.77589399999999</v>
      </c>
      <c r="C36" s="26">
        <v>53.754795000000001</v>
      </c>
      <c r="D36" s="26">
        <v>139.832886</v>
      </c>
      <c r="E36" s="26">
        <v>13.710893</v>
      </c>
    </row>
    <row r="37" spans="1:5" x14ac:dyDescent="0.25">
      <c r="A37" s="25">
        <v>45204</v>
      </c>
      <c r="B37" s="26">
        <v>174.019531</v>
      </c>
      <c r="C37" s="26">
        <v>51.156905999999999</v>
      </c>
      <c r="D37" s="26">
        <v>140.42248499999999</v>
      </c>
      <c r="E37" s="26">
        <v>13.879355</v>
      </c>
    </row>
    <row r="38" spans="1:5" x14ac:dyDescent="0.25">
      <c r="A38" s="25">
        <v>45205</v>
      </c>
      <c r="B38" s="26">
        <v>176.586411</v>
      </c>
      <c r="C38" s="26">
        <v>51.899158</v>
      </c>
      <c r="D38" s="26">
        <v>142.584351</v>
      </c>
      <c r="E38" s="26">
        <v>13.782069999999999</v>
      </c>
    </row>
    <row r="39" spans="1:5" x14ac:dyDescent="0.25">
      <c r="A39" s="25">
        <v>45208</v>
      </c>
      <c r="B39" s="26">
        <v>178.07875100000001</v>
      </c>
      <c r="C39" s="26">
        <v>51.645232999999998</v>
      </c>
      <c r="D39" s="26">
        <v>142.260086</v>
      </c>
      <c r="E39" s="26">
        <v>14.049127</v>
      </c>
    </row>
    <row r="40" spans="1:5" x14ac:dyDescent="0.25">
      <c r="A40" s="25">
        <v>45209</v>
      </c>
      <c r="B40" s="26">
        <v>177.48181199999999</v>
      </c>
      <c r="C40" s="26">
        <v>52.768374999999999</v>
      </c>
      <c r="D40" s="26">
        <v>143.12480199999999</v>
      </c>
      <c r="E40" s="26">
        <v>14.268497</v>
      </c>
    </row>
    <row r="41" spans="1:5" x14ac:dyDescent="0.25">
      <c r="A41" s="25">
        <v>45210</v>
      </c>
      <c r="B41" s="26">
        <v>178.88462799999999</v>
      </c>
      <c r="C41" s="26">
        <v>52.455849000000001</v>
      </c>
      <c r="D41" s="26">
        <v>143.61615</v>
      </c>
      <c r="E41" s="26">
        <v>14.087278</v>
      </c>
    </row>
    <row r="42" spans="1:5" x14ac:dyDescent="0.25">
      <c r="A42" s="25">
        <v>45211</v>
      </c>
      <c r="B42" s="26">
        <v>179.790009</v>
      </c>
      <c r="C42" s="26">
        <v>51.576866000000003</v>
      </c>
      <c r="D42" s="26">
        <v>143.282028</v>
      </c>
      <c r="E42" s="26">
        <v>13.782069999999999</v>
      </c>
    </row>
    <row r="43" spans="1:5" x14ac:dyDescent="0.25">
      <c r="A43" s="25">
        <v>45212</v>
      </c>
      <c r="B43" s="26">
        <v>177.93946800000001</v>
      </c>
      <c r="C43" s="26">
        <v>51.654995</v>
      </c>
      <c r="D43" s="26">
        <v>145.43408199999999</v>
      </c>
      <c r="E43" s="26">
        <v>13.696229000000001</v>
      </c>
    </row>
    <row r="44" spans="1:5" x14ac:dyDescent="0.25">
      <c r="A44" s="25">
        <v>45215</v>
      </c>
      <c r="B44" s="26">
        <v>177.810135</v>
      </c>
      <c r="C44" s="26">
        <v>52.182383999999999</v>
      </c>
      <c r="D44" s="26">
        <v>145.28668200000001</v>
      </c>
      <c r="E44" s="26">
        <v>13.743919</v>
      </c>
    </row>
    <row r="45" spans="1:5" x14ac:dyDescent="0.25">
      <c r="A45" s="25">
        <v>45216</v>
      </c>
      <c r="B45" s="26">
        <v>176.248108</v>
      </c>
      <c r="C45" s="26">
        <v>52.807445999999999</v>
      </c>
      <c r="D45" s="26">
        <v>144.97221400000001</v>
      </c>
      <c r="E45" s="26">
        <v>13.906060999999999</v>
      </c>
    </row>
    <row r="46" spans="1:5" x14ac:dyDescent="0.25">
      <c r="A46" s="25">
        <v>45217</v>
      </c>
      <c r="B46" s="26">
        <v>174.94477800000001</v>
      </c>
      <c r="C46" s="26">
        <v>52.787909999999997</v>
      </c>
      <c r="D46" s="26">
        <v>143.380325</v>
      </c>
      <c r="E46" s="26">
        <v>13.658078</v>
      </c>
    </row>
    <row r="47" spans="1:5" x14ac:dyDescent="0.25">
      <c r="A47" s="25">
        <v>45218</v>
      </c>
      <c r="B47" s="26">
        <v>174.566742</v>
      </c>
      <c r="C47" s="26">
        <v>53.080902000000002</v>
      </c>
      <c r="D47" s="26">
        <v>142.77105700000001</v>
      </c>
      <c r="E47" s="26">
        <v>14.554627999999999</v>
      </c>
    </row>
    <row r="48" spans="1:5" x14ac:dyDescent="0.25">
      <c r="A48" s="25">
        <v>45219</v>
      </c>
      <c r="B48" s="26">
        <v>171.999863</v>
      </c>
      <c r="C48" s="26">
        <v>53.295769</v>
      </c>
      <c r="D48" s="26">
        <v>140.47163399999999</v>
      </c>
      <c r="E48" s="26">
        <v>14.669083000000001</v>
      </c>
    </row>
    <row r="49" spans="1:5" x14ac:dyDescent="0.25">
      <c r="A49" s="25">
        <v>45222</v>
      </c>
      <c r="B49" s="26">
        <v>172.119247</v>
      </c>
      <c r="C49" s="26">
        <v>52.817211</v>
      </c>
      <c r="D49" s="26">
        <v>138.55543499999999</v>
      </c>
      <c r="E49" s="26">
        <v>14.258959000000001</v>
      </c>
    </row>
    <row r="50" spans="1:5" x14ac:dyDescent="0.25">
      <c r="A50" s="25">
        <v>45223</v>
      </c>
      <c r="B50" s="26">
        <v>172.55702199999999</v>
      </c>
      <c r="C50" s="26">
        <v>54.340781999999997</v>
      </c>
      <c r="D50" s="26">
        <v>138.722488</v>
      </c>
      <c r="E50" s="26">
        <v>14.812148000000001</v>
      </c>
    </row>
    <row r="51" spans="1:5" x14ac:dyDescent="0.25">
      <c r="A51" s="25">
        <v>45224</v>
      </c>
      <c r="B51" s="26">
        <v>170.228928</v>
      </c>
      <c r="C51" s="26">
        <v>54.809573999999998</v>
      </c>
      <c r="D51" s="26">
        <v>137.96582000000001</v>
      </c>
      <c r="E51" s="26">
        <v>14.487864</v>
      </c>
    </row>
    <row r="52" spans="1:5" x14ac:dyDescent="0.25">
      <c r="A52" s="25">
        <v>45225</v>
      </c>
      <c r="B52" s="26">
        <v>166.04037500000001</v>
      </c>
      <c r="C52" s="26">
        <v>54.477511999999997</v>
      </c>
      <c r="D52" s="26">
        <v>138.31959499999999</v>
      </c>
      <c r="E52" s="26">
        <v>14.421099999999999</v>
      </c>
    </row>
    <row r="53" spans="1:5" x14ac:dyDescent="0.25">
      <c r="A53" s="25">
        <v>45226</v>
      </c>
      <c r="B53" s="26">
        <v>167.363586</v>
      </c>
      <c r="C53" s="26">
        <v>53.950127000000002</v>
      </c>
      <c r="D53" s="26">
        <v>133.33750900000001</v>
      </c>
      <c r="E53" s="26">
        <v>14.134968000000001</v>
      </c>
    </row>
    <row r="54" spans="1:5" x14ac:dyDescent="0.25">
      <c r="A54" s="25">
        <v>45229</v>
      </c>
      <c r="B54" s="26">
        <v>169.423035</v>
      </c>
      <c r="C54" s="26">
        <v>54.838875000000002</v>
      </c>
      <c r="D54" s="26">
        <v>135.03750600000001</v>
      </c>
      <c r="E54" s="26">
        <v>14.554627999999999</v>
      </c>
    </row>
    <row r="55" spans="1:5" x14ac:dyDescent="0.25">
      <c r="A55" s="25">
        <v>45230</v>
      </c>
      <c r="B55" s="26">
        <v>169.90060399999999</v>
      </c>
      <c r="C55" s="26">
        <v>55.170937000000002</v>
      </c>
      <c r="D55" s="26">
        <v>136.649078</v>
      </c>
      <c r="E55" s="26">
        <v>14.688157</v>
      </c>
    </row>
    <row r="56" spans="1:5" x14ac:dyDescent="0.25">
      <c r="A56" s="25">
        <v>45231</v>
      </c>
      <c r="B56" s="26">
        <v>173.08431999999999</v>
      </c>
      <c r="C56" s="26">
        <v>55.122101000000001</v>
      </c>
      <c r="D56" s="26">
        <v>136.531158</v>
      </c>
      <c r="E56" s="26">
        <v>14.859838</v>
      </c>
    </row>
    <row r="57" spans="1:5" x14ac:dyDescent="0.25">
      <c r="A57" s="25">
        <v>45232</v>
      </c>
      <c r="B57" s="26">
        <v>176.666</v>
      </c>
      <c r="C57" s="26">
        <v>55.756923999999998</v>
      </c>
      <c r="D57" s="26">
        <v>138.96814000000001</v>
      </c>
      <c r="E57" s="26">
        <v>15.002903999999999</v>
      </c>
    </row>
    <row r="58" spans="1:5" x14ac:dyDescent="0.25">
      <c r="A58" s="25">
        <v>45233</v>
      </c>
      <c r="B58" s="26">
        <v>175.75065599999999</v>
      </c>
      <c r="C58" s="26">
        <v>55.415095999999998</v>
      </c>
      <c r="D58" s="26">
        <v>140.52076700000001</v>
      </c>
      <c r="E58" s="26">
        <v>15.14597</v>
      </c>
    </row>
    <row r="59" spans="1:5" x14ac:dyDescent="0.25">
      <c r="A59" s="25">
        <v>45236</v>
      </c>
      <c r="B59" s="26">
        <v>178.31753499999999</v>
      </c>
      <c r="C59" s="26">
        <v>55.639729000000003</v>
      </c>
      <c r="D59" s="26">
        <v>141.58204699999999</v>
      </c>
      <c r="E59" s="26">
        <v>15.021978000000001</v>
      </c>
    </row>
    <row r="60" spans="1:5" x14ac:dyDescent="0.25">
      <c r="A60" s="25">
        <v>45237</v>
      </c>
      <c r="B60" s="26">
        <v>180.89434800000001</v>
      </c>
      <c r="C60" s="26">
        <v>55.844822000000001</v>
      </c>
      <c r="D60" s="26">
        <v>141.513229</v>
      </c>
      <c r="E60" s="26">
        <v>15.10782</v>
      </c>
    </row>
    <row r="61" spans="1:5" x14ac:dyDescent="0.25">
      <c r="A61" s="25">
        <v>45238</v>
      </c>
      <c r="B61" s="26">
        <v>181.958878</v>
      </c>
      <c r="C61" s="26">
        <v>55.756923999999998</v>
      </c>
      <c r="D61" s="26">
        <v>142.21095299999999</v>
      </c>
      <c r="E61" s="26">
        <v>14.926601</v>
      </c>
    </row>
    <row r="62" spans="1:5" x14ac:dyDescent="0.25">
      <c r="A62" s="25">
        <v>45239</v>
      </c>
      <c r="B62" s="26">
        <v>181.48133899999999</v>
      </c>
      <c r="C62" s="26">
        <v>55.336967000000001</v>
      </c>
      <c r="D62" s="26">
        <v>141.78839099999999</v>
      </c>
      <c r="E62" s="26">
        <v>14.907526000000001</v>
      </c>
    </row>
    <row r="63" spans="1:5" x14ac:dyDescent="0.25">
      <c r="A63" s="25">
        <v>45240</v>
      </c>
      <c r="B63" s="26">
        <v>185.69534300000001</v>
      </c>
      <c r="C63" s="26">
        <v>55.395564999999998</v>
      </c>
      <c r="D63" s="26">
        <v>143.89128099999999</v>
      </c>
      <c r="E63" s="26">
        <v>14.917064999999999</v>
      </c>
    </row>
    <row r="64" spans="1:5" x14ac:dyDescent="0.25">
      <c r="A64" s="25">
        <v>45243</v>
      </c>
      <c r="B64" s="26">
        <v>184.101395</v>
      </c>
      <c r="C64" s="26">
        <v>55.600662</v>
      </c>
      <c r="D64" s="26">
        <v>143.25254799999999</v>
      </c>
      <c r="E64" s="26">
        <v>14.859838</v>
      </c>
    </row>
    <row r="65" spans="1:5" x14ac:dyDescent="0.25">
      <c r="A65" s="25">
        <v>45244</v>
      </c>
      <c r="B65" s="26">
        <v>186.731415</v>
      </c>
      <c r="C65" s="26">
        <v>55.766689</v>
      </c>
      <c r="D65" s="26">
        <v>145.86644000000001</v>
      </c>
      <c r="E65" s="26">
        <v>14.907526000000001</v>
      </c>
    </row>
    <row r="66" spans="1:5" x14ac:dyDescent="0.25">
      <c r="A66" s="25">
        <v>45245</v>
      </c>
      <c r="B66" s="26">
        <v>187.29925499999999</v>
      </c>
      <c r="C66" s="26">
        <v>55.874122999999997</v>
      </c>
      <c r="D66" s="26">
        <v>147.14392100000001</v>
      </c>
      <c r="E66" s="26">
        <v>15.031516999999999</v>
      </c>
    </row>
    <row r="67" spans="1:5" x14ac:dyDescent="0.25">
      <c r="A67" s="25">
        <v>45246</v>
      </c>
      <c r="B67" s="26">
        <v>188.99284399999999</v>
      </c>
      <c r="C67" s="26">
        <v>55.815520999999997</v>
      </c>
      <c r="D67" s="26">
        <v>148.824265</v>
      </c>
      <c r="E67" s="26">
        <v>15.14597</v>
      </c>
    </row>
    <row r="68" spans="1:5" x14ac:dyDescent="0.25">
      <c r="A68" s="25">
        <v>45247</v>
      </c>
      <c r="B68" s="26">
        <v>188.972916</v>
      </c>
      <c r="C68" s="26">
        <v>55.922955000000002</v>
      </c>
      <c r="D68" s="26">
        <v>150.17051699999999</v>
      </c>
      <c r="E68" s="26">
        <v>15.165046</v>
      </c>
    </row>
    <row r="69" spans="1:5" x14ac:dyDescent="0.25">
      <c r="A69" s="25">
        <v>45250</v>
      </c>
      <c r="B69" s="26">
        <v>190.726257</v>
      </c>
      <c r="C69" s="26">
        <v>56.059688999999999</v>
      </c>
      <c r="D69" s="26">
        <v>150.63235499999999</v>
      </c>
      <c r="E69" s="26">
        <v>15.355801</v>
      </c>
    </row>
    <row r="70" spans="1:5" x14ac:dyDescent="0.25">
      <c r="A70" s="25">
        <v>45251</v>
      </c>
      <c r="B70" s="26">
        <v>189.91932700000001</v>
      </c>
      <c r="C70" s="26">
        <v>56.674973000000001</v>
      </c>
      <c r="D70" s="26">
        <v>150.31791699999999</v>
      </c>
      <c r="E70" s="26">
        <v>15.441642</v>
      </c>
    </row>
    <row r="71" spans="1:5" x14ac:dyDescent="0.25">
      <c r="A71" s="25">
        <v>45252</v>
      </c>
      <c r="B71" s="26">
        <v>190.586792</v>
      </c>
      <c r="C71" s="26">
        <v>57.055866000000002</v>
      </c>
      <c r="D71" s="26">
        <v>150.671661</v>
      </c>
      <c r="E71" s="26">
        <v>15.422565000000001</v>
      </c>
    </row>
    <row r="72" spans="1:5" x14ac:dyDescent="0.25">
      <c r="A72" s="25">
        <v>45254</v>
      </c>
      <c r="B72" s="26">
        <v>189.25186199999999</v>
      </c>
      <c r="C72" s="26">
        <v>57.202365999999998</v>
      </c>
      <c r="D72" s="26">
        <v>150.878006</v>
      </c>
      <c r="E72" s="26">
        <v>15.460716</v>
      </c>
    </row>
    <row r="73" spans="1:5" x14ac:dyDescent="0.25">
      <c r="A73" s="25">
        <v>45257</v>
      </c>
      <c r="B73" s="26">
        <v>189.07252500000001</v>
      </c>
      <c r="C73" s="26">
        <v>57.094935999999997</v>
      </c>
      <c r="D73" s="26">
        <v>150.53410299999999</v>
      </c>
      <c r="E73" s="26">
        <v>15.460716</v>
      </c>
    </row>
    <row r="74" spans="1:5" x14ac:dyDescent="0.25">
      <c r="A74" s="25">
        <v>45258</v>
      </c>
      <c r="B74" s="26">
        <v>189.68022199999999</v>
      </c>
      <c r="C74" s="26">
        <v>57.212135000000004</v>
      </c>
      <c r="D74" s="26">
        <v>150.878006</v>
      </c>
      <c r="E74" s="26">
        <v>15.432103</v>
      </c>
    </row>
    <row r="75" spans="1:5" x14ac:dyDescent="0.25">
      <c r="A75" s="25">
        <v>45259</v>
      </c>
      <c r="B75" s="26">
        <v>188.65412900000001</v>
      </c>
      <c r="C75" s="26">
        <v>56.870308000000001</v>
      </c>
      <c r="D75" s="26">
        <v>151.64450099999999</v>
      </c>
      <c r="E75" s="26">
        <v>15.546556000000001</v>
      </c>
    </row>
    <row r="76" spans="1:5" x14ac:dyDescent="0.25">
      <c r="A76" s="25">
        <v>45260</v>
      </c>
      <c r="B76" s="26">
        <v>189.23191800000001</v>
      </c>
      <c r="C76" s="26">
        <v>57.529868999999998</v>
      </c>
      <c r="D76" s="26">
        <v>153.37397799999999</v>
      </c>
      <c r="E76" s="26">
        <v>15.804074999999999</v>
      </c>
    </row>
    <row r="77" spans="1:5" x14ac:dyDescent="0.25">
      <c r="A77" s="25">
        <v>45261</v>
      </c>
      <c r="B77" s="26">
        <v>190.51705899999999</v>
      </c>
      <c r="C77" s="26">
        <v>57.726756999999999</v>
      </c>
      <c r="D77" s="26">
        <v>154.12081900000001</v>
      </c>
      <c r="E77" s="26">
        <v>15.985293</v>
      </c>
    </row>
    <row r="78" spans="1:5" x14ac:dyDescent="0.25">
      <c r="A78" s="25">
        <v>45264</v>
      </c>
      <c r="B78" s="26">
        <v>188.71388200000001</v>
      </c>
      <c r="C78" s="26">
        <v>57.657845000000002</v>
      </c>
      <c r="D78" s="26">
        <v>155.25086999999999</v>
      </c>
      <c r="E78" s="26">
        <v>15.889915</v>
      </c>
    </row>
    <row r="79" spans="1:5" x14ac:dyDescent="0.25">
      <c r="A79" s="25">
        <v>45265</v>
      </c>
      <c r="B79" s="26">
        <v>192.68881200000001</v>
      </c>
      <c r="C79" s="26">
        <v>57.746445000000001</v>
      </c>
      <c r="D79" s="26">
        <v>155.23121599999999</v>
      </c>
      <c r="E79" s="26">
        <v>16.424029999999998</v>
      </c>
    </row>
    <row r="80" spans="1:5" x14ac:dyDescent="0.25">
      <c r="A80" s="25">
        <v>45266</v>
      </c>
      <c r="B80" s="26">
        <v>191.59298699999999</v>
      </c>
      <c r="C80" s="26">
        <v>57.687378000000002</v>
      </c>
      <c r="D80" s="26">
        <v>153.60000600000001</v>
      </c>
      <c r="E80" s="26">
        <v>16.156974999999999</v>
      </c>
    </row>
    <row r="81" spans="1:5" x14ac:dyDescent="0.25">
      <c r="A81" s="25">
        <v>45267</v>
      </c>
      <c r="B81" s="26">
        <v>193.53559899999999</v>
      </c>
      <c r="C81" s="26">
        <v>57.825203000000002</v>
      </c>
      <c r="D81" s="26">
        <v>154.071686</v>
      </c>
      <c r="E81" s="26">
        <v>16.300039000000002</v>
      </c>
    </row>
    <row r="82" spans="1:5" x14ac:dyDescent="0.25">
      <c r="A82" s="25">
        <v>45268</v>
      </c>
      <c r="B82" s="26">
        <v>194.97015400000001</v>
      </c>
      <c r="C82" s="26">
        <v>57.697223999999999</v>
      </c>
      <c r="D82" s="26">
        <v>155.77169799999999</v>
      </c>
      <c r="E82" s="26">
        <v>16.137896999999999</v>
      </c>
    </row>
    <row r="83" spans="1:5" x14ac:dyDescent="0.25">
      <c r="A83" s="25">
        <v>45271</v>
      </c>
      <c r="B83" s="26">
        <v>192.44972200000001</v>
      </c>
      <c r="C83" s="26">
        <v>58.120525000000001</v>
      </c>
      <c r="D83" s="26">
        <v>156.341644</v>
      </c>
      <c r="E83" s="26">
        <v>15.851766</v>
      </c>
    </row>
    <row r="84" spans="1:5" x14ac:dyDescent="0.25">
      <c r="A84" s="25">
        <v>45272</v>
      </c>
      <c r="B84" s="26">
        <v>193.97395299999999</v>
      </c>
      <c r="C84" s="26">
        <v>58.494605999999997</v>
      </c>
      <c r="D84" s="26">
        <v>157.73701500000001</v>
      </c>
      <c r="E84" s="26">
        <v>15.651472</v>
      </c>
    </row>
    <row r="85" spans="1:5" x14ac:dyDescent="0.25">
      <c r="A85" s="25">
        <v>45273</v>
      </c>
      <c r="B85" s="26">
        <v>197.21165500000001</v>
      </c>
      <c r="C85" s="26">
        <v>58.996665999999998</v>
      </c>
      <c r="D85" s="26">
        <v>158.26765399999999</v>
      </c>
      <c r="E85" s="26">
        <v>15.689624</v>
      </c>
    </row>
    <row r="86" spans="1:5" x14ac:dyDescent="0.25">
      <c r="A86" s="25">
        <v>45274</v>
      </c>
      <c r="B86" s="26">
        <v>197.36108400000001</v>
      </c>
      <c r="C86" s="26">
        <v>58.120525000000001</v>
      </c>
      <c r="D86" s="26">
        <v>161.14686599999999</v>
      </c>
      <c r="E86" s="26">
        <v>15.880378</v>
      </c>
    </row>
    <row r="87" spans="1:5" x14ac:dyDescent="0.25">
      <c r="A87" s="25">
        <v>45275</v>
      </c>
      <c r="B87" s="26">
        <v>196.82311999999999</v>
      </c>
      <c r="C87" s="26">
        <v>57.687378000000002</v>
      </c>
      <c r="D87" s="26">
        <v>162.36535599999999</v>
      </c>
      <c r="E87" s="26">
        <v>15.756387999999999</v>
      </c>
    </row>
    <row r="88" spans="1:5" x14ac:dyDescent="0.25">
      <c r="A88" s="25">
        <v>45278</v>
      </c>
      <c r="B88" s="26">
        <v>195.149475</v>
      </c>
      <c r="C88" s="26">
        <v>58.100842</v>
      </c>
      <c r="D88" s="26">
        <v>163.348007</v>
      </c>
      <c r="E88" s="26">
        <v>15.699159999999999</v>
      </c>
    </row>
    <row r="89" spans="1:5" x14ac:dyDescent="0.25">
      <c r="A89" s="25">
        <v>45279</v>
      </c>
      <c r="B89" s="26">
        <v>196.19551100000001</v>
      </c>
      <c r="C89" s="26">
        <v>57.913798999999997</v>
      </c>
      <c r="D89" s="26">
        <v>165.52950999999999</v>
      </c>
      <c r="E89" s="26">
        <v>15.842228</v>
      </c>
    </row>
    <row r="90" spans="1:5" x14ac:dyDescent="0.25">
      <c r="A90" s="25">
        <v>45280</v>
      </c>
      <c r="B90" s="26">
        <v>194.093491</v>
      </c>
      <c r="C90" s="26">
        <v>56.712798999999997</v>
      </c>
      <c r="D90" s="26">
        <v>163.66246000000001</v>
      </c>
      <c r="E90" s="26">
        <v>15.641933</v>
      </c>
    </row>
    <row r="91" spans="1:5" x14ac:dyDescent="0.25">
      <c r="A91" s="25">
        <v>45281</v>
      </c>
      <c r="B91" s="26">
        <v>193.944031</v>
      </c>
      <c r="C91" s="26">
        <v>57.086883999999998</v>
      </c>
      <c r="D91" s="26">
        <v>164.59599299999999</v>
      </c>
      <c r="E91" s="26">
        <v>15.727774999999999</v>
      </c>
    </row>
    <row r="92" spans="1:5" x14ac:dyDescent="0.25">
      <c r="A92" s="25">
        <v>45282</v>
      </c>
      <c r="B92" s="26">
        <v>192.868134</v>
      </c>
      <c r="C92" s="26">
        <v>57.411738999999997</v>
      </c>
      <c r="D92" s="26">
        <v>164.497726</v>
      </c>
      <c r="E92" s="26">
        <v>15.784998999999999</v>
      </c>
    </row>
    <row r="93" spans="1:5" x14ac:dyDescent="0.25">
      <c r="A93" s="25">
        <v>45286</v>
      </c>
      <c r="B93" s="26">
        <v>192.320221</v>
      </c>
      <c r="C93" s="26">
        <v>57.648003000000003</v>
      </c>
      <c r="D93" s="26">
        <v>165.47056599999999</v>
      </c>
      <c r="E93" s="26">
        <v>15.804074999999999</v>
      </c>
    </row>
    <row r="94" spans="1:5" x14ac:dyDescent="0.25">
      <c r="A94" s="25">
        <v>45287</v>
      </c>
      <c r="B94" s="26">
        <v>192.41982999999999</v>
      </c>
      <c r="C94" s="26">
        <v>57.795662</v>
      </c>
      <c r="D94" s="26">
        <v>166.46305799999999</v>
      </c>
      <c r="E94" s="26">
        <v>15.813613</v>
      </c>
    </row>
    <row r="95" spans="1:5" x14ac:dyDescent="0.25">
      <c r="A95" s="25">
        <v>45288</v>
      </c>
      <c r="B95" s="26">
        <v>192.848206</v>
      </c>
      <c r="C95" s="26">
        <v>57.835045000000001</v>
      </c>
      <c r="D95" s="26">
        <v>167.34747300000001</v>
      </c>
      <c r="E95" s="26">
        <v>15.966218</v>
      </c>
    </row>
    <row r="96" spans="1:5" x14ac:dyDescent="0.25">
      <c r="A96" s="25">
        <v>45289</v>
      </c>
      <c r="B96" s="26">
        <v>191.80216999999999</v>
      </c>
      <c r="C96" s="26">
        <v>58.012238000000004</v>
      </c>
      <c r="D96" s="26">
        <v>167.150925</v>
      </c>
      <c r="E96" s="26">
        <v>16.004370000000002</v>
      </c>
    </row>
    <row r="97" spans="1:5" x14ac:dyDescent="0.25">
      <c r="A97" s="25">
        <v>45293</v>
      </c>
      <c r="B97" s="26">
        <v>184.93821700000001</v>
      </c>
      <c r="C97" s="26">
        <v>58.888378000000003</v>
      </c>
      <c r="D97" s="26">
        <v>169.09660299999999</v>
      </c>
      <c r="E97" s="26">
        <v>16.452643999999999</v>
      </c>
    </row>
    <row r="98" spans="1:5" x14ac:dyDescent="0.25">
      <c r="A98" s="25">
        <v>45294</v>
      </c>
      <c r="B98" s="26">
        <v>183.55346700000001</v>
      </c>
      <c r="C98" s="26">
        <v>59.026195999999999</v>
      </c>
      <c r="D98" s="26">
        <v>168.35960399999999</v>
      </c>
      <c r="E98" s="26">
        <v>16.433568999999999</v>
      </c>
    </row>
    <row r="99" spans="1:5" x14ac:dyDescent="0.25">
      <c r="A99" s="25">
        <v>45295</v>
      </c>
      <c r="B99" s="26">
        <v>181.22232099999999</v>
      </c>
      <c r="C99" s="26">
        <v>58.829310999999997</v>
      </c>
      <c r="D99" s="26">
        <v>169.47685200000001</v>
      </c>
      <c r="E99" s="26">
        <v>16.357265000000002</v>
      </c>
    </row>
    <row r="100" spans="1:5" x14ac:dyDescent="0.25">
      <c r="A100" s="25">
        <v>45296</v>
      </c>
      <c r="B100" s="26">
        <v>180.49508700000001</v>
      </c>
      <c r="C100" s="26">
        <v>58.740715000000002</v>
      </c>
      <c r="D100" s="26">
        <v>170.32714799999999</v>
      </c>
      <c r="E100" s="26">
        <v>16.662476000000002</v>
      </c>
    </row>
    <row r="101" spans="1:5" x14ac:dyDescent="0.25">
      <c r="A101" s="25">
        <v>45299</v>
      </c>
      <c r="B101" s="26">
        <v>184.858521</v>
      </c>
      <c r="C101" s="26">
        <v>59.173865999999997</v>
      </c>
      <c r="D101" s="26">
        <v>170.07998699999999</v>
      </c>
      <c r="E101" s="26">
        <v>16.519407000000001</v>
      </c>
    </row>
    <row r="102" spans="1:5" x14ac:dyDescent="0.25">
      <c r="A102" s="25">
        <v>45300</v>
      </c>
      <c r="B102" s="26">
        <v>184.44010900000001</v>
      </c>
      <c r="C102" s="26">
        <v>59.065578000000002</v>
      </c>
      <c r="D102" s="26">
        <v>168.735321</v>
      </c>
      <c r="E102" s="26">
        <v>16.430229000000001</v>
      </c>
    </row>
    <row r="103" spans="1:5" x14ac:dyDescent="0.25">
      <c r="A103" s="25">
        <v>45301</v>
      </c>
      <c r="B103" s="26">
        <v>185.48616000000001</v>
      </c>
      <c r="C103" s="26">
        <v>59.262462999999997</v>
      </c>
      <c r="D103" s="26">
        <v>169.091263</v>
      </c>
      <c r="E103" s="26">
        <v>16.352684</v>
      </c>
    </row>
    <row r="104" spans="1:5" x14ac:dyDescent="0.25">
      <c r="A104" s="25">
        <v>45302</v>
      </c>
      <c r="B104" s="26">
        <v>184.88841199999999</v>
      </c>
      <c r="C104" s="26">
        <v>58.878535999999997</v>
      </c>
      <c r="D104" s="26">
        <v>168.379379</v>
      </c>
      <c r="E104" s="26">
        <v>15.732308</v>
      </c>
    </row>
    <row r="105" spans="1:5" x14ac:dyDescent="0.25">
      <c r="A105" s="25">
        <v>45303</v>
      </c>
      <c r="B105" s="26">
        <v>185.217163</v>
      </c>
      <c r="C105" s="26">
        <v>59.449500999999998</v>
      </c>
      <c r="D105" s="26">
        <v>167.143463</v>
      </c>
      <c r="E105" s="26">
        <v>15.974641999999999</v>
      </c>
    </row>
    <row r="106" spans="1:5" x14ac:dyDescent="0.25">
      <c r="A106" s="25">
        <v>45307</v>
      </c>
      <c r="B106" s="26">
        <v>182.935822</v>
      </c>
      <c r="C106" s="26">
        <v>59.055732999999996</v>
      </c>
      <c r="D106" s="26">
        <v>166.095428</v>
      </c>
      <c r="E106" s="26">
        <v>15.935869</v>
      </c>
    </row>
    <row r="107" spans="1:5" x14ac:dyDescent="0.25">
      <c r="A107" s="25">
        <v>45308</v>
      </c>
      <c r="B107" s="26">
        <v>181.98940999999999</v>
      </c>
      <c r="C107" s="26">
        <v>59.055732999999996</v>
      </c>
      <c r="D107" s="26">
        <v>165.205566</v>
      </c>
      <c r="E107" s="26">
        <v>15.906789</v>
      </c>
    </row>
    <row r="108" spans="1:5" x14ac:dyDescent="0.25">
      <c r="A108" s="25">
        <v>45309</v>
      </c>
      <c r="B108" s="26">
        <v>187.91691599999999</v>
      </c>
      <c r="C108" s="26">
        <v>59.223083000000003</v>
      </c>
      <c r="D108" s="26">
        <v>165.53185999999999</v>
      </c>
      <c r="E108" s="26">
        <v>15.897095</v>
      </c>
    </row>
    <row r="109" spans="1:5" x14ac:dyDescent="0.25">
      <c r="A109" s="25">
        <v>45310</v>
      </c>
      <c r="B109" s="26">
        <v>190.83583100000001</v>
      </c>
      <c r="C109" s="26">
        <v>58.898228000000003</v>
      </c>
      <c r="D109" s="26">
        <v>168.389252</v>
      </c>
      <c r="E109" s="26">
        <v>16.158815000000001</v>
      </c>
    </row>
    <row r="110" spans="1:5" x14ac:dyDescent="0.25">
      <c r="A110" s="25">
        <v>45313</v>
      </c>
      <c r="B110" s="26">
        <v>193.157028</v>
      </c>
      <c r="C110" s="26">
        <v>58.642273000000003</v>
      </c>
      <c r="D110" s="26">
        <v>168.19151299999999</v>
      </c>
      <c r="E110" s="26">
        <v>16.284828000000001</v>
      </c>
    </row>
    <row r="111" spans="1:5" x14ac:dyDescent="0.25">
      <c r="A111" s="25">
        <v>45314</v>
      </c>
      <c r="B111" s="26">
        <v>194.44215399999999</v>
      </c>
      <c r="C111" s="26">
        <v>58.917907999999997</v>
      </c>
      <c r="D111" s="26">
        <v>167.08415199999999</v>
      </c>
      <c r="E111" s="26">
        <v>16.662870000000002</v>
      </c>
    </row>
    <row r="112" spans="1:5" x14ac:dyDescent="0.25">
      <c r="A112" s="25">
        <v>45315</v>
      </c>
      <c r="B112" s="26">
        <v>193.764725</v>
      </c>
      <c r="C112" s="26">
        <v>57.992553999999998</v>
      </c>
      <c r="D112" s="26">
        <v>168.57711800000001</v>
      </c>
      <c r="E112" s="26">
        <v>16.168510000000001</v>
      </c>
    </row>
    <row r="113" spans="1:5" x14ac:dyDescent="0.25">
      <c r="A113" s="25">
        <v>45316</v>
      </c>
      <c r="B113" s="26">
        <v>193.43598900000001</v>
      </c>
      <c r="C113" s="26">
        <v>58.238658999999998</v>
      </c>
      <c r="D113" s="26">
        <v>170.98959400000001</v>
      </c>
      <c r="E113" s="26">
        <v>16.653176999999999</v>
      </c>
    </row>
    <row r="114" spans="1:5" x14ac:dyDescent="0.25">
      <c r="A114" s="25">
        <v>45317</v>
      </c>
      <c r="B114" s="26">
        <v>191.69258099999999</v>
      </c>
      <c r="C114" s="26">
        <v>58.445385000000002</v>
      </c>
      <c r="D114" s="26">
        <v>170.337051</v>
      </c>
      <c r="E114" s="26">
        <v>16.759803999999999</v>
      </c>
    </row>
    <row r="115" spans="1:5" x14ac:dyDescent="0.25">
      <c r="A115" s="25">
        <v>45320</v>
      </c>
      <c r="B115" s="26">
        <v>191.005188</v>
      </c>
      <c r="C115" s="26">
        <v>58.799782</v>
      </c>
      <c r="D115" s="26">
        <v>170.78196700000001</v>
      </c>
      <c r="E115" s="26">
        <v>16.721031</v>
      </c>
    </row>
    <row r="116" spans="1:5" x14ac:dyDescent="0.25">
      <c r="A116" s="25">
        <v>45321</v>
      </c>
      <c r="B116" s="26">
        <v>187.32914700000001</v>
      </c>
      <c r="C116" s="26">
        <v>58.967132999999997</v>
      </c>
      <c r="D116" s="26">
        <v>174.282059</v>
      </c>
      <c r="E116" s="26">
        <v>16.992445</v>
      </c>
    </row>
    <row r="117" spans="1:5" x14ac:dyDescent="0.25">
      <c r="A117" s="25">
        <v>45322</v>
      </c>
      <c r="B117" s="26">
        <v>183.702911</v>
      </c>
      <c r="C117" s="26">
        <v>58.563518999999999</v>
      </c>
      <c r="D117" s="26">
        <v>172.393585</v>
      </c>
      <c r="E117" s="26">
        <v>17.147537</v>
      </c>
    </row>
    <row r="118" spans="1:5" x14ac:dyDescent="0.25">
      <c r="A118" s="25">
        <v>45323</v>
      </c>
      <c r="B118" s="26">
        <v>186.15362500000001</v>
      </c>
      <c r="C118" s="26">
        <v>60.030315000000002</v>
      </c>
      <c r="D118" s="26">
        <v>171.770691</v>
      </c>
      <c r="E118" s="26">
        <v>17.486806999999999</v>
      </c>
    </row>
    <row r="119" spans="1:5" x14ac:dyDescent="0.25">
      <c r="A119" s="25">
        <v>45324</v>
      </c>
      <c r="B119" s="26">
        <v>185.14743000000001</v>
      </c>
      <c r="C119" s="26">
        <v>59.597168000000003</v>
      </c>
      <c r="D119" s="26">
        <v>172.75941499999999</v>
      </c>
      <c r="E119" s="26">
        <v>17.283245000000001</v>
      </c>
    </row>
    <row r="120" spans="1:5" x14ac:dyDescent="0.25">
      <c r="A120" s="25">
        <v>45327</v>
      </c>
      <c r="B120" s="26">
        <v>186.970505</v>
      </c>
      <c r="C120" s="26">
        <v>59.104953999999999</v>
      </c>
      <c r="D120" s="26">
        <v>172.53201300000001</v>
      </c>
      <c r="E120" s="26">
        <v>17.186309999999999</v>
      </c>
    </row>
    <row r="121" spans="1:5" x14ac:dyDescent="0.25">
      <c r="A121" s="25">
        <v>45328</v>
      </c>
      <c r="B121" s="26">
        <v>188.58438100000001</v>
      </c>
      <c r="C121" s="26">
        <v>59.006512000000001</v>
      </c>
      <c r="D121" s="26">
        <v>173.12524400000001</v>
      </c>
      <c r="E121" s="26">
        <v>17.069991999999999</v>
      </c>
    </row>
    <row r="122" spans="1:5" x14ac:dyDescent="0.25">
      <c r="A122" s="25">
        <v>45329</v>
      </c>
      <c r="B122" s="26">
        <v>188.69397000000001</v>
      </c>
      <c r="C122" s="26">
        <v>59.055732999999996</v>
      </c>
      <c r="D122" s="26">
        <v>173.45150799999999</v>
      </c>
      <c r="E122" s="26">
        <v>16.798576000000001</v>
      </c>
    </row>
    <row r="123" spans="1:5" x14ac:dyDescent="0.25">
      <c r="A123" s="25">
        <v>45330</v>
      </c>
      <c r="B123" s="26">
        <v>187.608093</v>
      </c>
      <c r="C123" s="26">
        <v>58.898228000000003</v>
      </c>
      <c r="D123" s="26">
        <v>172.82862900000001</v>
      </c>
      <c r="E123" s="26">
        <v>16.304216</v>
      </c>
    </row>
    <row r="124" spans="1:5" x14ac:dyDescent="0.25">
      <c r="A124" s="25">
        <v>45331</v>
      </c>
      <c r="B124" s="26">
        <v>188.37616</v>
      </c>
      <c r="C124" s="26">
        <v>58.632430999999997</v>
      </c>
      <c r="D124" s="26">
        <v>173.03625500000001</v>
      </c>
      <c r="E124" s="26">
        <v>16.323602999999999</v>
      </c>
    </row>
    <row r="125" spans="1:5" x14ac:dyDescent="0.25">
      <c r="A125" s="25">
        <v>45334</v>
      </c>
      <c r="B125" s="26">
        <v>186.68042</v>
      </c>
      <c r="C125" s="26">
        <v>58.770248000000002</v>
      </c>
      <c r="D125" s="26">
        <v>173.80744899999999</v>
      </c>
      <c r="E125" s="26">
        <v>16.498085</v>
      </c>
    </row>
    <row r="126" spans="1:5" x14ac:dyDescent="0.25">
      <c r="A126" s="25">
        <v>45335</v>
      </c>
      <c r="B126" s="26">
        <v>184.575714</v>
      </c>
      <c r="C126" s="26">
        <v>58.425697</v>
      </c>
      <c r="D126" s="26">
        <v>172.29470800000001</v>
      </c>
      <c r="E126" s="26">
        <v>16.381762999999999</v>
      </c>
    </row>
    <row r="127" spans="1:5" x14ac:dyDescent="0.25">
      <c r="A127" s="25">
        <v>45336</v>
      </c>
      <c r="B127" s="26">
        <v>183.68794299999999</v>
      </c>
      <c r="C127" s="26">
        <v>58.366633999999998</v>
      </c>
      <c r="D127" s="26">
        <v>174.04473899999999</v>
      </c>
      <c r="E127" s="26">
        <v>16.391455000000001</v>
      </c>
    </row>
    <row r="128" spans="1:5" x14ac:dyDescent="0.25">
      <c r="A128" s="25">
        <v>45337</v>
      </c>
      <c r="B128" s="26">
        <v>183.39868200000001</v>
      </c>
      <c r="C128" s="26">
        <v>58.474921999999999</v>
      </c>
      <c r="D128" s="26">
        <v>177.84144599999999</v>
      </c>
      <c r="E128" s="26">
        <v>16.565937000000002</v>
      </c>
    </row>
    <row r="129" spans="1:5" x14ac:dyDescent="0.25">
      <c r="A129" s="25">
        <v>45338</v>
      </c>
      <c r="B129" s="26">
        <v>181.852554</v>
      </c>
      <c r="C129" s="26">
        <v>58.465076000000003</v>
      </c>
      <c r="D129" s="26">
        <v>177.01091</v>
      </c>
      <c r="E129" s="26">
        <v>16.449615000000001</v>
      </c>
    </row>
    <row r="130" spans="1:5" x14ac:dyDescent="0.25">
      <c r="A130" s="25">
        <v>45342</v>
      </c>
      <c r="B130" s="26">
        <v>181.104446</v>
      </c>
      <c r="C130" s="26">
        <v>59.754677000000001</v>
      </c>
      <c r="D130" s="26">
        <v>177.70301799999999</v>
      </c>
      <c r="E130" s="26">
        <v>16.391455000000001</v>
      </c>
    </row>
    <row r="131" spans="1:5" x14ac:dyDescent="0.25">
      <c r="A131" s="25">
        <v>45343</v>
      </c>
      <c r="B131" s="26">
        <v>181.862549</v>
      </c>
      <c r="C131" s="26">
        <v>60.286265999999998</v>
      </c>
      <c r="D131" s="26">
        <v>178.85983300000001</v>
      </c>
      <c r="E131" s="26">
        <v>16.478697</v>
      </c>
    </row>
    <row r="132" spans="1:5" x14ac:dyDescent="0.25">
      <c r="A132" s="25">
        <v>45344</v>
      </c>
      <c r="B132" s="26">
        <v>183.90739400000001</v>
      </c>
      <c r="C132" s="26">
        <v>60.197665999999998</v>
      </c>
      <c r="D132" s="26">
        <v>181.00535600000001</v>
      </c>
      <c r="E132" s="26">
        <v>16.081268000000001</v>
      </c>
    </row>
    <row r="133" spans="1:5" x14ac:dyDescent="0.25">
      <c r="A133" s="25">
        <v>45345</v>
      </c>
      <c r="B133" s="26">
        <v>182.06204199999999</v>
      </c>
      <c r="C133" s="26">
        <v>60.246890999999998</v>
      </c>
      <c r="D133" s="26">
        <v>181.91499300000001</v>
      </c>
      <c r="E133" s="26">
        <v>16.284828000000001</v>
      </c>
    </row>
    <row r="134" spans="1:5" x14ac:dyDescent="0.25">
      <c r="A134" s="25">
        <v>45348</v>
      </c>
      <c r="B134" s="26">
        <v>180.70545999999999</v>
      </c>
      <c r="C134" s="26">
        <v>59.764519</v>
      </c>
      <c r="D134" s="26">
        <v>181.29208399999999</v>
      </c>
      <c r="E134" s="26">
        <v>16.090962999999999</v>
      </c>
    </row>
    <row r="135" spans="1:5" x14ac:dyDescent="0.25">
      <c r="A135" s="25">
        <v>45349</v>
      </c>
      <c r="B135" s="26">
        <v>182.17176799999999</v>
      </c>
      <c r="C135" s="26">
        <v>59.400280000000002</v>
      </c>
      <c r="D135" s="26">
        <v>181.38107299999999</v>
      </c>
      <c r="E135" s="26">
        <v>16.31391</v>
      </c>
    </row>
    <row r="136" spans="1:5" x14ac:dyDescent="0.25">
      <c r="A136" s="25">
        <v>45350</v>
      </c>
      <c r="B136" s="26">
        <v>180.964798</v>
      </c>
      <c r="C136" s="26">
        <v>59.459347000000001</v>
      </c>
      <c r="D136" s="26">
        <v>182.30058299999999</v>
      </c>
      <c r="E136" s="26">
        <v>16.439921999999999</v>
      </c>
    </row>
    <row r="137" spans="1:5" x14ac:dyDescent="0.25">
      <c r="A137" s="25">
        <v>45351</v>
      </c>
      <c r="B137" s="26">
        <v>180.29647800000001</v>
      </c>
      <c r="C137" s="26">
        <v>59.085262</v>
      </c>
      <c r="D137" s="26">
        <v>183.961624</v>
      </c>
      <c r="E137" s="26">
        <v>16.410843</v>
      </c>
    </row>
    <row r="138" spans="1:5" x14ac:dyDescent="0.25">
      <c r="A138" s="25">
        <v>45352</v>
      </c>
      <c r="B138" s="26">
        <v>179.20922899999999</v>
      </c>
      <c r="C138" s="26">
        <v>58.602893999999999</v>
      </c>
      <c r="D138" s="26">
        <v>183.20030199999999</v>
      </c>
      <c r="E138" s="26">
        <v>16.459311</v>
      </c>
    </row>
    <row r="139" spans="1:5" x14ac:dyDescent="0.25">
      <c r="A139" s="25">
        <v>45355</v>
      </c>
      <c r="B139" s="26">
        <v>174.66066000000001</v>
      </c>
      <c r="C139" s="26">
        <v>58.878535999999997</v>
      </c>
      <c r="D139" s="26">
        <v>184.57463100000001</v>
      </c>
      <c r="E139" s="26">
        <v>16.284828000000001</v>
      </c>
    </row>
    <row r="140" spans="1:5" x14ac:dyDescent="0.25">
      <c r="A140" s="25">
        <v>45356</v>
      </c>
      <c r="B140" s="26">
        <v>169.693161</v>
      </c>
      <c r="C140" s="26">
        <v>58.593048000000003</v>
      </c>
      <c r="D140" s="26">
        <v>186.423553</v>
      </c>
      <c r="E140" s="26">
        <v>16.643484000000001</v>
      </c>
    </row>
    <row r="141" spans="1:5" x14ac:dyDescent="0.25">
      <c r="A141" s="25">
        <v>45357</v>
      </c>
      <c r="B141" s="26">
        <v>168.69564800000001</v>
      </c>
      <c r="C141" s="26">
        <v>58.622585000000001</v>
      </c>
      <c r="D141" s="26">
        <v>187.39250200000001</v>
      </c>
      <c r="E141" s="26">
        <v>16.653176999999999</v>
      </c>
    </row>
    <row r="142" spans="1:5" x14ac:dyDescent="0.25">
      <c r="A142" s="25">
        <v>45358</v>
      </c>
      <c r="B142" s="26">
        <v>168.57595800000001</v>
      </c>
      <c r="C142" s="26">
        <v>58.514296999999999</v>
      </c>
      <c r="D142" s="26">
        <v>185.75122099999999</v>
      </c>
      <c r="E142" s="26">
        <v>16.527163000000002</v>
      </c>
    </row>
    <row r="143" spans="1:5" x14ac:dyDescent="0.25">
      <c r="A143" s="25">
        <v>45359</v>
      </c>
      <c r="B143" s="26">
        <v>170.301605</v>
      </c>
      <c r="C143" s="26">
        <v>58.593048000000003</v>
      </c>
      <c r="D143" s="26">
        <v>186.097275</v>
      </c>
      <c r="E143" s="26">
        <v>16.672564000000001</v>
      </c>
    </row>
    <row r="144" spans="1:5" x14ac:dyDescent="0.25">
      <c r="A144" s="25">
        <v>45362</v>
      </c>
      <c r="B144" s="26">
        <v>172.31655900000001</v>
      </c>
      <c r="C144" s="26">
        <v>59.301837999999996</v>
      </c>
      <c r="D144" s="26">
        <v>186.166473</v>
      </c>
      <c r="E144" s="26">
        <v>16.798576000000001</v>
      </c>
    </row>
    <row r="145" spans="1:5" x14ac:dyDescent="0.25">
      <c r="A145" s="25">
        <v>45363</v>
      </c>
      <c r="B145" s="26">
        <v>172.795334</v>
      </c>
      <c r="C145" s="26">
        <v>59.557789</v>
      </c>
      <c r="D145" s="26">
        <v>187.699005</v>
      </c>
      <c r="E145" s="26">
        <v>16.672564000000001</v>
      </c>
    </row>
    <row r="146" spans="1:5" x14ac:dyDescent="0.25">
      <c r="A146" s="25">
        <v>45364</v>
      </c>
      <c r="B146" s="26">
        <v>170.70062300000001</v>
      </c>
      <c r="C146" s="26">
        <v>60.168132999999997</v>
      </c>
      <c r="D146" s="26">
        <v>189.22163399999999</v>
      </c>
      <c r="E146" s="26">
        <v>16.662870000000002</v>
      </c>
    </row>
    <row r="147" spans="1:5" x14ac:dyDescent="0.25">
      <c r="A147" s="25">
        <v>45365</v>
      </c>
      <c r="B147" s="26">
        <v>172.565933</v>
      </c>
      <c r="C147" s="26">
        <v>60.034171999999998</v>
      </c>
      <c r="D147" s="26">
        <v>185.85008199999999</v>
      </c>
      <c r="E147" s="26">
        <v>16.488389999999999</v>
      </c>
    </row>
    <row r="148" spans="1:5" x14ac:dyDescent="0.25">
      <c r="A148" s="25">
        <v>45366</v>
      </c>
      <c r="B148" s="26">
        <v>172.18687399999999</v>
      </c>
      <c r="C148" s="26">
        <v>59.418948999999998</v>
      </c>
      <c r="D148" s="26">
        <v>188.15382399999999</v>
      </c>
      <c r="E148" s="26">
        <v>16.527163000000002</v>
      </c>
    </row>
    <row r="149" spans="1:5" x14ac:dyDescent="0.25">
      <c r="A149" s="25">
        <v>45369</v>
      </c>
      <c r="B149" s="26">
        <v>173.284119</v>
      </c>
      <c r="C149" s="26">
        <v>59.667023</v>
      </c>
      <c r="D149" s="26">
        <v>190.487213</v>
      </c>
      <c r="E149" s="26">
        <v>16.769497000000001</v>
      </c>
    </row>
    <row r="150" spans="1:5" x14ac:dyDescent="0.25">
      <c r="A150" s="25">
        <v>45370</v>
      </c>
      <c r="B150" s="26">
        <v>175.63819899999999</v>
      </c>
      <c r="C150" s="26">
        <v>59.766250999999997</v>
      </c>
      <c r="D150" s="26">
        <v>191.60446200000001</v>
      </c>
      <c r="E150" s="26">
        <v>16.643484000000001</v>
      </c>
    </row>
    <row r="151" spans="1:5" x14ac:dyDescent="0.25">
      <c r="A151" s="25">
        <v>45371</v>
      </c>
      <c r="B151" s="26">
        <v>178.22171</v>
      </c>
      <c r="C151" s="26">
        <v>60.282249</v>
      </c>
      <c r="D151" s="26">
        <v>194.115814</v>
      </c>
      <c r="E151" s="26">
        <v>16.682257</v>
      </c>
    </row>
    <row r="152" spans="1:5" x14ac:dyDescent="0.25">
      <c r="A152" s="25">
        <v>45372</v>
      </c>
      <c r="B152" s="26">
        <v>170.94001800000001</v>
      </c>
      <c r="C152" s="26">
        <v>60.004406000000003</v>
      </c>
      <c r="D152" s="26">
        <v>196.81501800000001</v>
      </c>
      <c r="E152" s="26">
        <v>16.633789</v>
      </c>
    </row>
    <row r="153" spans="1:5" x14ac:dyDescent="0.25">
      <c r="A153" s="25">
        <v>45373</v>
      </c>
      <c r="B153" s="26">
        <v>171.84773300000001</v>
      </c>
      <c r="C153" s="26">
        <v>60.024253999999999</v>
      </c>
      <c r="D153" s="26">
        <v>194.40254200000001</v>
      </c>
      <c r="E153" s="26">
        <v>16.459311</v>
      </c>
    </row>
    <row r="154" spans="1:5" x14ac:dyDescent="0.25">
      <c r="A154" s="25">
        <v>45376</v>
      </c>
      <c r="B154" s="26">
        <v>170.42132599999999</v>
      </c>
      <c r="C154" s="26">
        <v>59.934944000000002</v>
      </c>
      <c r="D154" s="26">
        <v>192.622849</v>
      </c>
      <c r="E154" s="26">
        <v>16.595016000000001</v>
      </c>
    </row>
    <row r="155" spans="1:5" x14ac:dyDescent="0.25">
      <c r="A155" s="25">
        <v>45377</v>
      </c>
      <c r="B155" s="26">
        <v>169.28419500000001</v>
      </c>
      <c r="C155" s="26">
        <v>60.073867999999997</v>
      </c>
      <c r="D155" s="26">
        <v>193.52256800000001</v>
      </c>
      <c r="E155" s="26">
        <v>16.653176999999999</v>
      </c>
    </row>
    <row r="156" spans="1:5" x14ac:dyDescent="0.25">
      <c r="A156" s="25">
        <v>45378</v>
      </c>
      <c r="B156" s="26">
        <v>172.875137</v>
      </c>
      <c r="C156" s="26">
        <v>60.560093000000002</v>
      </c>
      <c r="D156" s="26">
        <v>197.269836</v>
      </c>
      <c r="E156" s="26">
        <v>17.011831000000001</v>
      </c>
    </row>
    <row r="157" spans="1:5" x14ac:dyDescent="0.25">
      <c r="A157" s="25">
        <v>45379</v>
      </c>
      <c r="B157" s="26">
        <v>171.049744</v>
      </c>
      <c r="C157" s="26">
        <v>60.708939000000001</v>
      </c>
      <c r="D157" s="26">
        <v>198.04104599999999</v>
      </c>
      <c r="E157" s="26">
        <v>17.060296999999998</v>
      </c>
    </row>
    <row r="158" spans="1:5" x14ac:dyDescent="0.25">
      <c r="A158" s="25">
        <v>45383</v>
      </c>
      <c r="B158" s="26">
        <v>169.60337799999999</v>
      </c>
      <c r="C158" s="26">
        <v>60.212788000000003</v>
      </c>
      <c r="D158" s="26">
        <v>196.696381</v>
      </c>
      <c r="E158" s="26">
        <v>16.963363999999999</v>
      </c>
    </row>
    <row r="159" spans="1:5" x14ac:dyDescent="0.25">
      <c r="A159" s="25">
        <v>45384</v>
      </c>
      <c r="B159" s="26">
        <v>168.41635099999999</v>
      </c>
      <c r="C159" s="26">
        <v>59.686870999999996</v>
      </c>
      <c r="D159" s="26">
        <v>196.617279</v>
      </c>
      <c r="E159" s="26">
        <v>16.982749999999999</v>
      </c>
    </row>
    <row r="160" spans="1:5" x14ac:dyDescent="0.25">
      <c r="A160" s="25">
        <v>45385</v>
      </c>
      <c r="B160" s="26">
        <v>169.22431900000001</v>
      </c>
      <c r="C160" s="26">
        <v>59.369335</v>
      </c>
      <c r="D160" s="26">
        <v>196.06359900000001</v>
      </c>
      <c r="E160" s="26">
        <v>17.069991999999999</v>
      </c>
    </row>
    <row r="161" spans="1:5" x14ac:dyDescent="0.25">
      <c r="A161" s="25">
        <v>45386</v>
      </c>
      <c r="B161" s="26">
        <v>168.396423</v>
      </c>
      <c r="C161" s="26">
        <v>58.843414000000003</v>
      </c>
      <c r="D161" s="26">
        <v>194.571854</v>
      </c>
      <c r="E161" s="26">
        <v>17.031217999999999</v>
      </c>
    </row>
    <row r="162" spans="1:5" x14ac:dyDescent="0.25">
      <c r="A162" s="25">
        <v>45387</v>
      </c>
      <c r="B162" s="26">
        <v>169.154495</v>
      </c>
      <c r="C162" s="26">
        <v>59.051796000000003</v>
      </c>
      <c r="D162" s="26">
        <v>196.36193800000001</v>
      </c>
      <c r="E162" s="26">
        <v>16.885818</v>
      </c>
    </row>
    <row r="163" spans="1:5" x14ac:dyDescent="0.25">
      <c r="A163" s="25">
        <v>45390</v>
      </c>
      <c r="B163" s="26">
        <v>168.027344</v>
      </c>
      <c r="C163" s="26">
        <v>58.813643999999996</v>
      </c>
      <c r="D163" s="26">
        <v>197.38626099999999</v>
      </c>
      <c r="E163" s="26">
        <v>16.721031</v>
      </c>
    </row>
    <row r="164" spans="1:5" x14ac:dyDescent="0.25">
      <c r="A164" s="25">
        <v>45391</v>
      </c>
      <c r="B164" s="26">
        <v>169.24427800000001</v>
      </c>
      <c r="C164" s="26">
        <v>59.260181000000003</v>
      </c>
      <c r="D164" s="26">
        <v>196.06358299999999</v>
      </c>
      <c r="E164" s="26">
        <v>16.650095</v>
      </c>
    </row>
    <row r="165" spans="1:5" x14ac:dyDescent="0.25">
      <c r="A165" s="25">
        <v>45392</v>
      </c>
      <c r="B165" s="26">
        <v>167.35902400000001</v>
      </c>
      <c r="C165" s="26">
        <v>58.466338999999998</v>
      </c>
      <c r="D165" s="26">
        <v>194.392853</v>
      </c>
      <c r="E165" s="26">
        <v>16.482609</v>
      </c>
    </row>
    <row r="166" spans="1:5" x14ac:dyDescent="0.25">
      <c r="A166" s="25">
        <v>45393</v>
      </c>
      <c r="B166" s="26">
        <v>174.60079999999999</v>
      </c>
      <c r="C166" s="26">
        <v>58.595337000000001</v>
      </c>
      <c r="D166" s="26">
        <v>194.353058</v>
      </c>
      <c r="E166" s="26">
        <v>16.177192999999999</v>
      </c>
    </row>
    <row r="167" spans="1:5" x14ac:dyDescent="0.25">
      <c r="A167" s="25">
        <v>45394</v>
      </c>
      <c r="B167" s="26">
        <v>176.10702499999999</v>
      </c>
      <c r="C167" s="26">
        <v>57.831263999999997</v>
      </c>
      <c r="D167" s="26">
        <v>181.782715</v>
      </c>
      <c r="E167" s="26">
        <v>16.068819000000001</v>
      </c>
    </row>
    <row r="168" spans="1:5" x14ac:dyDescent="0.25">
      <c r="A168" s="25">
        <v>45397</v>
      </c>
      <c r="B168" s="26">
        <v>172.256699</v>
      </c>
      <c r="C168" s="26">
        <v>57.692345000000003</v>
      </c>
      <c r="D168" s="26">
        <v>181.882172</v>
      </c>
      <c r="E168" s="26">
        <v>15.999855</v>
      </c>
    </row>
    <row r="169" spans="1:5" x14ac:dyDescent="0.25">
      <c r="A169" s="25">
        <v>45398</v>
      </c>
      <c r="B169" s="26">
        <v>168.955017</v>
      </c>
      <c r="C169" s="26">
        <v>57.612960999999999</v>
      </c>
      <c r="D169" s="26">
        <v>179.803696</v>
      </c>
      <c r="E169" s="26">
        <v>15.852073000000001</v>
      </c>
    </row>
    <row r="170" spans="1:5" x14ac:dyDescent="0.25">
      <c r="A170" s="25">
        <v>45399</v>
      </c>
      <c r="B170" s="26">
        <v>167.57847599999999</v>
      </c>
      <c r="C170" s="26">
        <v>58.059494000000001</v>
      </c>
      <c r="D170" s="26">
        <v>179.08766199999999</v>
      </c>
      <c r="E170" s="26">
        <v>15.881629999999999</v>
      </c>
    </row>
    <row r="171" spans="1:5" x14ac:dyDescent="0.25">
      <c r="A171" s="25">
        <v>45400</v>
      </c>
      <c r="B171" s="26">
        <v>166.62088</v>
      </c>
      <c r="C171" s="26">
        <v>58.456417000000002</v>
      </c>
      <c r="D171" s="26">
        <v>180.251205</v>
      </c>
      <c r="E171" s="26">
        <v>16.088524</v>
      </c>
    </row>
    <row r="172" spans="1:5" x14ac:dyDescent="0.25">
      <c r="A172" s="25">
        <v>45401</v>
      </c>
      <c r="B172" s="26">
        <v>164.58599899999999</v>
      </c>
      <c r="C172" s="26">
        <v>59.706710999999999</v>
      </c>
      <c r="D172" s="26">
        <v>184.776138</v>
      </c>
      <c r="E172" s="26">
        <v>16.265863</v>
      </c>
    </row>
    <row r="173" spans="1:5" x14ac:dyDescent="0.25">
      <c r="A173" s="25">
        <v>45404</v>
      </c>
      <c r="B173" s="26">
        <v>165.42387400000001</v>
      </c>
      <c r="C173" s="26">
        <v>60.08379</v>
      </c>
      <c r="D173" s="26">
        <v>188.366241</v>
      </c>
      <c r="E173" s="26">
        <v>16.068819000000001</v>
      </c>
    </row>
    <row r="174" spans="1:5" x14ac:dyDescent="0.25">
      <c r="A174" s="25">
        <v>45405</v>
      </c>
      <c r="B174" s="26">
        <v>166.48121599999999</v>
      </c>
      <c r="C174" s="26">
        <v>60.173096000000001</v>
      </c>
      <c r="D174" s="26">
        <v>191.08119199999999</v>
      </c>
      <c r="E174" s="26">
        <v>16.25601</v>
      </c>
    </row>
    <row r="175" spans="1:5" x14ac:dyDescent="0.25">
      <c r="A175" s="25">
        <v>45406</v>
      </c>
      <c r="B175" s="26">
        <v>168.59591699999999</v>
      </c>
      <c r="C175" s="26">
        <v>61.076087999999999</v>
      </c>
      <c r="D175" s="26">
        <v>192.01602199999999</v>
      </c>
      <c r="E175" s="26">
        <v>16.561426000000001</v>
      </c>
    </row>
    <row r="176" spans="1:5" x14ac:dyDescent="0.25">
      <c r="A176" s="25">
        <v>45407</v>
      </c>
      <c r="B176" s="26">
        <v>169.46373</v>
      </c>
      <c r="C176" s="26">
        <v>61.264628999999999</v>
      </c>
      <c r="D176" s="26">
        <v>192.30441300000001</v>
      </c>
      <c r="E176" s="26">
        <v>16.334827000000001</v>
      </c>
    </row>
    <row r="177" spans="1:5" x14ac:dyDescent="0.25">
      <c r="A177" s="25">
        <v>45408</v>
      </c>
      <c r="B177" s="26">
        <v>168.875214</v>
      </c>
      <c r="C177" s="26">
        <v>61.264628999999999</v>
      </c>
      <c r="D177" s="26">
        <v>192.423767</v>
      </c>
      <c r="E177" s="26">
        <v>16.502313999999998</v>
      </c>
    </row>
    <row r="178" spans="1:5" x14ac:dyDescent="0.25">
      <c r="A178" s="25">
        <v>45411</v>
      </c>
      <c r="B178" s="26">
        <v>173.06466699999999</v>
      </c>
      <c r="C178" s="26">
        <v>61.562317</v>
      </c>
      <c r="D178" s="26">
        <v>192.21492000000001</v>
      </c>
      <c r="E178" s="26">
        <v>16.768322000000001</v>
      </c>
    </row>
    <row r="179" spans="1:5" x14ac:dyDescent="0.25">
      <c r="A179" s="25">
        <v>45412</v>
      </c>
      <c r="B179" s="26">
        <v>169.90263400000001</v>
      </c>
      <c r="C179" s="26">
        <v>61.294395000000002</v>
      </c>
      <c r="D179" s="26">
        <v>190.68341100000001</v>
      </c>
      <c r="E179" s="26">
        <v>16.640243999999999</v>
      </c>
    </row>
    <row r="180" spans="1:5" x14ac:dyDescent="0.25">
      <c r="A180" s="25">
        <v>45413</v>
      </c>
      <c r="B180" s="26">
        <v>168.875214</v>
      </c>
      <c r="C180" s="26">
        <v>61.453163000000004</v>
      </c>
      <c r="D180" s="26">
        <v>190.80275</v>
      </c>
      <c r="E180" s="26">
        <v>16.669799999999999</v>
      </c>
    </row>
    <row r="181" spans="1:5" x14ac:dyDescent="0.25">
      <c r="A181" s="25">
        <v>45414</v>
      </c>
      <c r="B181" s="26">
        <v>172.59584000000001</v>
      </c>
      <c r="C181" s="26">
        <v>61.512703000000002</v>
      </c>
      <c r="D181" s="26">
        <v>190.60385099999999</v>
      </c>
      <c r="E181" s="26">
        <v>16.571278</v>
      </c>
    </row>
    <row r="182" spans="1:5" x14ac:dyDescent="0.25">
      <c r="A182" s="25">
        <v>45415</v>
      </c>
      <c r="B182" s="26">
        <v>182.91987599999999</v>
      </c>
      <c r="C182" s="26">
        <v>61.691315000000003</v>
      </c>
      <c r="D182" s="26">
        <v>189.46017499999999</v>
      </c>
      <c r="E182" s="26">
        <v>16.600836000000001</v>
      </c>
    </row>
    <row r="183" spans="1:5" x14ac:dyDescent="0.25">
      <c r="A183" s="25">
        <v>45418</v>
      </c>
      <c r="B183" s="26">
        <v>181.25408899999999</v>
      </c>
      <c r="C183" s="26">
        <v>61.869926</v>
      </c>
      <c r="D183" s="26">
        <v>190.941971</v>
      </c>
      <c r="E183" s="26">
        <v>16.738764</v>
      </c>
    </row>
    <row r="184" spans="1:5" x14ac:dyDescent="0.25">
      <c r="A184" s="25">
        <v>45419</v>
      </c>
      <c r="B184" s="26">
        <v>181.94232199999999</v>
      </c>
      <c r="C184" s="26">
        <v>62.137847999999998</v>
      </c>
      <c r="D184" s="26">
        <v>190.693344</v>
      </c>
      <c r="E184" s="26">
        <v>16.827432999999999</v>
      </c>
    </row>
    <row r="185" spans="1:5" x14ac:dyDescent="0.25">
      <c r="A185" s="25">
        <v>45420</v>
      </c>
      <c r="B185" s="26">
        <v>182.28149400000001</v>
      </c>
      <c r="C185" s="26">
        <v>62.366076999999997</v>
      </c>
      <c r="D185" s="26">
        <v>194.571854</v>
      </c>
      <c r="E185" s="26">
        <v>16.856991000000001</v>
      </c>
    </row>
    <row r="186" spans="1:5" x14ac:dyDescent="0.25">
      <c r="A186" s="25">
        <v>45421</v>
      </c>
      <c r="B186" s="26">
        <v>184.10690299999999</v>
      </c>
      <c r="C186" s="26">
        <v>62.395851</v>
      </c>
      <c r="D186" s="26">
        <v>196.41166699999999</v>
      </c>
      <c r="E186" s="26">
        <v>16.925954999999998</v>
      </c>
    </row>
    <row r="187" spans="1:5" x14ac:dyDescent="0.25">
      <c r="A187" s="25">
        <v>45422</v>
      </c>
      <c r="B187" s="26">
        <v>182.83836400000001</v>
      </c>
      <c r="C187" s="26">
        <v>62.772922999999999</v>
      </c>
      <c r="D187" s="26">
        <v>197.674667</v>
      </c>
      <c r="E187" s="26">
        <v>16.916103</v>
      </c>
    </row>
    <row r="188" spans="1:5" x14ac:dyDescent="0.25">
      <c r="A188" s="25">
        <v>45425</v>
      </c>
      <c r="B188" s="26">
        <v>186.06463600000001</v>
      </c>
      <c r="C188" s="26">
        <v>63.090462000000002</v>
      </c>
      <c r="D188" s="26">
        <v>197.63488799999999</v>
      </c>
      <c r="E188" s="26">
        <v>17.004771999999999</v>
      </c>
    </row>
    <row r="189" spans="1:5" x14ac:dyDescent="0.25">
      <c r="A189" s="25">
        <v>45426</v>
      </c>
      <c r="B189" s="26">
        <v>187.213303</v>
      </c>
      <c r="C189" s="26">
        <v>62.614154999999997</v>
      </c>
      <c r="D189" s="26">
        <v>200.39956699999999</v>
      </c>
      <c r="E189" s="26">
        <v>17.044180000000001</v>
      </c>
    </row>
    <row r="190" spans="1:5" x14ac:dyDescent="0.25">
      <c r="A190" s="25">
        <v>45427</v>
      </c>
      <c r="B190" s="26">
        <v>189.50065599999999</v>
      </c>
      <c r="C190" s="26">
        <v>62.643925000000003</v>
      </c>
      <c r="D190" s="26">
        <v>200.996262</v>
      </c>
      <c r="E190" s="26">
        <v>17.073736</v>
      </c>
    </row>
    <row r="191" spans="1:5" x14ac:dyDescent="0.25">
      <c r="A191" s="25">
        <v>45428</v>
      </c>
      <c r="B191" s="26">
        <v>189.62051400000001</v>
      </c>
      <c r="C191" s="26">
        <v>62.832462</v>
      </c>
      <c r="D191" s="26">
        <v>201.35427899999999</v>
      </c>
      <c r="E191" s="26">
        <v>17.044180000000001</v>
      </c>
    </row>
    <row r="192" spans="1:5" x14ac:dyDescent="0.25">
      <c r="A192" s="25">
        <v>45429</v>
      </c>
      <c r="B192" s="26">
        <v>189.65048200000001</v>
      </c>
      <c r="C192" s="26">
        <v>62.544693000000002</v>
      </c>
      <c r="D192" s="26">
        <v>203.661484</v>
      </c>
      <c r="E192" s="26">
        <v>17.142702</v>
      </c>
    </row>
    <row r="193" spans="1:5" x14ac:dyDescent="0.25">
      <c r="A193" s="25">
        <v>45432</v>
      </c>
      <c r="B193" s="26">
        <v>190.81912199999999</v>
      </c>
      <c r="C193" s="26">
        <v>62.088234</v>
      </c>
      <c r="D193" s="26">
        <v>194.50224299999999</v>
      </c>
      <c r="E193" s="26">
        <v>17.260926999999999</v>
      </c>
    </row>
    <row r="194" spans="1:5" x14ac:dyDescent="0.25">
      <c r="A194" s="25">
        <v>45433</v>
      </c>
      <c r="B194" s="26">
        <v>192.12762499999999</v>
      </c>
      <c r="C194" s="26">
        <v>62.425617000000003</v>
      </c>
      <c r="D194" s="26">
        <v>198.42053200000001</v>
      </c>
      <c r="E194" s="26">
        <v>17.014624000000001</v>
      </c>
    </row>
    <row r="195" spans="1:5" x14ac:dyDescent="0.25">
      <c r="A195" s="25">
        <v>45434</v>
      </c>
      <c r="B195" s="26">
        <v>190.67929100000001</v>
      </c>
      <c r="C195" s="26">
        <v>62.514923000000003</v>
      </c>
      <c r="D195" s="26">
        <v>197.21719400000001</v>
      </c>
      <c r="E195" s="26">
        <v>17.241222</v>
      </c>
    </row>
    <row r="196" spans="1:5" x14ac:dyDescent="0.25">
      <c r="A196" s="25">
        <v>45435</v>
      </c>
      <c r="B196" s="26">
        <v>186.66394</v>
      </c>
      <c r="C196" s="26">
        <v>61.611930999999998</v>
      </c>
      <c r="D196" s="26">
        <v>195.83485400000001</v>
      </c>
      <c r="E196" s="26">
        <v>17.211666000000001</v>
      </c>
    </row>
    <row r="197" spans="1:5" x14ac:dyDescent="0.25">
      <c r="A197" s="25">
        <v>45436</v>
      </c>
      <c r="B197" s="26">
        <v>189.760345</v>
      </c>
      <c r="C197" s="26">
        <v>61.522624999999998</v>
      </c>
      <c r="D197" s="26">
        <v>199.603973</v>
      </c>
      <c r="E197" s="26">
        <v>17.241222</v>
      </c>
    </row>
    <row r="198" spans="1:5" x14ac:dyDescent="0.25">
      <c r="A198" s="25">
        <v>45440</v>
      </c>
      <c r="B198" s="26">
        <v>189.770355</v>
      </c>
      <c r="C198" s="26">
        <v>61.344009</v>
      </c>
      <c r="D198" s="26">
        <v>198.40063499999999</v>
      </c>
      <c r="E198" s="26">
        <v>17.014624000000001</v>
      </c>
    </row>
    <row r="199" spans="1:5" x14ac:dyDescent="0.25">
      <c r="A199" s="25">
        <v>45441</v>
      </c>
      <c r="B199" s="26">
        <v>190.06999200000001</v>
      </c>
      <c r="C199" s="26">
        <v>61.224933999999998</v>
      </c>
      <c r="D199" s="26">
        <v>197.01829499999999</v>
      </c>
      <c r="E199" s="26">
        <v>16.866841999999998</v>
      </c>
    </row>
    <row r="200" spans="1:5" x14ac:dyDescent="0.25">
      <c r="A200" s="25">
        <v>45442</v>
      </c>
      <c r="B200" s="26">
        <v>191.06883199999999</v>
      </c>
      <c r="C200" s="26">
        <v>61.492854999999999</v>
      </c>
      <c r="D200" s="26">
        <v>198.231583</v>
      </c>
      <c r="E200" s="26">
        <v>17.359449000000001</v>
      </c>
    </row>
    <row r="201" spans="1:5" x14ac:dyDescent="0.25">
      <c r="A201" s="25">
        <v>45443</v>
      </c>
      <c r="B201" s="26">
        <v>192.027725</v>
      </c>
      <c r="C201" s="26">
        <v>62.445464999999999</v>
      </c>
      <c r="D201" s="26">
        <v>201.513397</v>
      </c>
      <c r="E201" s="26">
        <v>17.950575000000001</v>
      </c>
    </row>
    <row r="202" spans="1:5" x14ac:dyDescent="0.25">
      <c r="A202" s="25">
        <v>45446</v>
      </c>
      <c r="B202" s="26">
        <v>193.80566400000001</v>
      </c>
      <c r="C202" s="26">
        <v>62.445464999999999</v>
      </c>
      <c r="D202" s="26">
        <v>200.70787000000001</v>
      </c>
      <c r="E202" s="26">
        <v>17.743680999999999</v>
      </c>
    </row>
    <row r="203" spans="1:5" x14ac:dyDescent="0.25">
      <c r="A203" s="25">
        <v>45447</v>
      </c>
      <c r="B203" s="26">
        <v>194.125305</v>
      </c>
      <c r="C203" s="26">
        <v>63.447685</v>
      </c>
      <c r="D203" s="26">
        <v>198.06251499999999</v>
      </c>
      <c r="E203" s="26">
        <v>18.078652999999999</v>
      </c>
    </row>
    <row r="204" spans="1:5" x14ac:dyDescent="0.25">
      <c r="A204" s="25">
        <v>45448</v>
      </c>
      <c r="B204" s="26">
        <v>195.643539</v>
      </c>
      <c r="C204" s="26">
        <v>63.427836999999997</v>
      </c>
      <c r="D204" s="26">
        <v>196.17297400000001</v>
      </c>
      <c r="E204" s="26">
        <v>18.029392000000001</v>
      </c>
    </row>
    <row r="205" spans="1:5" x14ac:dyDescent="0.25">
      <c r="A205" s="25">
        <v>45449</v>
      </c>
      <c r="B205" s="26">
        <v>194.25514200000001</v>
      </c>
      <c r="C205" s="26">
        <v>63.656070999999997</v>
      </c>
      <c r="D205" s="26">
        <v>195.82492099999999</v>
      </c>
      <c r="E205" s="26">
        <v>18.009689000000002</v>
      </c>
    </row>
    <row r="206" spans="1:5" x14ac:dyDescent="0.25">
      <c r="A206" s="25">
        <v>45450</v>
      </c>
      <c r="B206" s="26">
        <v>196.66236900000001</v>
      </c>
      <c r="C206" s="26">
        <v>63.417918999999998</v>
      </c>
      <c r="D206" s="26">
        <v>198.84816000000001</v>
      </c>
      <c r="E206" s="26">
        <v>17.832352</v>
      </c>
    </row>
    <row r="207" spans="1:5" x14ac:dyDescent="0.25">
      <c r="A207" s="25">
        <v>45453</v>
      </c>
      <c r="B207" s="26">
        <v>192.89671300000001</v>
      </c>
      <c r="C207" s="26">
        <v>63.100383999999998</v>
      </c>
      <c r="D207" s="26">
        <v>198.51004</v>
      </c>
      <c r="E207" s="26">
        <v>17.5959</v>
      </c>
    </row>
    <row r="208" spans="1:5" x14ac:dyDescent="0.25">
      <c r="A208" s="25">
        <v>45454</v>
      </c>
      <c r="B208" s="26">
        <v>206.910492</v>
      </c>
      <c r="C208" s="26">
        <v>63.060687999999999</v>
      </c>
      <c r="D208" s="26">
        <v>193.288971</v>
      </c>
      <c r="E208" s="26">
        <v>17.5959</v>
      </c>
    </row>
    <row r="209" spans="1:5" x14ac:dyDescent="0.25">
      <c r="A209" s="25">
        <v>45455</v>
      </c>
      <c r="B209" s="26">
        <v>212.823669</v>
      </c>
      <c r="C209" s="26">
        <v>62.395851</v>
      </c>
      <c r="D209" s="26">
        <v>190.47456399999999</v>
      </c>
      <c r="E209" s="26">
        <v>17.349598</v>
      </c>
    </row>
    <row r="210" spans="1:5" x14ac:dyDescent="0.25">
      <c r="A210" s="25">
        <v>45456</v>
      </c>
      <c r="B210" s="26">
        <v>213.99231</v>
      </c>
      <c r="C210" s="26">
        <v>62.505004999999997</v>
      </c>
      <c r="D210" s="26">
        <v>192.59283400000001</v>
      </c>
      <c r="E210" s="26">
        <v>17.408709000000002</v>
      </c>
    </row>
    <row r="211" spans="1:5" x14ac:dyDescent="0.25">
      <c r="A211" s="25">
        <v>45457</v>
      </c>
      <c r="B211" s="26">
        <v>212.244339</v>
      </c>
      <c r="C211" s="26">
        <v>62.549999</v>
      </c>
      <c r="D211" s="26">
        <v>192.71215799999999</v>
      </c>
      <c r="E211" s="26">
        <v>17.379152000000001</v>
      </c>
    </row>
    <row r="212" spans="1:5" x14ac:dyDescent="0.25">
      <c r="A212" s="25">
        <v>45460</v>
      </c>
      <c r="B212" s="26">
        <v>216.41949500000001</v>
      </c>
      <c r="C212" s="26">
        <v>62.619999</v>
      </c>
      <c r="D212" s="26">
        <v>193.90554800000001</v>
      </c>
      <c r="E212" s="26">
        <v>17.408709000000002</v>
      </c>
    </row>
    <row r="213" spans="1:5" x14ac:dyDescent="0.25">
      <c r="A213" s="25">
        <v>45461</v>
      </c>
      <c r="B213" s="26">
        <v>214.042236</v>
      </c>
      <c r="C213" s="26">
        <v>62.630001</v>
      </c>
      <c r="D213" s="26">
        <v>195.914413</v>
      </c>
      <c r="E213" s="26">
        <v>17.783089</v>
      </c>
    </row>
    <row r="214" spans="1:5" x14ac:dyDescent="0.25">
      <c r="A214" s="25">
        <v>45463</v>
      </c>
      <c r="B214" s="26">
        <v>209.43757600000001</v>
      </c>
      <c r="C214" s="26">
        <v>62.18</v>
      </c>
      <c r="D214" s="26">
        <v>197.575211</v>
      </c>
      <c r="E214" s="26">
        <v>17.842203000000001</v>
      </c>
    </row>
    <row r="215" spans="1:5" x14ac:dyDescent="0.25">
      <c r="A215" s="25">
        <v>45464</v>
      </c>
      <c r="B215" s="26">
        <v>207.250122</v>
      </c>
      <c r="C215" s="26">
        <v>62.77</v>
      </c>
      <c r="D215" s="26">
        <v>195.218277</v>
      </c>
      <c r="E215" s="26">
        <v>18.127914000000001</v>
      </c>
    </row>
    <row r="216" spans="1:5" x14ac:dyDescent="0.25">
      <c r="A216" s="25">
        <v>45467</v>
      </c>
      <c r="B216" s="26">
        <v>207.89935299999999</v>
      </c>
      <c r="C216" s="26">
        <v>63.970001000000003</v>
      </c>
      <c r="D216" s="26">
        <v>197.78405799999999</v>
      </c>
      <c r="E216" s="26">
        <v>18.374217999999999</v>
      </c>
    </row>
    <row r="217" spans="1:5" x14ac:dyDescent="0.25">
      <c r="A217" s="25">
        <v>45468</v>
      </c>
      <c r="B217" s="26">
        <v>208.828293</v>
      </c>
      <c r="C217" s="26">
        <v>63.84</v>
      </c>
      <c r="D217" s="26">
        <v>196.978531</v>
      </c>
      <c r="E217" s="26">
        <v>18.413627999999999</v>
      </c>
    </row>
    <row r="218" spans="1:5" x14ac:dyDescent="0.25">
      <c r="A218" s="25">
        <v>45469</v>
      </c>
      <c r="B218" s="26">
        <v>213.00344799999999</v>
      </c>
      <c r="C218" s="26">
        <v>64.050003000000004</v>
      </c>
      <c r="D218" s="26">
        <v>196.34204099999999</v>
      </c>
      <c r="E218" s="26">
        <v>18.482592</v>
      </c>
    </row>
    <row r="219" spans="1:5" x14ac:dyDescent="0.25">
      <c r="A219" s="25">
        <v>45470</v>
      </c>
      <c r="B219" s="26">
        <v>213.85247799999999</v>
      </c>
      <c r="C219" s="26">
        <v>63.91</v>
      </c>
      <c r="D219" s="26">
        <v>198.072464</v>
      </c>
      <c r="E219" s="26">
        <v>18.472738</v>
      </c>
    </row>
    <row r="220" spans="1:5" x14ac:dyDescent="0.25">
      <c r="A220" s="25">
        <v>45471</v>
      </c>
      <c r="B220" s="26">
        <v>210.37647999999999</v>
      </c>
      <c r="C220" s="26">
        <v>63.650002000000001</v>
      </c>
      <c r="D220" s="26">
        <v>201.145432</v>
      </c>
      <c r="E220" s="26">
        <v>18.827414999999998</v>
      </c>
    </row>
    <row r="221" spans="1:5" x14ac:dyDescent="0.25">
      <c r="A221" s="25">
        <v>45474</v>
      </c>
      <c r="B221" s="26">
        <v>216.499405</v>
      </c>
      <c r="C221" s="26">
        <v>63.279998999999997</v>
      </c>
      <c r="D221" s="26">
        <v>204.31785600000001</v>
      </c>
      <c r="E221" s="26">
        <v>18.699337</v>
      </c>
    </row>
    <row r="222" spans="1:5" x14ac:dyDescent="0.25">
      <c r="A222" s="25">
        <v>45475</v>
      </c>
      <c r="B222" s="26">
        <v>220.01533499999999</v>
      </c>
      <c r="C222" s="26">
        <v>63.150002000000001</v>
      </c>
      <c r="D222" s="26">
        <v>207.67922999999999</v>
      </c>
      <c r="E222" s="26">
        <v>18.541703999999999</v>
      </c>
    </row>
    <row r="223" spans="1:5" x14ac:dyDescent="0.25">
      <c r="A223" s="25">
        <v>45476</v>
      </c>
      <c r="B223" s="26">
        <v>221.29385400000001</v>
      </c>
      <c r="C223" s="26">
        <v>63.330002</v>
      </c>
      <c r="D223" s="26">
        <v>207.540009</v>
      </c>
      <c r="E223" s="26">
        <v>18.403773999999999</v>
      </c>
    </row>
    <row r="224" spans="1:5" x14ac:dyDescent="0.25">
      <c r="A224" s="25">
        <v>45478</v>
      </c>
      <c r="B224" s="26">
        <v>226.07830799999999</v>
      </c>
      <c r="C224" s="26">
        <v>63.759998000000003</v>
      </c>
      <c r="D224" s="26">
        <v>204.78999300000001</v>
      </c>
      <c r="E224" s="26">
        <v>18.492443000000002</v>
      </c>
    </row>
    <row r="225" spans="1:5" x14ac:dyDescent="0.25">
      <c r="A225" s="25">
        <v>45481</v>
      </c>
      <c r="B225" s="26">
        <v>227.55661000000001</v>
      </c>
      <c r="C225" s="26">
        <v>62.959999000000003</v>
      </c>
      <c r="D225" s="26">
        <v>205.16999799999999</v>
      </c>
      <c r="E225" s="26">
        <v>18.531851</v>
      </c>
    </row>
    <row r="226" spans="1:5" x14ac:dyDescent="0.25">
      <c r="A226" s="25">
        <v>45482</v>
      </c>
      <c r="B226" s="26">
        <v>228.415604</v>
      </c>
      <c r="C226" s="26">
        <v>62.689999</v>
      </c>
      <c r="D226" s="26">
        <v>207.63000500000001</v>
      </c>
      <c r="E226" s="26">
        <v>18.521999000000001</v>
      </c>
    </row>
    <row r="227" spans="1:5" x14ac:dyDescent="0.25">
      <c r="A227" s="25">
        <v>45483</v>
      </c>
      <c r="B227" s="26">
        <v>232.710632</v>
      </c>
      <c r="C227" s="26">
        <v>62.830002</v>
      </c>
      <c r="D227" s="26">
        <v>207.800003</v>
      </c>
      <c r="E227" s="26">
        <v>18.739999999999998</v>
      </c>
    </row>
    <row r="228" spans="1:5" x14ac:dyDescent="0.25">
      <c r="A228" s="25">
        <v>45484</v>
      </c>
      <c r="B228" s="26">
        <v>227.30690000000001</v>
      </c>
      <c r="C228" s="26">
        <v>63.099997999999999</v>
      </c>
      <c r="D228" s="26">
        <v>207.449997</v>
      </c>
      <c r="E228" s="26">
        <v>18.860001</v>
      </c>
    </row>
    <row r="229" spans="1:5" x14ac:dyDescent="0.25">
      <c r="A229" s="25">
        <v>45485</v>
      </c>
      <c r="B229" s="26">
        <v>230.27345299999999</v>
      </c>
      <c r="C229" s="26">
        <v>63.700001</v>
      </c>
      <c r="D229" s="26">
        <v>204.94000199999999</v>
      </c>
      <c r="E229" s="26">
        <v>18.809999000000001</v>
      </c>
    </row>
    <row r="230" spans="1:5" x14ac:dyDescent="0.25">
      <c r="A230" s="25">
        <v>45488</v>
      </c>
      <c r="B230" s="26">
        <v>234.128998</v>
      </c>
      <c r="C230" s="26">
        <v>63.41</v>
      </c>
      <c r="D230" s="26">
        <v>210.050003</v>
      </c>
      <c r="E230" s="26">
        <v>18.579999999999998</v>
      </c>
    </row>
    <row r="231" spans="1:5" x14ac:dyDescent="0.25">
      <c r="A231" s="25">
        <v>45489</v>
      </c>
      <c r="B231" s="26">
        <v>234.54852299999999</v>
      </c>
      <c r="C231" s="26">
        <v>64.269997000000004</v>
      </c>
      <c r="D231" s="26">
        <v>213.61999499999999</v>
      </c>
      <c r="E231" s="26">
        <v>18.850000000000001</v>
      </c>
    </row>
    <row r="232" spans="1:5" x14ac:dyDescent="0.25">
      <c r="A232" s="25">
        <v>45490</v>
      </c>
      <c r="B232" s="26">
        <v>228.615387</v>
      </c>
      <c r="C232" s="26">
        <v>65.209998999999996</v>
      </c>
      <c r="D232" s="26">
        <v>216.86999499999999</v>
      </c>
      <c r="E232" s="26">
        <v>19.16</v>
      </c>
    </row>
    <row r="233" spans="1:5" x14ac:dyDescent="0.25">
      <c r="A233" s="25">
        <v>45491</v>
      </c>
      <c r="B233" s="26">
        <v>223.920807</v>
      </c>
      <c r="C233" s="26">
        <v>65.190002000000007</v>
      </c>
      <c r="D233" s="26">
        <v>209.979996</v>
      </c>
      <c r="E233" s="26">
        <v>19.149999999999999</v>
      </c>
    </row>
    <row r="234" spans="1:5" x14ac:dyDescent="0.25">
      <c r="A234" s="25">
        <v>45492</v>
      </c>
      <c r="B234" s="26">
        <v>224.050659</v>
      </c>
      <c r="C234" s="26">
        <v>65.290001000000004</v>
      </c>
      <c r="D234" s="26">
        <v>209.779999</v>
      </c>
      <c r="E234" s="26">
        <v>19.120000999999998</v>
      </c>
    </row>
    <row r="235" spans="1:5" x14ac:dyDescent="0.25">
      <c r="A235" s="25">
        <v>45495</v>
      </c>
      <c r="B235" s="26">
        <v>223.70107999999999</v>
      </c>
      <c r="C235" s="26">
        <v>64.769997000000004</v>
      </c>
      <c r="D235" s="26">
        <v>210.279999</v>
      </c>
      <c r="E235" s="26">
        <v>18.549999</v>
      </c>
    </row>
    <row r="236" spans="1:5" x14ac:dyDescent="0.25">
      <c r="A236" s="25">
        <v>45496</v>
      </c>
      <c r="B236" s="26">
        <v>224.74984699999999</v>
      </c>
      <c r="C236" s="26">
        <v>64.959998999999996</v>
      </c>
      <c r="D236" s="26">
        <v>210.33000200000001</v>
      </c>
      <c r="E236" s="26">
        <v>18.209999</v>
      </c>
    </row>
    <row r="237" spans="1:5" x14ac:dyDescent="0.25">
      <c r="A237" s="25">
        <v>45497</v>
      </c>
      <c r="B237" s="26">
        <v>218.28732299999999</v>
      </c>
      <c r="C237" s="26">
        <v>65.809997999999993</v>
      </c>
      <c r="D237" s="26">
        <v>208.58999600000001</v>
      </c>
      <c r="E237" s="26">
        <v>19.16</v>
      </c>
    </row>
    <row r="238" spans="1:5" x14ac:dyDescent="0.25">
      <c r="A238" s="25">
        <v>45498</v>
      </c>
      <c r="B238" s="26">
        <v>217.23855599999999</v>
      </c>
      <c r="C238" s="26">
        <v>66.069999999999993</v>
      </c>
      <c r="D238" s="26">
        <v>208.66999799999999</v>
      </c>
      <c r="E238" s="26">
        <v>19.190000999999999</v>
      </c>
    </row>
    <row r="239" spans="1:5" x14ac:dyDescent="0.25">
      <c r="A239" s="25">
        <v>45499</v>
      </c>
      <c r="B239" s="26">
        <v>217.70800800000001</v>
      </c>
      <c r="C239" s="26">
        <v>67.050003000000004</v>
      </c>
      <c r="D239" s="26">
        <v>212.240005</v>
      </c>
      <c r="E239" s="26">
        <v>19.010000000000002</v>
      </c>
    </row>
    <row r="240" spans="1:5" x14ac:dyDescent="0.25">
      <c r="A240" s="25">
        <v>45502</v>
      </c>
      <c r="B240" s="26">
        <v>217.987686</v>
      </c>
      <c r="C240" s="26">
        <v>66.830001999999993</v>
      </c>
      <c r="D240" s="26">
        <v>210.85000600000001</v>
      </c>
      <c r="E240" s="26">
        <v>18.899999999999999</v>
      </c>
    </row>
    <row r="241" spans="1:5" x14ac:dyDescent="0.25">
      <c r="A241" s="25">
        <v>45503</v>
      </c>
      <c r="B241" s="26">
        <v>218.547043</v>
      </c>
      <c r="C241" s="26">
        <v>67.680000000000007</v>
      </c>
      <c r="D241" s="26">
        <v>215.19000199999999</v>
      </c>
      <c r="E241" s="26">
        <v>18.98</v>
      </c>
    </row>
    <row r="242" spans="1:5" x14ac:dyDescent="0.25">
      <c r="A242" s="25">
        <v>45504</v>
      </c>
      <c r="B242" s="26">
        <v>221.82324199999999</v>
      </c>
      <c r="C242" s="26">
        <v>66.739998</v>
      </c>
      <c r="D242" s="26">
        <v>212.800003</v>
      </c>
      <c r="E242" s="26">
        <v>19.25</v>
      </c>
    </row>
    <row r="243" spans="1:5" x14ac:dyDescent="0.25">
      <c r="A243" s="25">
        <v>45505</v>
      </c>
      <c r="B243" s="26">
        <v>218.10754399999999</v>
      </c>
      <c r="C243" s="26">
        <v>67.959998999999996</v>
      </c>
      <c r="D243" s="26">
        <v>207.96000699999999</v>
      </c>
      <c r="E243" s="26">
        <v>19.469999000000001</v>
      </c>
    </row>
    <row r="244" spans="1:5" x14ac:dyDescent="0.25">
      <c r="A244" s="25">
        <v>45506</v>
      </c>
      <c r="B244" s="26">
        <v>219.60580400000001</v>
      </c>
      <c r="C244" s="26">
        <v>69.330001999999993</v>
      </c>
      <c r="D244" s="26">
        <v>199.13999899999999</v>
      </c>
      <c r="E244" s="26">
        <v>19.370000999999998</v>
      </c>
    </row>
    <row r="245" spans="1:5" x14ac:dyDescent="0.25">
      <c r="A245" s="25">
        <v>45509</v>
      </c>
      <c r="B245" s="26">
        <v>209.02806100000001</v>
      </c>
      <c r="C245" s="26">
        <v>68.099997999999999</v>
      </c>
      <c r="D245" s="26">
        <v>194.89999399999999</v>
      </c>
      <c r="E245" s="26">
        <v>18.91</v>
      </c>
    </row>
    <row r="246" spans="1:5" x14ac:dyDescent="0.25">
      <c r="A246" s="25">
        <v>45510</v>
      </c>
      <c r="B246" s="26">
        <v>206.99040199999999</v>
      </c>
      <c r="C246" s="26">
        <v>68.050003000000004</v>
      </c>
      <c r="D246" s="26">
        <v>200.33999600000001</v>
      </c>
      <c r="E246" s="26">
        <v>19.190000999999999</v>
      </c>
    </row>
    <row r="247" spans="1:5" x14ac:dyDescent="0.25">
      <c r="A247" s="25">
        <v>45511</v>
      </c>
      <c r="B247" s="26">
        <v>209.57742300000001</v>
      </c>
      <c r="C247" s="26">
        <v>68.459998999999996</v>
      </c>
      <c r="D247" s="26">
        <v>200.39999399999999</v>
      </c>
      <c r="E247" s="26">
        <v>19.25</v>
      </c>
    </row>
    <row r="248" spans="1:5" x14ac:dyDescent="0.25">
      <c r="A248" s="25">
        <v>45512</v>
      </c>
      <c r="B248" s="26">
        <v>213.06338500000001</v>
      </c>
      <c r="C248" s="26">
        <v>68.730002999999996</v>
      </c>
      <c r="D248" s="26">
        <v>204.05999800000001</v>
      </c>
      <c r="E248" s="26">
        <v>19.399999999999999</v>
      </c>
    </row>
    <row r="249" spans="1:5" x14ac:dyDescent="0.25">
      <c r="A249" s="25">
        <v>45513</v>
      </c>
      <c r="B249" s="26">
        <v>215.990005</v>
      </c>
      <c r="C249" s="26">
        <v>68.680000000000007</v>
      </c>
      <c r="D249" s="26">
        <v>205.800003</v>
      </c>
      <c r="E249" s="26">
        <v>19.489999999999998</v>
      </c>
    </row>
    <row r="250" spans="1:5" x14ac:dyDescent="0.25">
      <c r="A250" s="25">
        <v>45516</v>
      </c>
      <c r="B250" s="26">
        <v>217.529999</v>
      </c>
      <c r="C250" s="26">
        <v>68.169998000000007</v>
      </c>
      <c r="D250" s="26">
        <v>206.19000199999999</v>
      </c>
      <c r="E250" s="26">
        <v>19.43</v>
      </c>
    </row>
    <row r="251" spans="1:5" x14ac:dyDescent="0.25">
      <c r="A251" s="25">
        <v>45517</v>
      </c>
      <c r="B251" s="26">
        <v>221.270004</v>
      </c>
      <c r="C251" s="26">
        <v>68.459998999999996</v>
      </c>
      <c r="D251" s="26">
        <v>207.94000199999999</v>
      </c>
      <c r="E251" s="26">
        <v>19.52</v>
      </c>
    </row>
    <row r="252" spans="1:5" x14ac:dyDescent="0.25">
      <c r="A252" s="25">
        <v>45518</v>
      </c>
      <c r="B252" s="26">
        <v>221.720001</v>
      </c>
      <c r="C252" s="26">
        <v>68.580001999999993</v>
      </c>
      <c r="D252" s="26">
        <v>210.240005</v>
      </c>
      <c r="E252" s="26">
        <v>19.629999000000002</v>
      </c>
    </row>
    <row r="253" spans="1:5" x14ac:dyDescent="0.25">
      <c r="A253" s="25">
        <v>45519</v>
      </c>
      <c r="B253" s="26">
        <v>224.720001</v>
      </c>
      <c r="C253" s="26">
        <v>68.650002000000001</v>
      </c>
      <c r="D253" s="26">
        <v>211.550003</v>
      </c>
      <c r="E253" s="26">
        <v>19.09</v>
      </c>
    </row>
    <row r="254" spans="1:5" x14ac:dyDescent="0.25">
      <c r="A254" s="25">
        <v>45520</v>
      </c>
      <c r="B254" s="26">
        <v>226.050003</v>
      </c>
      <c r="C254" s="26">
        <v>69.180000000000007</v>
      </c>
      <c r="D254" s="26">
        <v>213.970001</v>
      </c>
      <c r="E254" s="26">
        <v>19.34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AB39-366A-4DA0-8AF5-1BBFC178B52A}">
  <dimension ref="A1:AF1005"/>
  <sheetViews>
    <sheetView showGridLines="0" topLeftCell="A232" zoomScale="150" zoomScaleNormal="150" workbookViewId="0">
      <selection sqref="A1:E254"/>
    </sheetView>
  </sheetViews>
  <sheetFormatPr baseColWidth="10" defaultColWidth="10.7109375" defaultRowHeight="15" x14ac:dyDescent="0.25"/>
  <cols>
    <col min="1" max="1" width="11.5703125" style="4" bestFit="1" customWidth="1"/>
    <col min="2" max="2" width="13.28515625" style="4" customWidth="1"/>
    <col min="3" max="3" width="12.85546875" style="4" bestFit="1" customWidth="1"/>
    <col min="4" max="4" width="10.85546875" style="21" customWidth="1"/>
    <col min="5" max="5" width="12.42578125" style="4" bestFit="1" customWidth="1"/>
    <col min="6" max="6" width="11.7109375" style="22" bestFit="1" customWidth="1"/>
    <col min="7" max="7" width="10.85546875" style="22" bestFit="1" customWidth="1"/>
    <col min="8" max="10" width="10.7109375" style="22"/>
    <col min="11" max="11" width="10.85546875" style="22" customWidth="1"/>
    <col min="12" max="32" width="10.7109375" style="22"/>
    <col min="33" max="16384" width="10.7109375" style="4"/>
  </cols>
  <sheetData>
    <row r="1" spans="1:15" x14ac:dyDescent="0.25">
      <c r="A1" s="23" t="s">
        <v>4</v>
      </c>
      <c r="B1" s="24" t="s">
        <v>12</v>
      </c>
      <c r="C1" s="24" t="s">
        <v>13</v>
      </c>
      <c r="D1" s="24" t="s">
        <v>14</v>
      </c>
      <c r="E1" s="24" t="s">
        <v>15</v>
      </c>
    </row>
    <row r="2" spans="1:15" ht="14.25" customHeight="1" x14ac:dyDescent="0.25">
      <c r="A2" s="25">
        <v>45154</v>
      </c>
      <c r="B2" s="26">
        <v>175.67108200000001</v>
      </c>
      <c r="C2" s="26">
        <v>58.602820999999999</v>
      </c>
      <c r="D2" s="26">
        <v>146.505066</v>
      </c>
      <c r="E2" s="26">
        <v>13.196151</v>
      </c>
      <c r="J2" s="22" t="s">
        <v>16</v>
      </c>
    </row>
    <row r="3" spans="1:15" ht="14.25" customHeight="1" x14ac:dyDescent="0.25">
      <c r="A3" s="25">
        <v>45155</v>
      </c>
      <c r="B3" s="26">
        <v>173.11415099999999</v>
      </c>
      <c r="C3" s="26">
        <v>58.728789999999996</v>
      </c>
      <c r="D3" s="26">
        <v>144.98335299999999</v>
      </c>
      <c r="E3" s="26">
        <v>13.111919</v>
      </c>
      <c r="J3" s="22" t="s">
        <v>17</v>
      </c>
    </row>
    <row r="4" spans="1:15" x14ac:dyDescent="0.25">
      <c r="A4" s="25">
        <v>45156</v>
      </c>
      <c r="B4" s="26">
        <v>173.601654</v>
      </c>
      <c r="C4" s="26">
        <v>59.058239</v>
      </c>
      <c r="D4" s="26">
        <v>145.31500199999999</v>
      </c>
      <c r="E4" s="26">
        <v>13.149357</v>
      </c>
      <c r="J4" s="22" t="s">
        <v>18</v>
      </c>
    </row>
    <row r="5" spans="1:15" x14ac:dyDescent="0.25">
      <c r="A5" s="25">
        <v>45159</v>
      </c>
      <c r="B5" s="26">
        <v>174.94477800000001</v>
      </c>
      <c r="C5" s="26">
        <v>58.554378999999997</v>
      </c>
      <c r="D5" s="26">
        <v>145.8125</v>
      </c>
      <c r="E5" s="26">
        <v>13.196151</v>
      </c>
      <c r="J5" s="22" t="s">
        <v>19</v>
      </c>
    </row>
    <row r="6" spans="1:15" x14ac:dyDescent="0.25">
      <c r="A6" s="25">
        <v>45160</v>
      </c>
      <c r="B6" s="26">
        <v>176.327698</v>
      </c>
      <c r="C6" s="26">
        <v>58.195861999999998</v>
      </c>
      <c r="D6" s="26">
        <v>142.78855899999999</v>
      </c>
      <c r="E6" s="26">
        <v>13.345895000000001</v>
      </c>
    </row>
    <row r="7" spans="1:15" x14ac:dyDescent="0.25">
      <c r="A7" s="25">
        <v>45161</v>
      </c>
      <c r="B7" s="26">
        <v>180.19790599999999</v>
      </c>
      <c r="C7" s="26">
        <v>58.399344999999997</v>
      </c>
      <c r="D7" s="26">
        <v>143.754257</v>
      </c>
      <c r="E7" s="26">
        <v>13.252305</v>
      </c>
      <c r="O7" s="22" t="s">
        <v>20</v>
      </c>
    </row>
    <row r="8" spans="1:15" x14ac:dyDescent="0.25">
      <c r="A8" s="25">
        <v>45162</v>
      </c>
      <c r="B8" s="26">
        <v>175.48202499999999</v>
      </c>
      <c r="C8" s="26">
        <v>58.244312000000001</v>
      </c>
      <c r="D8" s="26">
        <v>143.61769100000001</v>
      </c>
      <c r="E8" s="26">
        <v>13.242945000000001</v>
      </c>
      <c r="K8" s="27"/>
      <c r="O8" s="22" t="s">
        <v>21</v>
      </c>
    </row>
    <row r="9" spans="1:15" x14ac:dyDescent="0.25">
      <c r="A9" s="25">
        <v>45163</v>
      </c>
      <c r="B9" s="26">
        <v>177.70069899999999</v>
      </c>
      <c r="C9" s="26">
        <v>58.515616999999999</v>
      </c>
      <c r="D9" s="26">
        <v>143.44210799999999</v>
      </c>
      <c r="E9" s="26">
        <v>13.205508999999999</v>
      </c>
      <c r="K9" s="28"/>
    </row>
    <row r="10" spans="1:15" x14ac:dyDescent="0.25">
      <c r="A10" s="25">
        <v>45166</v>
      </c>
      <c r="B10" s="26">
        <v>179.272659</v>
      </c>
      <c r="C10" s="26">
        <v>58.680340000000001</v>
      </c>
      <c r="D10" s="26">
        <v>143.939606</v>
      </c>
      <c r="E10" s="26">
        <v>13.299099</v>
      </c>
      <c r="K10" s="28"/>
    </row>
    <row r="11" spans="1:15" x14ac:dyDescent="0.25">
      <c r="A11" s="25">
        <v>45167</v>
      </c>
      <c r="B11" s="26">
        <v>183.18263200000001</v>
      </c>
      <c r="C11" s="26">
        <v>58.622204000000004</v>
      </c>
      <c r="D11" s="26">
        <v>145.110153</v>
      </c>
      <c r="E11" s="26">
        <v>13.823200999999999</v>
      </c>
      <c r="K11" s="28"/>
    </row>
    <row r="12" spans="1:15" x14ac:dyDescent="0.25">
      <c r="A12" s="25">
        <v>45168</v>
      </c>
      <c r="B12" s="26">
        <v>186.69465600000001</v>
      </c>
      <c r="C12" s="26">
        <v>58.593136000000001</v>
      </c>
      <c r="D12" s="26">
        <v>144.52487199999999</v>
      </c>
      <c r="E12" s="26">
        <v>13.785766000000001</v>
      </c>
      <c r="K12" s="28"/>
    </row>
    <row r="13" spans="1:15" x14ac:dyDescent="0.25">
      <c r="A13" s="25">
        <v>45169</v>
      </c>
      <c r="B13" s="26">
        <v>186.913544</v>
      </c>
      <c r="C13" s="26">
        <v>57.973002999999999</v>
      </c>
      <c r="D13" s="26">
        <v>142.739777</v>
      </c>
      <c r="E13" s="26">
        <v>13.841919000000001</v>
      </c>
      <c r="K13" s="28"/>
    </row>
    <row r="14" spans="1:15" x14ac:dyDescent="0.25">
      <c r="A14" s="25">
        <v>45170</v>
      </c>
      <c r="B14" s="26">
        <v>188.49546799999999</v>
      </c>
      <c r="C14" s="26">
        <v>57.469138999999998</v>
      </c>
      <c r="D14" s="26">
        <v>143.217758</v>
      </c>
      <c r="E14" s="26">
        <v>13.710893</v>
      </c>
      <c r="K14" s="28"/>
    </row>
    <row r="15" spans="1:15" x14ac:dyDescent="0.25">
      <c r="A15" s="25">
        <v>45174</v>
      </c>
      <c r="B15" s="26">
        <v>188.734238</v>
      </c>
      <c r="C15" s="26">
        <v>56.994346999999998</v>
      </c>
      <c r="D15" s="26">
        <v>141.63748200000001</v>
      </c>
      <c r="E15" s="26">
        <v>13.551791</v>
      </c>
      <c r="K15" s="28"/>
    </row>
    <row r="16" spans="1:15" x14ac:dyDescent="0.25">
      <c r="A16" s="25">
        <v>45175</v>
      </c>
      <c r="B16" s="26">
        <v>181.97880599999999</v>
      </c>
      <c r="C16" s="26">
        <v>56.955589000000003</v>
      </c>
      <c r="D16" s="26">
        <v>141.403412</v>
      </c>
      <c r="E16" s="26">
        <v>13.673458</v>
      </c>
      <c r="K16" s="28"/>
    </row>
    <row r="17" spans="1:11" x14ac:dyDescent="0.25">
      <c r="A17" s="25">
        <v>45176</v>
      </c>
      <c r="B17" s="26">
        <v>176.656036</v>
      </c>
      <c r="C17" s="26">
        <v>56.519558000000004</v>
      </c>
      <c r="D17" s="26">
        <v>140.19380200000001</v>
      </c>
      <c r="E17" s="26">
        <v>13.673458</v>
      </c>
      <c r="K17" s="28"/>
    </row>
    <row r="18" spans="1:11" x14ac:dyDescent="0.25">
      <c r="A18" s="25">
        <v>45177</v>
      </c>
      <c r="B18" s="26">
        <v>177.27285800000001</v>
      </c>
      <c r="C18" s="26">
        <v>56.519558000000004</v>
      </c>
      <c r="D18" s="26">
        <v>140.301117</v>
      </c>
      <c r="E18" s="26">
        <v>13.47692</v>
      </c>
      <c r="K18" s="28"/>
    </row>
    <row r="19" spans="1:11" x14ac:dyDescent="0.25">
      <c r="A19" s="25">
        <v>45180</v>
      </c>
      <c r="B19" s="26">
        <v>178.446854</v>
      </c>
      <c r="C19" s="26">
        <v>57.052486000000002</v>
      </c>
      <c r="D19" s="26">
        <v>140.91566499999999</v>
      </c>
      <c r="E19" s="26">
        <v>13.589228</v>
      </c>
      <c r="K19" s="28"/>
    </row>
    <row r="20" spans="1:11" x14ac:dyDescent="0.25">
      <c r="A20" s="25">
        <v>45181</v>
      </c>
      <c r="B20" s="26">
        <v>175.40245100000001</v>
      </c>
      <c r="C20" s="26">
        <v>56.490485999999997</v>
      </c>
      <c r="D20" s="26">
        <v>142.74954199999999</v>
      </c>
      <c r="E20" s="26">
        <v>13.533073</v>
      </c>
      <c r="K20" s="28"/>
    </row>
    <row r="21" spans="1:11" x14ac:dyDescent="0.25">
      <c r="A21" s="25">
        <v>45182</v>
      </c>
      <c r="B21" s="26">
        <v>173.32309000000001</v>
      </c>
      <c r="C21" s="26">
        <v>56.626140999999997</v>
      </c>
      <c r="D21" s="26">
        <v>142.817825</v>
      </c>
      <c r="E21" s="26">
        <v>13.682817</v>
      </c>
      <c r="K21" s="28"/>
    </row>
    <row r="22" spans="1:11" x14ac:dyDescent="0.25">
      <c r="A22" s="25">
        <v>45183</v>
      </c>
      <c r="B22" s="26">
        <v>174.84530599999999</v>
      </c>
      <c r="C22" s="26">
        <v>57.094935999999997</v>
      </c>
      <c r="D22" s="26">
        <v>145.58813499999999</v>
      </c>
      <c r="E22" s="26">
        <v>14.094611</v>
      </c>
      <c r="K22" s="28"/>
    </row>
    <row r="23" spans="1:11" x14ac:dyDescent="0.25">
      <c r="A23" s="25">
        <v>45184</v>
      </c>
      <c r="B23" s="26">
        <v>174.11900299999999</v>
      </c>
      <c r="C23" s="26">
        <v>56.587074000000001</v>
      </c>
      <c r="D23" s="26">
        <v>145.15891999999999</v>
      </c>
      <c r="E23" s="26">
        <v>14.253714</v>
      </c>
      <c r="K23" s="28"/>
    </row>
    <row r="24" spans="1:11" x14ac:dyDescent="0.25">
      <c r="A24" s="25">
        <v>45187</v>
      </c>
      <c r="B24" s="26">
        <v>177.06393399999999</v>
      </c>
      <c r="C24" s="26">
        <v>56.938667000000002</v>
      </c>
      <c r="D24" s="26">
        <v>145.461319</v>
      </c>
      <c r="E24" s="26">
        <v>14.122688</v>
      </c>
      <c r="K24" s="28"/>
    </row>
    <row r="25" spans="1:11" x14ac:dyDescent="0.25">
      <c r="A25" s="25">
        <v>45188</v>
      </c>
      <c r="B25" s="26">
        <v>178.15834000000001</v>
      </c>
      <c r="C25" s="26">
        <v>56.821472</v>
      </c>
      <c r="D25" s="26">
        <v>145.27597</v>
      </c>
      <c r="E25" s="26">
        <v>14.234997</v>
      </c>
      <c r="K25" s="28"/>
    </row>
    <row r="26" spans="1:11" x14ac:dyDescent="0.25">
      <c r="A26" s="25">
        <v>45189</v>
      </c>
      <c r="B26" s="26">
        <v>174.59657300000001</v>
      </c>
      <c r="C26" s="26">
        <v>57.075400999999999</v>
      </c>
      <c r="D26" s="26">
        <v>144.66145299999999</v>
      </c>
      <c r="E26" s="26">
        <v>14.553202000000001</v>
      </c>
      <c r="K26" s="28"/>
    </row>
    <row r="27" spans="1:11" x14ac:dyDescent="0.25">
      <c r="A27" s="25">
        <v>45190</v>
      </c>
      <c r="B27" s="26">
        <v>173.04452499999999</v>
      </c>
      <c r="C27" s="26">
        <v>56.196418999999999</v>
      </c>
      <c r="D27" s="26">
        <v>143.52990700000001</v>
      </c>
      <c r="E27" s="26">
        <v>14.328587000000001</v>
      </c>
      <c r="K27" s="28"/>
    </row>
    <row r="28" spans="1:11" x14ac:dyDescent="0.25">
      <c r="A28" s="25">
        <v>45191</v>
      </c>
      <c r="B28" s="26">
        <v>173.900116</v>
      </c>
      <c r="C28" s="26">
        <v>56.255015999999998</v>
      </c>
      <c r="D28" s="26">
        <v>142.15448000000001</v>
      </c>
      <c r="E28" s="26">
        <v>14.150764000000001</v>
      </c>
      <c r="K28" s="28"/>
    </row>
    <row r="29" spans="1:11" x14ac:dyDescent="0.25">
      <c r="A29" s="25">
        <v>45194</v>
      </c>
      <c r="B29" s="26">
        <v>175.18356299999999</v>
      </c>
      <c r="C29" s="26">
        <v>55.669029000000002</v>
      </c>
      <c r="D29" s="26">
        <v>142.856842</v>
      </c>
      <c r="E29" s="26">
        <v>14.094611</v>
      </c>
      <c r="K29" s="28"/>
    </row>
    <row r="30" spans="1:11" x14ac:dyDescent="0.25">
      <c r="A30" s="25">
        <v>45195</v>
      </c>
      <c r="B30" s="26">
        <v>171.08453399999999</v>
      </c>
      <c r="C30" s="26">
        <v>55.209999000000003</v>
      </c>
      <c r="D30" s="26">
        <v>141.37413000000001</v>
      </c>
      <c r="E30" s="26">
        <v>14.057176</v>
      </c>
      <c r="K30" s="28"/>
    </row>
    <row r="31" spans="1:11" x14ac:dyDescent="0.25">
      <c r="A31" s="25">
        <v>45196</v>
      </c>
      <c r="B31" s="26">
        <v>169.56231700000001</v>
      </c>
      <c r="C31" s="26">
        <v>54.643543000000001</v>
      </c>
      <c r="D31" s="26">
        <v>142.203262</v>
      </c>
      <c r="E31" s="26">
        <v>13.916791</v>
      </c>
      <c r="K31" s="28"/>
    </row>
    <row r="32" spans="1:11" x14ac:dyDescent="0.25">
      <c r="A32" s="25">
        <v>45197</v>
      </c>
      <c r="B32" s="26">
        <v>169.82101399999999</v>
      </c>
      <c r="C32" s="26">
        <v>54.506816999999998</v>
      </c>
      <c r="D32" s="26">
        <v>143.968872</v>
      </c>
      <c r="E32" s="26">
        <v>14.047817</v>
      </c>
      <c r="K32" s="28"/>
    </row>
    <row r="33" spans="1:11" x14ac:dyDescent="0.25">
      <c r="A33" s="25">
        <v>45198</v>
      </c>
      <c r="B33" s="26">
        <v>170.33836400000001</v>
      </c>
      <c r="C33" s="26">
        <v>54.672840000000001</v>
      </c>
      <c r="D33" s="26">
        <v>141.46191400000001</v>
      </c>
      <c r="E33" s="26">
        <v>14.057176</v>
      </c>
      <c r="K33" s="28"/>
    </row>
    <row r="34" spans="1:11" x14ac:dyDescent="0.25">
      <c r="A34" s="25">
        <v>45201</v>
      </c>
      <c r="B34" s="26">
        <v>172.865433</v>
      </c>
      <c r="C34" s="26">
        <v>54.184517</v>
      </c>
      <c r="D34" s="26">
        <v>140.24259900000001</v>
      </c>
      <c r="E34" s="26">
        <v>13.729611</v>
      </c>
      <c r="K34" s="28"/>
    </row>
    <row r="35" spans="1:11" x14ac:dyDescent="0.25">
      <c r="A35" s="25">
        <v>45202</v>
      </c>
      <c r="B35" s="26">
        <v>171.52229299999999</v>
      </c>
      <c r="C35" s="26">
        <v>53.598529999999997</v>
      </c>
      <c r="D35" s="26">
        <v>139.208618</v>
      </c>
      <c r="E35" s="26">
        <v>13.832561</v>
      </c>
      <c r="K35" s="28"/>
    </row>
    <row r="36" spans="1:11" x14ac:dyDescent="0.25">
      <c r="A36" s="25">
        <v>45203</v>
      </c>
      <c r="B36" s="26">
        <v>172.77589399999999</v>
      </c>
      <c r="C36" s="26">
        <v>53.754795000000001</v>
      </c>
      <c r="D36" s="26">
        <v>139.832886</v>
      </c>
      <c r="E36" s="26">
        <v>13.710893</v>
      </c>
      <c r="K36" s="28"/>
    </row>
    <row r="37" spans="1:11" x14ac:dyDescent="0.25">
      <c r="A37" s="25">
        <v>45204</v>
      </c>
      <c r="B37" s="26">
        <v>174.019531</v>
      </c>
      <c r="C37" s="26">
        <v>51.156905999999999</v>
      </c>
      <c r="D37" s="26">
        <v>140.42248499999999</v>
      </c>
      <c r="E37" s="26">
        <v>13.879355</v>
      </c>
      <c r="K37" s="28"/>
    </row>
    <row r="38" spans="1:11" x14ac:dyDescent="0.25">
      <c r="A38" s="25">
        <v>45205</v>
      </c>
      <c r="B38" s="26">
        <v>176.586411</v>
      </c>
      <c r="C38" s="26">
        <v>51.899158</v>
      </c>
      <c r="D38" s="26">
        <v>142.584351</v>
      </c>
      <c r="E38" s="26">
        <v>13.782069999999999</v>
      </c>
      <c r="K38" s="28"/>
    </row>
    <row r="39" spans="1:11" x14ac:dyDescent="0.25">
      <c r="A39" s="25">
        <v>45208</v>
      </c>
      <c r="B39" s="26">
        <v>178.07875100000001</v>
      </c>
      <c r="C39" s="26">
        <v>51.645232999999998</v>
      </c>
      <c r="D39" s="26">
        <v>142.260086</v>
      </c>
      <c r="E39" s="26">
        <v>14.049127</v>
      </c>
      <c r="K39" s="28"/>
    </row>
    <row r="40" spans="1:11" x14ac:dyDescent="0.25">
      <c r="A40" s="25">
        <v>45209</v>
      </c>
      <c r="B40" s="26">
        <v>177.48181199999999</v>
      </c>
      <c r="C40" s="26">
        <v>52.768374999999999</v>
      </c>
      <c r="D40" s="26">
        <v>143.12480199999999</v>
      </c>
      <c r="E40" s="26">
        <v>14.268497</v>
      </c>
      <c r="K40" s="28"/>
    </row>
    <row r="41" spans="1:11" x14ac:dyDescent="0.25">
      <c r="A41" s="25">
        <v>45210</v>
      </c>
      <c r="B41" s="26">
        <v>178.88462799999999</v>
      </c>
      <c r="C41" s="26">
        <v>52.455849000000001</v>
      </c>
      <c r="D41" s="26">
        <v>143.61615</v>
      </c>
      <c r="E41" s="26">
        <v>14.087278</v>
      </c>
      <c r="K41" s="28"/>
    </row>
    <row r="42" spans="1:11" x14ac:dyDescent="0.25">
      <c r="A42" s="25">
        <v>45211</v>
      </c>
      <c r="B42" s="26">
        <v>179.790009</v>
      </c>
      <c r="C42" s="26">
        <v>51.576866000000003</v>
      </c>
      <c r="D42" s="26">
        <v>143.282028</v>
      </c>
      <c r="E42" s="26">
        <v>13.782069999999999</v>
      </c>
      <c r="K42" s="28"/>
    </row>
    <row r="43" spans="1:11" x14ac:dyDescent="0.25">
      <c r="A43" s="25">
        <v>45212</v>
      </c>
      <c r="B43" s="26">
        <v>177.93946800000001</v>
      </c>
      <c r="C43" s="26">
        <v>51.654995</v>
      </c>
      <c r="D43" s="26">
        <v>145.43408199999999</v>
      </c>
      <c r="E43" s="26">
        <v>13.696229000000001</v>
      </c>
      <c r="K43" s="28"/>
    </row>
    <row r="44" spans="1:11" x14ac:dyDescent="0.25">
      <c r="A44" s="25">
        <v>45215</v>
      </c>
      <c r="B44" s="26">
        <v>177.810135</v>
      </c>
      <c r="C44" s="26">
        <v>52.182383999999999</v>
      </c>
      <c r="D44" s="26">
        <v>145.28668200000001</v>
      </c>
      <c r="E44" s="26">
        <v>13.743919</v>
      </c>
      <c r="K44" s="28"/>
    </row>
    <row r="45" spans="1:11" x14ac:dyDescent="0.25">
      <c r="A45" s="25">
        <v>45216</v>
      </c>
      <c r="B45" s="26">
        <v>176.248108</v>
      </c>
      <c r="C45" s="26">
        <v>52.807445999999999</v>
      </c>
      <c r="D45" s="26">
        <v>144.97221400000001</v>
      </c>
      <c r="E45" s="26">
        <v>13.906060999999999</v>
      </c>
      <c r="K45" s="28"/>
    </row>
    <row r="46" spans="1:11" x14ac:dyDescent="0.25">
      <c r="A46" s="25">
        <v>45217</v>
      </c>
      <c r="B46" s="26">
        <v>174.94477800000001</v>
      </c>
      <c r="C46" s="26">
        <v>52.787909999999997</v>
      </c>
      <c r="D46" s="26">
        <v>143.380325</v>
      </c>
      <c r="E46" s="26">
        <v>13.658078</v>
      </c>
      <c r="K46" s="28"/>
    </row>
    <row r="47" spans="1:11" x14ac:dyDescent="0.25">
      <c r="A47" s="25">
        <v>45218</v>
      </c>
      <c r="B47" s="26">
        <v>174.566742</v>
      </c>
      <c r="C47" s="26">
        <v>53.080902000000002</v>
      </c>
      <c r="D47" s="26">
        <v>142.77105700000001</v>
      </c>
      <c r="E47" s="26">
        <v>14.554627999999999</v>
      </c>
      <c r="K47" s="28"/>
    </row>
    <row r="48" spans="1:11" x14ac:dyDescent="0.25">
      <c r="A48" s="25">
        <v>45219</v>
      </c>
      <c r="B48" s="26">
        <v>171.999863</v>
      </c>
      <c r="C48" s="26">
        <v>53.295769</v>
      </c>
      <c r="D48" s="26">
        <v>140.47163399999999</v>
      </c>
      <c r="E48" s="26">
        <v>14.669083000000001</v>
      </c>
      <c r="K48" s="28"/>
    </row>
    <row r="49" spans="1:11" x14ac:dyDescent="0.25">
      <c r="A49" s="25">
        <v>45222</v>
      </c>
      <c r="B49" s="26">
        <v>172.119247</v>
      </c>
      <c r="C49" s="26">
        <v>52.817211</v>
      </c>
      <c r="D49" s="26">
        <v>138.55543499999999</v>
      </c>
      <c r="E49" s="26">
        <v>14.258959000000001</v>
      </c>
      <c r="K49" s="28"/>
    </row>
    <row r="50" spans="1:11" x14ac:dyDescent="0.25">
      <c r="A50" s="25">
        <v>45223</v>
      </c>
      <c r="B50" s="26">
        <v>172.55702199999999</v>
      </c>
      <c r="C50" s="26">
        <v>54.340781999999997</v>
      </c>
      <c r="D50" s="26">
        <v>138.722488</v>
      </c>
      <c r="E50" s="26">
        <v>14.812148000000001</v>
      </c>
      <c r="K50" s="28"/>
    </row>
    <row r="51" spans="1:11" x14ac:dyDescent="0.25">
      <c r="A51" s="25">
        <v>45224</v>
      </c>
      <c r="B51" s="26">
        <v>170.228928</v>
      </c>
      <c r="C51" s="26">
        <v>54.809573999999998</v>
      </c>
      <c r="D51" s="26">
        <v>137.96582000000001</v>
      </c>
      <c r="E51" s="26">
        <v>14.487864</v>
      </c>
      <c r="K51" s="28"/>
    </row>
    <row r="52" spans="1:11" x14ac:dyDescent="0.25">
      <c r="A52" s="25">
        <v>45225</v>
      </c>
      <c r="B52" s="26">
        <v>166.04037500000001</v>
      </c>
      <c r="C52" s="26">
        <v>54.477511999999997</v>
      </c>
      <c r="D52" s="26">
        <v>138.31959499999999</v>
      </c>
      <c r="E52" s="26">
        <v>14.421099999999999</v>
      </c>
      <c r="K52" s="28"/>
    </row>
    <row r="53" spans="1:11" x14ac:dyDescent="0.25">
      <c r="A53" s="25">
        <v>45226</v>
      </c>
      <c r="B53" s="26">
        <v>167.363586</v>
      </c>
      <c r="C53" s="26">
        <v>53.950127000000002</v>
      </c>
      <c r="D53" s="26">
        <v>133.33750900000001</v>
      </c>
      <c r="E53" s="26">
        <v>14.134968000000001</v>
      </c>
      <c r="K53" s="28"/>
    </row>
    <row r="54" spans="1:11" x14ac:dyDescent="0.25">
      <c r="A54" s="25">
        <v>45229</v>
      </c>
      <c r="B54" s="26">
        <v>169.423035</v>
      </c>
      <c r="C54" s="26">
        <v>54.838875000000002</v>
      </c>
      <c r="D54" s="26">
        <v>135.03750600000001</v>
      </c>
      <c r="E54" s="26">
        <v>14.554627999999999</v>
      </c>
      <c r="K54" s="28"/>
    </row>
    <row r="55" spans="1:11" x14ac:dyDescent="0.25">
      <c r="A55" s="25">
        <v>45230</v>
      </c>
      <c r="B55" s="26">
        <v>169.90060399999999</v>
      </c>
      <c r="C55" s="26">
        <v>55.170937000000002</v>
      </c>
      <c r="D55" s="26">
        <v>136.649078</v>
      </c>
      <c r="E55" s="26">
        <v>14.688157</v>
      </c>
      <c r="K55" s="28"/>
    </row>
    <row r="56" spans="1:11" x14ac:dyDescent="0.25">
      <c r="A56" s="25">
        <v>45231</v>
      </c>
      <c r="B56" s="26">
        <v>173.08431999999999</v>
      </c>
      <c r="C56" s="26">
        <v>55.122101000000001</v>
      </c>
      <c r="D56" s="26">
        <v>136.531158</v>
      </c>
      <c r="E56" s="26">
        <v>14.859838</v>
      </c>
      <c r="K56" s="28"/>
    </row>
    <row r="57" spans="1:11" x14ac:dyDescent="0.25">
      <c r="A57" s="25">
        <v>45232</v>
      </c>
      <c r="B57" s="26">
        <v>176.666</v>
      </c>
      <c r="C57" s="26">
        <v>55.756923999999998</v>
      </c>
      <c r="D57" s="26">
        <v>138.96814000000001</v>
      </c>
      <c r="E57" s="26">
        <v>15.002903999999999</v>
      </c>
      <c r="K57" s="28"/>
    </row>
    <row r="58" spans="1:11" x14ac:dyDescent="0.25">
      <c r="A58" s="25">
        <v>45233</v>
      </c>
      <c r="B58" s="26">
        <v>175.75065599999999</v>
      </c>
      <c r="C58" s="26">
        <v>55.415095999999998</v>
      </c>
      <c r="D58" s="26">
        <v>140.52076700000001</v>
      </c>
      <c r="E58" s="26">
        <v>15.14597</v>
      </c>
      <c r="K58" s="28"/>
    </row>
    <row r="59" spans="1:11" x14ac:dyDescent="0.25">
      <c r="A59" s="25">
        <v>45236</v>
      </c>
      <c r="B59" s="26">
        <v>178.31753499999999</v>
      </c>
      <c r="C59" s="26">
        <v>55.639729000000003</v>
      </c>
      <c r="D59" s="26">
        <v>141.58204699999999</v>
      </c>
      <c r="E59" s="26">
        <v>15.021978000000001</v>
      </c>
      <c r="K59" s="28"/>
    </row>
    <row r="60" spans="1:11" x14ac:dyDescent="0.25">
      <c r="A60" s="25">
        <v>45237</v>
      </c>
      <c r="B60" s="26">
        <v>180.89434800000001</v>
      </c>
      <c r="C60" s="26">
        <v>55.844822000000001</v>
      </c>
      <c r="D60" s="26">
        <v>141.513229</v>
      </c>
      <c r="E60" s="26">
        <v>15.10782</v>
      </c>
      <c r="K60" s="28"/>
    </row>
    <row r="61" spans="1:11" x14ac:dyDescent="0.25">
      <c r="A61" s="25">
        <v>45238</v>
      </c>
      <c r="B61" s="26">
        <v>181.958878</v>
      </c>
      <c r="C61" s="26">
        <v>55.756923999999998</v>
      </c>
      <c r="D61" s="26">
        <v>142.21095299999999</v>
      </c>
      <c r="E61" s="26">
        <v>14.926601</v>
      </c>
      <c r="K61" s="28"/>
    </row>
    <row r="62" spans="1:11" x14ac:dyDescent="0.25">
      <c r="A62" s="25">
        <v>45239</v>
      </c>
      <c r="B62" s="26">
        <v>181.48133899999999</v>
      </c>
      <c r="C62" s="26">
        <v>55.336967000000001</v>
      </c>
      <c r="D62" s="26">
        <v>141.78839099999999</v>
      </c>
      <c r="E62" s="26">
        <v>14.907526000000001</v>
      </c>
      <c r="K62" s="28"/>
    </row>
    <row r="63" spans="1:11" x14ac:dyDescent="0.25">
      <c r="A63" s="25">
        <v>45240</v>
      </c>
      <c r="B63" s="26">
        <v>185.69534300000001</v>
      </c>
      <c r="C63" s="26">
        <v>55.395564999999998</v>
      </c>
      <c r="D63" s="26">
        <v>143.89128099999999</v>
      </c>
      <c r="E63" s="26">
        <v>14.917064999999999</v>
      </c>
      <c r="K63" s="28"/>
    </row>
    <row r="64" spans="1:11" x14ac:dyDescent="0.25">
      <c r="A64" s="25">
        <v>45243</v>
      </c>
      <c r="B64" s="26">
        <v>184.101395</v>
      </c>
      <c r="C64" s="26">
        <v>55.600662</v>
      </c>
      <c r="D64" s="26">
        <v>143.25254799999999</v>
      </c>
      <c r="E64" s="26">
        <v>14.859838</v>
      </c>
      <c r="K64" s="28"/>
    </row>
    <row r="65" spans="1:11" x14ac:dyDescent="0.25">
      <c r="A65" s="25">
        <v>45244</v>
      </c>
      <c r="B65" s="26">
        <v>186.731415</v>
      </c>
      <c r="C65" s="26">
        <v>55.766689</v>
      </c>
      <c r="D65" s="26">
        <v>145.86644000000001</v>
      </c>
      <c r="E65" s="26">
        <v>14.907526000000001</v>
      </c>
      <c r="K65" s="28"/>
    </row>
    <row r="66" spans="1:11" x14ac:dyDescent="0.25">
      <c r="A66" s="25">
        <v>45245</v>
      </c>
      <c r="B66" s="26">
        <v>187.29925499999999</v>
      </c>
      <c r="C66" s="26">
        <v>55.874122999999997</v>
      </c>
      <c r="D66" s="26">
        <v>147.14392100000001</v>
      </c>
      <c r="E66" s="26">
        <v>15.031516999999999</v>
      </c>
      <c r="K66" s="28"/>
    </row>
    <row r="67" spans="1:11" x14ac:dyDescent="0.25">
      <c r="A67" s="25">
        <v>45246</v>
      </c>
      <c r="B67" s="26">
        <v>188.99284399999999</v>
      </c>
      <c r="C67" s="26">
        <v>55.815520999999997</v>
      </c>
      <c r="D67" s="26">
        <v>148.824265</v>
      </c>
      <c r="E67" s="26">
        <v>15.14597</v>
      </c>
      <c r="K67" s="28"/>
    </row>
    <row r="68" spans="1:11" x14ac:dyDescent="0.25">
      <c r="A68" s="25">
        <v>45247</v>
      </c>
      <c r="B68" s="26">
        <v>188.972916</v>
      </c>
      <c r="C68" s="26">
        <v>55.922955000000002</v>
      </c>
      <c r="D68" s="26">
        <v>150.17051699999999</v>
      </c>
      <c r="E68" s="26">
        <v>15.165046</v>
      </c>
      <c r="K68" s="28"/>
    </row>
    <row r="69" spans="1:11" x14ac:dyDescent="0.25">
      <c r="A69" s="25">
        <v>45250</v>
      </c>
      <c r="B69" s="26">
        <v>190.726257</v>
      </c>
      <c r="C69" s="26">
        <v>56.059688999999999</v>
      </c>
      <c r="D69" s="26">
        <v>150.63235499999999</v>
      </c>
      <c r="E69" s="26">
        <v>15.355801</v>
      </c>
      <c r="K69" s="28"/>
    </row>
    <row r="70" spans="1:11" x14ac:dyDescent="0.25">
      <c r="A70" s="25">
        <v>45251</v>
      </c>
      <c r="B70" s="26">
        <v>189.91932700000001</v>
      </c>
      <c r="C70" s="26">
        <v>56.674973000000001</v>
      </c>
      <c r="D70" s="26">
        <v>150.31791699999999</v>
      </c>
      <c r="E70" s="26">
        <v>15.441642</v>
      </c>
      <c r="K70" s="28"/>
    </row>
    <row r="71" spans="1:11" x14ac:dyDescent="0.25">
      <c r="A71" s="25">
        <v>45252</v>
      </c>
      <c r="B71" s="26">
        <v>190.586792</v>
      </c>
      <c r="C71" s="26">
        <v>57.055866000000002</v>
      </c>
      <c r="D71" s="26">
        <v>150.671661</v>
      </c>
      <c r="E71" s="26">
        <v>15.422565000000001</v>
      </c>
      <c r="K71" s="28"/>
    </row>
    <row r="72" spans="1:11" x14ac:dyDescent="0.25">
      <c r="A72" s="25">
        <v>45254</v>
      </c>
      <c r="B72" s="26">
        <v>189.25186199999999</v>
      </c>
      <c r="C72" s="26">
        <v>57.202365999999998</v>
      </c>
      <c r="D72" s="26">
        <v>150.878006</v>
      </c>
      <c r="E72" s="26">
        <v>15.460716</v>
      </c>
      <c r="K72" s="28"/>
    </row>
    <row r="73" spans="1:11" x14ac:dyDescent="0.25">
      <c r="A73" s="25">
        <v>45257</v>
      </c>
      <c r="B73" s="26">
        <v>189.07252500000001</v>
      </c>
      <c r="C73" s="26">
        <v>57.094935999999997</v>
      </c>
      <c r="D73" s="26">
        <v>150.53410299999999</v>
      </c>
      <c r="E73" s="26">
        <v>15.460716</v>
      </c>
      <c r="K73" s="28"/>
    </row>
    <row r="74" spans="1:11" x14ac:dyDescent="0.25">
      <c r="A74" s="25">
        <v>45258</v>
      </c>
      <c r="B74" s="26">
        <v>189.68022199999999</v>
      </c>
      <c r="C74" s="26">
        <v>57.212135000000004</v>
      </c>
      <c r="D74" s="26">
        <v>150.878006</v>
      </c>
      <c r="E74" s="26">
        <v>15.432103</v>
      </c>
      <c r="K74" s="28"/>
    </row>
    <row r="75" spans="1:11" x14ac:dyDescent="0.25">
      <c r="A75" s="25">
        <v>45259</v>
      </c>
      <c r="B75" s="26">
        <v>188.65412900000001</v>
      </c>
      <c r="C75" s="26">
        <v>56.870308000000001</v>
      </c>
      <c r="D75" s="26">
        <v>151.64450099999999</v>
      </c>
      <c r="E75" s="26">
        <v>15.546556000000001</v>
      </c>
      <c r="K75" s="28"/>
    </row>
    <row r="76" spans="1:11" x14ac:dyDescent="0.25">
      <c r="A76" s="25">
        <v>45260</v>
      </c>
      <c r="B76" s="26">
        <v>189.23191800000001</v>
      </c>
      <c r="C76" s="26">
        <v>57.529868999999998</v>
      </c>
      <c r="D76" s="26">
        <v>153.37397799999999</v>
      </c>
      <c r="E76" s="26">
        <v>15.804074999999999</v>
      </c>
      <c r="K76" s="28"/>
    </row>
    <row r="77" spans="1:11" x14ac:dyDescent="0.25">
      <c r="A77" s="25">
        <v>45261</v>
      </c>
      <c r="B77" s="26">
        <v>190.51705899999999</v>
      </c>
      <c r="C77" s="26">
        <v>57.726756999999999</v>
      </c>
      <c r="D77" s="26">
        <v>154.12081900000001</v>
      </c>
      <c r="E77" s="26">
        <v>15.985293</v>
      </c>
      <c r="K77" s="28"/>
    </row>
    <row r="78" spans="1:11" x14ac:dyDescent="0.25">
      <c r="A78" s="25">
        <v>45264</v>
      </c>
      <c r="B78" s="26">
        <v>188.71388200000001</v>
      </c>
      <c r="C78" s="26">
        <v>57.657845000000002</v>
      </c>
      <c r="D78" s="26">
        <v>155.25086999999999</v>
      </c>
      <c r="E78" s="26">
        <v>15.889915</v>
      </c>
      <c r="K78" s="28"/>
    </row>
    <row r="79" spans="1:11" x14ac:dyDescent="0.25">
      <c r="A79" s="25">
        <v>45265</v>
      </c>
      <c r="B79" s="26">
        <v>192.68881200000001</v>
      </c>
      <c r="C79" s="26">
        <v>57.746445000000001</v>
      </c>
      <c r="D79" s="26">
        <v>155.23121599999999</v>
      </c>
      <c r="E79" s="26">
        <v>16.424029999999998</v>
      </c>
      <c r="K79" s="28"/>
    </row>
    <row r="80" spans="1:11" x14ac:dyDescent="0.25">
      <c r="A80" s="25">
        <v>45266</v>
      </c>
      <c r="B80" s="26">
        <v>191.59298699999999</v>
      </c>
      <c r="C80" s="26">
        <v>57.687378000000002</v>
      </c>
      <c r="D80" s="26">
        <v>153.60000600000001</v>
      </c>
      <c r="E80" s="26">
        <v>16.156974999999999</v>
      </c>
      <c r="K80" s="28"/>
    </row>
    <row r="81" spans="1:11" x14ac:dyDescent="0.25">
      <c r="A81" s="25">
        <v>45267</v>
      </c>
      <c r="B81" s="26">
        <v>193.53559899999999</v>
      </c>
      <c r="C81" s="26">
        <v>57.825203000000002</v>
      </c>
      <c r="D81" s="26">
        <v>154.071686</v>
      </c>
      <c r="E81" s="26">
        <v>16.300039000000002</v>
      </c>
      <c r="K81" s="28"/>
    </row>
    <row r="82" spans="1:11" x14ac:dyDescent="0.25">
      <c r="A82" s="25">
        <v>45268</v>
      </c>
      <c r="B82" s="26">
        <v>194.97015400000001</v>
      </c>
      <c r="C82" s="26">
        <v>57.697223999999999</v>
      </c>
      <c r="D82" s="26">
        <v>155.77169799999999</v>
      </c>
      <c r="E82" s="26">
        <v>16.137896999999999</v>
      </c>
      <c r="K82" s="28"/>
    </row>
    <row r="83" spans="1:11" x14ac:dyDescent="0.25">
      <c r="A83" s="25">
        <v>45271</v>
      </c>
      <c r="B83" s="26">
        <v>192.44972200000001</v>
      </c>
      <c r="C83" s="26">
        <v>58.120525000000001</v>
      </c>
      <c r="D83" s="26">
        <v>156.341644</v>
      </c>
      <c r="E83" s="26">
        <v>15.851766</v>
      </c>
      <c r="K83" s="28"/>
    </row>
    <row r="84" spans="1:11" x14ac:dyDescent="0.25">
      <c r="A84" s="25">
        <v>45272</v>
      </c>
      <c r="B84" s="26">
        <v>193.97395299999999</v>
      </c>
      <c r="C84" s="26">
        <v>58.494605999999997</v>
      </c>
      <c r="D84" s="26">
        <v>157.73701500000001</v>
      </c>
      <c r="E84" s="26">
        <v>15.651472</v>
      </c>
      <c r="K84" s="28"/>
    </row>
    <row r="85" spans="1:11" x14ac:dyDescent="0.25">
      <c r="A85" s="25">
        <v>45273</v>
      </c>
      <c r="B85" s="26">
        <v>197.21165500000001</v>
      </c>
      <c r="C85" s="26">
        <v>58.996665999999998</v>
      </c>
      <c r="D85" s="26">
        <v>158.26765399999999</v>
      </c>
      <c r="E85" s="26">
        <v>15.689624</v>
      </c>
      <c r="K85" s="28"/>
    </row>
    <row r="86" spans="1:11" x14ac:dyDescent="0.25">
      <c r="A86" s="25">
        <v>45274</v>
      </c>
      <c r="B86" s="26">
        <v>197.36108400000001</v>
      </c>
      <c r="C86" s="26">
        <v>58.120525000000001</v>
      </c>
      <c r="D86" s="26">
        <v>161.14686599999999</v>
      </c>
      <c r="E86" s="26">
        <v>15.880378</v>
      </c>
      <c r="K86" s="28"/>
    </row>
    <row r="87" spans="1:11" x14ac:dyDescent="0.25">
      <c r="A87" s="25">
        <v>45275</v>
      </c>
      <c r="B87" s="26">
        <v>196.82311999999999</v>
      </c>
      <c r="C87" s="26">
        <v>57.687378000000002</v>
      </c>
      <c r="D87" s="26">
        <v>162.36535599999999</v>
      </c>
      <c r="E87" s="26">
        <v>15.756387999999999</v>
      </c>
      <c r="K87" s="28"/>
    </row>
    <row r="88" spans="1:11" x14ac:dyDescent="0.25">
      <c r="A88" s="25">
        <v>45278</v>
      </c>
      <c r="B88" s="26">
        <v>195.149475</v>
      </c>
      <c r="C88" s="26">
        <v>58.100842</v>
      </c>
      <c r="D88" s="26">
        <v>163.348007</v>
      </c>
      <c r="E88" s="26">
        <v>15.699159999999999</v>
      </c>
      <c r="K88" s="28"/>
    </row>
    <row r="89" spans="1:11" x14ac:dyDescent="0.25">
      <c r="A89" s="25">
        <v>45279</v>
      </c>
      <c r="B89" s="26">
        <v>196.19551100000001</v>
      </c>
      <c r="C89" s="26">
        <v>57.913798999999997</v>
      </c>
      <c r="D89" s="26">
        <v>165.52950999999999</v>
      </c>
      <c r="E89" s="26">
        <v>15.842228</v>
      </c>
      <c r="K89" s="28"/>
    </row>
    <row r="90" spans="1:11" x14ac:dyDescent="0.25">
      <c r="A90" s="25">
        <v>45280</v>
      </c>
      <c r="B90" s="26">
        <v>194.093491</v>
      </c>
      <c r="C90" s="26">
        <v>56.712798999999997</v>
      </c>
      <c r="D90" s="26">
        <v>163.66246000000001</v>
      </c>
      <c r="E90" s="26">
        <v>15.641933</v>
      </c>
      <c r="K90" s="28"/>
    </row>
    <row r="91" spans="1:11" x14ac:dyDescent="0.25">
      <c r="A91" s="25">
        <v>45281</v>
      </c>
      <c r="B91" s="26">
        <v>193.944031</v>
      </c>
      <c r="C91" s="26">
        <v>57.086883999999998</v>
      </c>
      <c r="D91" s="26">
        <v>164.59599299999999</v>
      </c>
      <c r="E91" s="26">
        <v>15.727774999999999</v>
      </c>
      <c r="K91" s="28"/>
    </row>
    <row r="92" spans="1:11" x14ac:dyDescent="0.25">
      <c r="A92" s="25">
        <v>45282</v>
      </c>
      <c r="B92" s="26">
        <v>192.868134</v>
      </c>
      <c r="C92" s="26">
        <v>57.411738999999997</v>
      </c>
      <c r="D92" s="26">
        <v>164.497726</v>
      </c>
      <c r="E92" s="26">
        <v>15.784998999999999</v>
      </c>
      <c r="K92" s="28"/>
    </row>
    <row r="93" spans="1:11" x14ac:dyDescent="0.25">
      <c r="A93" s="25">
        <v>45286</v>
      </c>
      <c r="B93" s="26">
        <v>192.320221</v>
      </c>
      <c r="C93" s="26">
        <v>57.648003000000003</v>
      </c>
      <c r="D93" s="26">
        <v>165.47056599999999</v>
      </c>
      <c r="E93" s="26">
        <v>15.804074999999999</v>
      </c>
      <c r="K93" s="28"/>
    </row>
    <row r="94" spans="1:11" x14ac:dyDescent="0.25">
      <c r="A94" s="25">
        <v>45287</v>
      </c>
      <c r="B94" s="26">
        <v>192.41982999999999</v>
      </c>
      <c r="C94" s="26">
        <v>57.795662</v>
      </c>
      <c r="D94" s="26">
        <v>166.46305799999999</v>
      </c>
      <c r="E94" s="26">
        <v>15.813613</v>
      </c>
      <c r="K94" s="28"/>
    </row>
    <row r="95" spans="1:11" x14ac:dyDescent="0.25">
      <c r="A95" s="25">
        <v>45288</v>
      </c>
      <c r="B95" s="26">
        <v>192.848206</v>
      </c>
      <c r="C95" s="26">
        <v>57.835045000000001</v>
      </c>
      <c r="D95" s="26">
        <v>167.34747300000001</v>
      </c>
      <c r="E95" s="26">
        <v>15.966218</v>
      </c>
      <c r="K95" s="28"/>
    </row>
    <row r="96" spans="1:11" x14ac:dyDescent="0.25">
      <c r="A96" s="25">
        <v>45289</v>
      </c>
      <c r="B96" s="26">
        <v>191.80216999999999</v>
      </c>
      <c r="C96" s="26">
        <v>58.012238000000004</v>
      </c>
      <c r="D96" s="26">
        <v>167.150925</v>
      </c>
      <c r="E96" s="26">
        <v>16.004370000000002</v>
      </c>
      <c r="K96" s="28"/>
    </row>
    <row r="97" spans="1:11" x14ac:dyDescent="0.25">
      <c r="A97" s="25">
        <v>45293</v>
      </c>
      <c r="B97" s="26">
        <v>184.93821700000001</v>
      </c>
      <c r="C97" s="26">
        <v>58.888378000000003</v>
      </c>
      <c r="D97" s="26">
        <v>169.09660299999999</v>
      </c>
      <c r="E97" s="26">
        <v>16.452643999999999</v>
      </c>
      <c r="K97" s="28"/>
    </row>
    <row r="98" spans="1:11" x14ac:dyDescent="0.25">
      <c r="A98" s="25">
        <v>45294</v>
      </c>
      <c r="B98" s="26">
        <v>183.55346700000001</v>
      </c>
      <c r="C98" s="26">
        <v>59.026195999999999</v>
      </c>
      <c r="D98" s="26">
        <v>168.35960399999999</v>
      </c>
      <c r="E98" s="26">
        <v>16.433568999999999</v>
      </c>
      <c r="K98" s="28"/>
    </row>
    <row r="99" spans="1:11" x14ac:dyDescent="0.25">
      <c r="A99" s="25">
        <v>45295</v>
      </c>
      <c r="B99" s="26">
        <v>181.22232099999999</v>
      </c>
      <c r="C99" s="26">
        <v>58.829310999999997</v>
      </c>
      <c r="D99" s="26">
        <v>169.47685200000001</v>
      </c>
      <c r="E99" s="26">
        <v>16.357265000000002</v>
      </c>
      <c r="K99" s="28"/>
    </row>
    <row r="100" spans="1:11" x14ac:dyDescent="0.25">
      <c r="A100" s="25">
        <v>45296</v>
      </c>
      <c r="B100" s="26">
        <v>180.49508700000001</v>
      </c>
      <c r="C100" s="26">
        <v>58.740715000000002</v>
      </c>
      <c r="D100" s="26">
        <v>170.32714799999999</v>
      </c>
      <c r="E100" s="26">
        <v>16.662476000000002</v>
      </c>
      <c r="K100" s="28"/>
    </row>
    <row r="101" spans="1:11" x14ac:dyDescent="0.25">
      <c r="A101" s="25">
        <v>45299</v>
      </c>
      <c r="B101" s="26">
        <v>184.858521</v>
      </c>
      <c r="C101" s="26">
        <v>59.173865999999997</v>
      </c>
      <c r="D101" s="26">
        <v>170.07998699999999</v>
      </c>
      <c r="E101" s="26">
        <v>16.519407000000001</v>
      </c>
      <c r="K101" s="28"/>
    </row>
    <row r="102" spans="1:11" x14ac:dyDescent="0.25">
      <c r="A102" s="25">
        <v>45300</v>
      </c>
      <c r="B102" s="26">
        <v>184.44010900000001</v>
      </c>
      <c r="C102" s="26">
        <v>59.065578000000002</v>
      </c>
      <c r="D102" s="26">
        <v>168.735321</v>
      </c>
      <c r="E102" s="26">
        <v>16.430229000000001</v>
      </c>
      <c r="K102" s="28"/>
    </row>
    <row r="103" spans="1:11" x14ac:dyDescent="0.25">
      <c r="A103" s="25">
        <v>45301</v>
      </c>
      <c r="B103" s="26">
        <v>185.48616000000001</v>
      </c>
      <c r="C103" s="26">
        <v>59.262462999999997</v>
      </c>
      <c r="D103" s="26">
        <v>169.091263</v>
      </c>
      <c r="E103" s="26">
        <v>16.352684</v>
      </c>
      <c r="K103" s="28"/>
    </row>
    <row r="104" spans="1:11" x14ac:dyDescent="0.25">
      <c r="A104" s="25">
        <v>45302</v>
      </c>
      <c r="B104" s="26">
        <v>184.88841199999999</v>
      </c>
      <c r="C104" s="26">
        <v>58.878535999999997</v>
      </c>
      <c r="D104" s="26">
        <v>168.379379</v>
      </c>
      <c r="E104" s="26">
        <v>15.732308</v>
      </c>
      <c r="K104" s="28"/>
    </row>
    <row r="105" spans="1:11" x14ac:dyDescent="0.25">
      <c r="A105" s="25">
        <v>45303</v>
      </c>
      <c r="B105" s="26">
        <v>185.217163</v>
      </c>
      <c r="C105" s="26">
        <v>59.449500999999998</v>
      </c>
      <c r="D105" s="26">
        <v>167.143463</v>
      </c>
      <c r="E105" s="26">
        <v>15.974641999999999</v>
      </c>
      <c r="K105" s="28"/>
    </row>
    <row r="106" spans="1:11" x14ac:dyDescent="0.25">
      <c r="A106" s="25">
        <v>45307</v>
      </c>
      <c r="B106" s="26">
        <v>182.935822</v>
      </c>
      <c r="C106" s="26">
        <v>59.055732999999996</v>
      </c>
      <c r="D106" s="26">
        <v>166.095428</v>
      </c>
      <c r="E106" s="26">
        <v>15.935869</v>
      </c>
      <c r="K106" s="28"/>
    </row>
    <row r="107" spans="1:11" x14ac:dyDescent="0.25">
      <c r="A107" s="25">
        <v>45308</v>
      </c>
      <c r="B107" s="26">
        <v>181.98940999999999</v>
      </c>
      <c r="C107" s="26">
        <v>59.055732999999996</v>
      </c>
      <c r="D107" s="26">
        <v>165.205566</v>
      </c>
      <c r="E107" s="26">
        <v>15.906789</v>
      </c>
      <c r="K107" s="28"/>
    </row>
    <row r="108" spans="1:11" x14ac:dyDescent="0.25">
      <c r="A108" s="25">
        <v>45309</v>
      </c>
      <c r="B108" s="26">
        <v>187.91691599999999</v>
      </c>
      <c r="C108" s="26">
        <v>59.223083000000003</v>
      </c>
      <c r="D108" s="26">
        <v>165.53185999999999</v>
      </c>
      <c r="E108" s="26">
        <v>15.897095</v>
      </c>
      <c r="K108" s="28"/>
    </row>
    <row r="109" spans="1:11" x14ac:dyDescent="0.25">
      <c r="A109" s="25">
        <v>45310</v>
      </c>
      <c r="B109" s="26">
        <v>190.83583100000001</v>
      </c>
      <c r="C109" s="26">
        <v>58.898228000000003</v>
      </c>
      <c r="D109" s="26">
        <v>168.389252</v>
      </c>
      <c r="E109" s="26">
        <v>16.158815000000001</v>
      </c>
      <c r="K109" s="28"/>
    </row>
    <row r="110" spans="1:11" x14ac:dyDescent="0.25">
      <c r="A110" s="25">
        <v>45313</v>
      </c>
      <c r="B110" s="26">
        <v>193.157028</v>
      </c>
      <c r="C110" s="26">
        <v>58.642273000000003</v>
      </c>
      <c r="D110" s="26">
        <v>168.19151299999999</v>
      </c>
      <c r="E110" s="26">
        <v>16.284828000000001</v>
      </c>
      <c r="K110" s="28"/>
    </row>
    <row r="111" spans="1:11" x14ac:dyDescent="0.25">
      <c r="A111" s="25">
        <v>45314</v>
      </c>
      <c r="B111" s="26">
        <v>194.44215399999999</v>
      </c>
      <c r="C111" s="26">
        <v>58.917907999999997</v>
      </c>
      <c r="D111" s="26">
        <v>167.08415199999999</v>
      </c>
      <c r="E111" s="26">
        <v>16.662870000000002</v>
      </c>
      <c r="K111" s="28"/>
    </row>
    <row r="112" spans="1:11" x14ac:dyDescent="0.25">
      <c r="A112" s="25">
        <v>45315</v>
      </c>
      <c r="B112" s="26">
        <v>193.764725</v>
      </c>
      <c r="C112" s="26">
        <v>57.992553999999998</v>
      </c>
      <c r="D112" s="26">
        <v>168.57711800000001</v>
      </c>
      <c r="E112" s="26">
        <v>16.168510000000001</v>
      </c>
      <c r="K112" s="28"/>
    </row>
    <row r="113" spans="1:11" x14ac:dyDescent="0.25">
      <c r="A113" s="25">
        <v>45316</v>
      </c>
      <c r="B113" s="26">
        <v>193.43598900000001</v>
      </c>
      <c r="C113" s="26">
        <v>58.238658999999998</v>
      </c>
      <c r="D113" s="26">
        <v>170.98959400000001</v>
      </c>
      <c r="E113" s="26">
        <v>16.653176999999999</v>
      </c>
      <c r="K113" s="28"/>
    </row>
    <row r="114" spans="1:11" x14ac:dyDescent="0.25">
      <c r="A114" s="25">
        <v>45317</v>
      </c>
      <c r="B114" s="26">
        <v>191.69258099999999</v>
      </c>
      <c r="C114" s="26">
        <v>58.445385000000002</v>
      </c>
      <c r="D114" s="26">
        <v>170.337051</v>
      </c>
      <c r="E114" s="26">
        <v>16.759803999999999</v>
      </c>
      <c r="K114" s="28"/>
    </row>
    <row r="115" spans="1:11" x14ac:dyDescent="0.25">
      <c r="A115" s="25">
        <v>45320</v>
      </c>
      <c r="B115" s="26">
        <v>191.005188</v>
      </c>
      <c r="C115" s="26">
        <v>58.799782</v>
      </c>
      <c r="D115" s="26">
        <v>170.78196700000001</v>
      </c>
      <c r="E115" s="26">
        <v>16.721031</v>
      </c>
      <c r="K115" s="28"/>
    </row>
    <row r="116" spans="1:11" x14ac:dyDescent="0.25">
      <c r="A116" s="25">
        <v>45321</v>
      </c>
      <c r="B116" s="26">
        <v>187.32914700000001</v>
      </c>
      <c r="C116" s="26">
        <v>58.967132999999997</v>
      </c>
      <c r="D116" s="26">
        <v>174.282059</v>
      </c>
      <c r="E116" s="26">
        <v>16.992445</v>
      </c>
      <c r="K116" s="28"/>
    </row>
    <row r="117" spans="1:11" x14ac:dyDescent="0.25">
      <c r="A117" s="25">
        <v>45322</v>
      </c>
      <c r="B117" s="26">
        <v>183.702911</v>
      </c>
      <c r="C117" s="26">
        <v>58.563518999999999</v>
      </c>
      <c r="D117" s="26">
        <v>172.393585</v>
      </c>
      <c r="E117" s="26">
        <v>17.147537</v>
      </c>
      <c r="K117" s="28"/>
    </row>
    <row r="118" spans="1:11" x14ac:dyDescent="0.25">
      <c r="A118" s="25">
        <v>45323</v>
      </c>
      <c r="B118" s="26">
        <v>186.15362500000001</v>
      </c>
      <c r="C118" s="26">
        <v>60.030315000000002</v>
      </c>
      <c r="D118" s="26">
        <v>171.770691</v>
      </c>
      <c r="E118" s="26">
        <v>17.486806999999999</v>
      </c>
      <c r="K118" s="28"/>
    </row>
    <row r="119" spans="1:11" x14ac:dyDescent="0.25">
      <c r="A119" s="25">
        <v>45324</v>
      </c>
      <c r="B119" s="26">
        <v>185.14743000000001</v>
      </c>
      <c r="C119" s="26">
        <v>59.597168000000003</v>
      </c>
      <c r="D119" s="26">
        <v>172.75941499999999</v>
      </c>
      <c r="E119" s="26">
        <v>17.283245000000001</v>
      </c>
      <c r="K119" s="28"/>
    </row>
    <row r="120" spans="1:11" x14ac:dyDescent="0.25">
      <c r="A120" s="25">
        <v>45327</v>
      </c>
      <c r="B120" s="26">
        <v>186.970505</v>
      </c>
      <c r="C120" s="26">
        <v>59.104953999999999</v>
      </c>
      <c r="D120" s="26">
        <v>172.53201300000001</v>
      </c>
      <c r="E120" s="26">
        <v>17.186309999999999</v>
      </c>
      <c r="K120" s="28"/>
    </row>
    <row r="121" spans="1:11" x14ac:dyDescent="0.25">
      <c r="A121" s="25">
        <v>45328</v>
      </c>
      <c r="B121" s="26">
        <v>188.58438100000001</v>
      </c>
      <c r="C121" s="26">
        <v>59.006512000000001</v>
      </c>
      <c r="D121" s="26">
        <v>173.12524400000001</v>
      </c>
      <c r="E121" s="26">
        <v>17.069991999999999</v>
      </c>
      <c r="K121" s="28"/>
    </row>
    <row r="122" spans="1:11" x14ac:dyDescent="0.25">
      <c r="A122" s="25">
        <v>45329</v>
      </c>
      <c r="B122" s="26">
        <v>188.69397000000001</v>
      </c>
      <c r="C122" s="26">
        <v>59.055732999999996</v>
      </c>
      <c r="D122" s="26">
        <v>173.45150799999999</v>
      </c>
      <c r="E122" s="26">
        <v>16.798576000000001</v>
      </c>
      <c r="K122" s="28"/>
    </row>
    <row r="123" spans="1:11" x14ac:dyDescent="0.25">
      <c r="A123" s="25">
        <v>45330</v>
      </c>
      <c r="B123" s="26">
        <v>187.608093</v>
      </c>
      <c r="C123" s="26">
        <v>58.898228000000003</v>
      </c>
      <c r="D123" s="26">
        <v>172.82862900000001</v>
      </c>
      <c r="E123" s="26">
        <v>16.304216</v>
      </c>
      <c r="K123" s="28"/>
    </row>
    <row r="124" spans="1:11" x14ac:dyDescent="0.25">
      <c r="A124" s="25">
        <v>45331</v>
      </c>
      <c r="B124" s="26">
        <v>188.37616</v>
      </c>
      <c r="C124" s="26">
        <v>58.632430999999997</v>
      </c>
      <c r="D124" s="26">
        <v>173.03625500000001</v>
      </c>
      <c r="E124" s="26">
        <v>16.323602999999999</v>
      </c>
      <c r="K124" s="28"/>
    </row>
    <row r="125" spans="1:11" x14ac:dyDescent="0.25">
      <c r="A125" s="25">
        <v>45334</v>
      </c>
      <c r="B125" s="26">
        <v>186.68042</v>
      </c>
      <c r="C125" s="26">
        <v>58.770248000000002</v>
      </c>
      <c r="D125" s="26">
        <v>173.80744899999999</v>
      </c>
      <c r="E125" s="26">
        <v>16.498085</v>
      </c>
      <c r="K125" s="28"/>
    </row>
    <row r="126" spans="1:11" x14ac:dyDescent="0.25">
      <c r="A126" s="25">
        <v>45335</v>
      </c>
      <c r="B126" s="26">
        <v>184.575714</v>
      </c>
      <c r="C126" s="26">
        <v>58.425697</v>
      </c>
      <c r="D126" s="26">
        <v>172.29470800000001</v>
      </c>
      <c r="E126" s="26">
        <v>16.381762999999999</v>
      </c>
      <c r="K126" s="28"/>
    </row>
    <row r="127" spans="1:11" x14ac:dyDescent="0.25">
      <c r="A127" s="25">
        <v>45336</v>
      </c>
      <c r="B127" s="26">
        <v>183.68794299999999</v>
      </c>
      <c r="C127" s="26">
        <v>58.366633999999998</v>
      </c>
      <c r="D127" s="26">
        <v>174.04473899999999</v>
      </c>
      <c r="E127" s="26">
        <v>16.391455000000001</v>
      </c>
      <c r="K127" s="28"/>
    </row>
    <row r="128" spans="1:11" x14ac:dyDescent="0.25">
      <c r="A128" s="25">
        <v>45337</v>
      </c>
      <c r="B128" s="26">
        <v>183.39868200000001</v>
      </c>
      <c r="C128" s="26">
        <v>58.474921999999999</v>
      </c>
      <c r="D128" s="26">
        <v>177.84144599999999</v>
      </c>
      <c r="E128" s="26">
        <v>16.565937000000002</v>
      </c>
      <c r="K128" s="28"/>
    </row>
    <row r="129" spans="1:11" x14ac:dyDescent="0.25">
      <c r="A129" s="25">
        <v>45338</v>
      </c>
      <c r="B129" s="26">
        <v>181.852554</v>
      </c>
      <c r="C129" s="26">
        <v>58.465076000000003</v>
      </c>
      <c r="D129" s="26">
        <v>177.01091</v>
      </c>
      <c r="E129" s="26">
        <v>16.449615000000001</v>
      </c>
      <c r="K129" s="28"/>
    </row>
    <row r="130" spans="1:11" x14ac:dyDescent="0.25">
      <c r="A130" s="25">
        <v>45342</v>
      </c>
      <c r="B130" s="26">
        <v>181.104446</v>
      </c>
      <c r="C130" s="26">
        <v>59.754677000000001</v>
      </c>
      <c r="D130" s="26">
        <v>177.70301799999999</v>
      </c>
      <c r="E130" s="26">
        <v>16.391455000000001</v>
      </c>
      <c r="K130" s="28"/>
    </row>
    <row r="131" spans="1:11" x14ac:dyDescent="0.25">
      <c r="A131" s="25">
        <v>45343</v>
      </c>
      <c r="B131" s="26">
        <v>181.862549</v>
      </c>
      <c r="C131" s="26">
        <v>60.286265999999998</v>
      </c>
      <c r="D131" s="26">
        <v>178.85983300000001</v>
      </c>
      <c r="E131" s="26">
        <v>16.478697</v>
      </c>
      <c r="K131" s="28"/>
    </row>
    <row r="132" spans="1:11" x14ac:dyDescent="0.25">
      <c r="A132" s="25">
        <v>45344</v>
      </c>
      <c r="B132" s="26">
        <v>183.90739400000001</v>
      </c>
      <c r="C132" s="26">
        <v>60.197665999999998</v>
      </c>
      <c r="D132" s="26">
        <v>181.00535600000001</v>
      </c>
      <c r="E132" s="26">
        <v>16.081268000000001</v>
      </c>
      <c r="K132" s="28"/>
    </row>
    <row r="133" spans="1:11" x14ac:dyDescent="0.25">
      <c r="A133" s="25">
        <v>45345</v>
      </c>
      <c r="B133" s="26">
        <v>182.06204199999999</v>
      </c>
      <c r="C133" s="26">
        <v>60.246890999999998</v>
      </c>
      <c r="D133" s="26">
        <v>181.91499300000001</v>
      </c>
      <c r="E133" s="26">
        <v>16.284828000000001</v>
      </c>
      <c r="K133" s="28"/>
    </row>
    <row r="134" spans="1:11" x14ac:dyDescent="0.25">
      <c r="A134" s="25">
        <v>45348</v>
      </c>
      <c r="B134" s="26">
        <v>180.70545999999999</v>
      </c>
      <c r="C134" s="26">
        <v>59.764519</v>
      </c>
      <c r="D134" s="26">
        <v>181.29208399999999</v>
      </c>
      <c r="E134" s="26">
        <v>16.090962999999999</v>
      </c>
      <c r="K134" s="28"/>
    </row>
    <row r="135" spans="1:11" x14ac:dyDescent="0.25">
      <c r="A135" s="25">
        <v>45349</v>
      </c>
      <c r="B135" s="26">
        <v>182.17176799999999</v>
      </c>
      <c r="C135" s="26">
        <v>59.400280000000002</v>
      </c>
      <c r="D135" s="26">
        <v>181.38107299999999</v>
      </c>
      <c r="E135" s="26">
        <v>16.31391</v>
      </c>
      <c r="K135" s="28"/>
    </row>
    <row r="136" spans="1:11" x14ac:dyDescent="0.25">
      <c r="A136" s="25">
        <v>45350</v>
      </c>
      <c r="B136" s="26">
        <v>180.964798</v>
      </c>
      <c r="C136" s="26">
        <v>59.459347000000001</v>
      </c>
      <c r="D136" s="26">
        <v>182.30058299999999</v>
      </c>
      <c r="E136" s="26">
        <v>16.439921999999999</v>
      </c>
      <c r="K136" s="28"/>
    </row>
    <row r="137" spans="1:11" x14ac:dyDescent="0.25">
      <c r="A137" s="25">
        <v>45351</v>
      </c>
      <c r="B137" s="26">
        <v>180.29647800000001</v>
      </c>
      <c r="C137" s="26">
        <v>59.085262</v>
      </c>
      <c r="D137" s="26">
        <v>183.961624</v>
      </c>
      <c r="E137" s="26">
        <v>16.410843</v>
      </c>
      <c r="K137" s="28"/>
    </row>
    <row r="138" spans="1:11" x14ac:dyDescent="0.25">
      <c r="A138" s="25">
        <v>45352</v>
      </c>
      <c r="B138" s="26">
        <v>179.20922899999999</v>
      </c>
      <c r="C138" s="26">
        <v>58.602893999999999</v>
      </c>
      <c r="D138" s="26">
        <v>183.20030199999999</v>
      </c>
      <c r="E138" s="26">
        <v>16.459311</v>
      </c>
      <c r="K138" s="28"/>
    </row>
    <row r="139" spans="1:11" x14ac:dyDescent="0.25">
      <c r="A139" s="25">
        <v>45355</v>
      </c>
      <c r="B139" s="26">
        <v>174.66066000000001</v>
      </c>
      <c r="C139" s="26">
        <v>58.878535999999997</v>
      </c>
      <c r="D139" s="26">
        <v>184.57463100000001</v>
      </c>
      <c r="E139" s="26">
        <v>16.284828000000001</v>
      </c>
      <c r="K139" s="28"/>
    </row>
    <row r="140" spans="1:11" x14ac:dyDescent="0.25">
      <c r="A140" s="25">
        <v>45356</v>
      </c>
      <c r="B140" s="26">
        <v>169.693161</v>
      </c>
      <c r="C140" s="26">
        <v>58.593048000000003</v>
      </c>
      <c r="D140" s="26">
        <v>186.423553</v>
      </c>
      <c r="E140" s="26">
        <v>16.643484000000001</v>
      </c>
      <c r="K140" s="28"/>
    </row>
    <row r="141" spans="1:11" x14ac:dyDescent="0.25">
      <c r="A141" s="25">
        <v>45357</v>
      </c>
      <c r="B141" s="26">
        <v>168.69564800000001</v>
      </c>
      <c r="C141" s="26">
        <v>58.622585000000001</v>
      </c>
      <c r="D141" s="26">
        <v>187.39250200000001</v>
      </c>
      <c r="E141" s="26">
        <v>16.653176999999999</v>
      </c>
      <c r="K141" s="28"/>
    </row>
    <row r="142" spans="1:11" x14ac:dyDescent="0.25">
      <c r="A142" s="25">
        <v>45358</v>
      </c>
      <c r="B142" s="26">
        <v>168.57595800000001</v>
      </c>
      <c r="C142" s="26">
        <v>58.514296999999999</v>
      </c>
      <c r="D142" s="26">
        <v>185.75122099999999</v>
      </c>
      <c r="E142" s="26">
        <v>16.527163000000002</v>
      </c>
      <c r="K142" s="28"/>
    </row>
    <row r="143" spans="1:11" x14ac:dyDescent="0.25">
      <c r="A143" s="25">
        <v>45359</v>
      </c>
      <c r="B143" s="26">
        <v>170.301605</v>
      </c>
      <c r="C143" s="26">
        <v>58.593048000000003</v>
      </c>
      <c r="D143" s="26">
        <v>186.097275</v>
      </c>
      <c r="E143" s="26">
        <v>16.672564000000001</v>
      </c>
      <c r="K143" s="28"/>
    </row>
    <row r="144" spans="1:11" x14ac:dyDescent="0.25">
      <c r="A144" s="25">
        <v>45362</v>
      </c>
      <c r="B144" s="26">
        <v>172.31655900000001</v>
      </c>
      <c r="C144" s="26">
        <v>59.301837999999996</v>
      </c>
      <c r="D144" s="26">
        <v>186.166473</v>
      </c>
      <c r="E144" s="26">
        <v>16.798576000000001</v>
      </c>
      <c r="K144" s="28"/>
    </row>
    <row r="145" spans="1:11" x14ac:dyDescent="0.25">
      <c r="A145" s="25">
        <v>45363</v>
      </c>
      <c r="B145" s="26">
        <v>172.795334</v>
      </c>
      <c r="C145" s="26">
        <v>59.557789</v>
      </c>
      <c r="D145" s="26">
        <v>187.699005</v>
      </c>
      <c r="E145" s="26">
        <v>16.672564000000001</v>
      </c>
      <c r="K145" s="28"/>
    </row>
    <row r="146" spans="1:11" x14ac:dyDescent="0.25">
      <c r="A146" s="25">
        <v>45364</v>
      </c>
      <c r="B146" s="26">
        <v>170.70062300000001</v>
      </c>
      <c r="C146" s="26">
        <v>60.168132999999997</v>
      </c>
      <c r="D146" s="26">
        <v>189.22163399999999</v>
      </c>
      <c r="E146" s="26">
        <v>16.662870000000002</v>
      </c>
      <c r="K146" s="28"/>
    </row>
    <row r="147" spans="1:11" x14ac:dyDescent="0.25">
      <c r="A147" s="25">
        <v>45365</v>
      </c>
      <c r="B147" s="26">
        <v>172.565933</v>
      </c>
      <c r="C147" s="26">
        <v>60.034171999999998</v>
      </c>
      <c r="D147" s="26">
        <v>185.85008199999999</v>
      </c>
      <c r="E147" s="26">
        <v>16.488389999999999</v>
      </c>
      <c r="K147" s="28"/>
    </row>
    <row r="148" spans="1:11" x14ac:dyDescent="0.25">
      <c r="A148" s="25">
        <v>45366</v>
      </c>
      <c r="B148" s="26">
        <v>172.18687399999999</v>
      </c>
      <c r="C148" s="26">
        <v>59.418948999999998</v>
      </c>
      <c r="D148" s="26">
        <v>188.15382399999999</v>
      </c>
      <c r="E148" s="26">
        <v>16.527163000000002</v>
      </c>
      <c r="K148" s="28"/>
    </row>
    <row r="149" spans="1:11" x14ac:dyDescent="0.25">
      <c r="A149" s="25">
        <v>45369</v>
      </c>
      <c r="B149" s="26">
        <v>173.284119</v>
      </c>
      <c r="C149" s="26">
        <v>59.667023</v>
      </c>
      <c r="D149" s="26">
        <v>190.487213</v>
      </c>
      <c r="E149" s="26">
        <v>16.769497000000001</v>
      </c>
      <c r="K149" s="28"/>
    </row>
    <row r="150" spans="1:11" x14ac:dyDescent="0.25">
      <c r="A150" s="25">
        <v>45370</v>
      </c>
      <c r="B150" s="26">
        <v>175.63819899999999</v>
      </c>
      <c r="C150" s="26">
        <v>59.766250999999997</v>
      </c>
      <c r="D150" s="26">
        <v>191.60446200000001</v>
      </c>
      <c r="E150" s="26">
        <v>16.643484000000001</v>
      </c>
      <c r="K150" s="28"/>
    </row>
    <row r="151" spans="1:11" x14ac:dyDescent="0.25">
      <c r="A151" s="25">
        <v>45371</v>
      </c>
      <c r="B151" s="26">
        <v>178.22171</v>
      </c>
      <c r="C151" s="26">
        <v>60.282249</v>
      </c>
      <c r="D151" s="26">
        <v>194.115814</v>
      </c>
      <c r="E151" s="26">
        <v>16.682257</v>
      </c>
      <c r="K151" s="28"/>
    </row>
    <row r="152" spans="1:11" x14ac:dyDescent="0.25">
      <c r="A152" s="25">
        <v>45372</v>
      </c>
      <c r="B152" s="26">
        <v>170.94001800000001</v>
      </c>
      <c r="C152" s="26">
        <v>60.004406000000003</v>
      </c>
      <c r="D152" s="26">
        <v>196.81501800000001</v>
      </c>
      <c r="E152" s="26">
        <v>16.633789</v>
      </c>
      <c r="K152" s="28"/>
    </row>
    <row r="153" spans="1:11" x14ac:dyDescent="0.25">
      <c r="A153" s="25">
        <v>45373</v>
      </c>
      <c r="B153" s="26">
        <v>171.84773300000001</v>
      </c>
      <c r="C153" s="26">
        <v>60.024253999999999</v>
      </c>
      <c r="D153" s="26">
        <v>194.40254200000001</v>
      </c>
      <c r="E153" s="26">
        <v>16.459311</v>
      </c>
      <c r="K153" s="28"/>
    </row>
    <row r="154" spans="1:11" x14ac:dyDescent="0.25">
      <c r="A154" s="25">
        <v>45376</v>
      </c>
      <c r="B154" s="26">
        <v>170.42132599999999</v>
      </c>
      <c r="C154" s="26">
        <v>59.934944000000002</v>
      </c>
      <c r="D154" s="26">
        <v>192.622849</v>
      </c>
      <c r="E154" s="26">
        <v>16.595016000000001</v>
      </c>
      <c r="K154" s="28"/>
    </row>
    <row r="155" spans="1:11" x14ac:dyDescent="0.25">
      <c r="A155" s="25">
        <v>45377</v>
      </c>
      <c r="B155" s="26">
        <v>169.28419500000001</v>
      </c>
      <c r="C155" s="26">
        <v>60.073867999999997</v>
      </c>
      <c r="D155" s="26">
        <v>193.52256800000001</v>
      </c>
      <c r="E155" s="26">
        <v>16.653176999999999</v>
      </c>
      <c r="K155" s="28"/>
    </row>
    <row r="156" spans="1:11" x14ac:dyDescent="0.25">
      <c r="A156" s="25">
        <v>45378</v>
      </c>
      <c r="B156" s="26">
        <v>172.875137</v>
      </c>
      <c r="C156" s="26">
        <v>60.560093000000002</v>
      </c>
      <c r="D156" s="26">
        <v>197.269836</v>
      </c>
      <c r="E156" s="26">
        <v>17.011831000000001</v>
      </c>
      <c r="K156" s="28"/>
    </row>
    <row r="157" spans="1:11" x14ac:dyDescent="0.25">
      <c r="A157" s="25">
        <v>45379</v>
      </c>
      <c r="B157" s="26">
        <v>171.049744</v>
      </c>
      <c r="C157" s="26">
        <v>60.708939000000001</v>
      </c>
      <c r="D157" s="26">
        <v>198.04104599999999</v>
      </c>
      <c r="E157" s="26">
        <v>17.060296999999998</v>
      </c>
      <c r="K157" s="28"/>
    </row>
    <row r="158" spans="1:11" x14ac:dyDescent="0.25">
      <c r="A158" s="25">
        <v>45383</v>
      </c>
      <c r="B158" s="26">
        <v>169.60337799999999</v>
      </c>
      <c r="C158" s="26">
        <v>60.212788000000003</v>
      </c>
      <c r="D158" s="26">
        <v>196.696381</v>
      </c>
      <c r="E158" s="26">
        <v>16.963363999999999</v>
      </c>
      <c r="K158" s="28"/>
    </row>
    <row r="159" spans="1:11" x14ac:dyDescent="0.25">
      <c r="A159" s="25">
        <v>45384</v>
      </c>
      <c r="B159" s="26">
        <v>168.41635099999999</v>
      </c>
      <c r="C159" s="26">
        <v>59.686870999999996</v>
      </c>
      <c r="D159" s="26">
        <v>196.617279</v>
      </c>
      <c r="E159" s="26">
        <v>16.982749999999999</v>
      </c>
      <c r="K159" s="28"/>
    </row>
    <row r="160" spans="1:11" x14ac:dyDescent="0.25">
      <c r="A160" s="25">
        <v>45385</v>
      </c>
      <c r="B160" s="26">
        <v>169.22431900000001</v>
      </c>
      <c r="C160" s="26">
        <v>59.369335</v>
      </c>
      <c r="D160" s="26">
        <v>196.06359900000001</v>
      </c>
      <c r="E160" s="26">
        <v>17.069991999999999</v>
      </c>
      <c r="K160" s="28"/>
    </row>
    <row r="161" spans="1:11" x14ac:dyDescent="0.25">
      <c r="A161" s="25">
        <v>45386</v>
      </c>
      <c r="B161" s="26">
        <v>168.396423</v>
      </c>
      <c r="C161" s="26">
        <v>58.843414000000003</v>
      </c>
      <c r="D161" s="26">
        <v>194.571854</v>
      </c>
      <c r="E161" s="26">
        <v>17.031217999999999</v>
      </c>
      <c r="K161" s="28"/>
    </row>
    <row r="162" spans="1:11" x14ac:dyDescent="0.25">
      <c r="A162" s="25">
        <v>45387</v>
      </c>
      <c r="B162" s="26">
        <v>169.154495</v>
      </c>
      <c r="C162" s="26">
        <v>59.051796000000003</v>
      </c>
      <c r="D162" s="26">
        <v>196.36193800000001</v>
      </c>
      <c r="E162" s="26">
        <v>16.885818</v>
      </c>
      <c r="K162" s="28"/>
    </row>
    <row r="163" spans="1:11" x14ac:dyDescent="0.25">
      <c r="A163" s="25">
        <v>45390</v>
      </c>
      <c r="B163" s="26">
        <v>168.027344</v>
      </c>
      <c r="C163" s="26">
        <v>58.813643999999996</v>
      </c>
      <c r="D163" s="26">
        <v>197.38626099999999</v>
      </c>
      <c r="E163" s="26">
        <v>16.721031</v>
      </c>
      <c r="K163" s="28"/>
    </row>
    <row r="164" spans="1:11" x14ac:dyDescent="0.25">
      <c r="A164" s="25">
        <v>45391</v>
      </c>
      <c r="B164" s="26">
        <v>169.24427800000001</v>
      </c>
      <c r="C164" s="26">
        <v>59.260181000000003</v>
      </c>
      <c r="D164" s="26">
        <v>196.06358299999999</v>
      </c>
      <c r="E164" s="26">
        <v>16.650095</v>
      </c>
      <c r="K164" s="28"/>
    </row>
    <row r="165" spans="1:11" x14ac:dyDescent="0.25">
      <c r="A165" s="25">
        <v>45392</v>
      </c>
      <c r="B165" s="26">
        <v>167.35902400000001</v>
      </c>
      <c r="C165" s="26">
        <v>58.466338999999998</v>
      </c>
      <c r="D165" s="26">
        <v>194.392853</v>
      </c>
      <c r="E165" s="26">
        <v>16.482609</v>
      </c>
      <c r="K165" s="28"/>
    </row>
    <row r="166" spans="1:11" x14ac:dyDescent="0.25">
      <c r="A166" s="25">
        <v>45393</v>
      </c>
      <c r="B166" s="26">
        <v>174.60079999999999</v>
      </c>
      <c r="C166" s="26">
        <v>58.595337000000001</v>
      </c>
      <c r="D166" s="26">
        <v>194.353058</v>
      </c>
      <c r="E166" s="26">
        <v>16.177192999999999</v>
      </c>
      <c r="K166" s="28"/>
    </row>
    <row r="167" spans="1:11" x14ac:dyDescent="0.25">
      <c r="A167" s="25">
        <v>45394</v>
      </c>
      <c r="B167" s="26">
        <v>176.10702499999999</v>
      </c>
      <c r="C167" s="26">
        <v>57.831263999999997</v>
      </c>
      <c r="D167" s="26">
        <v>181.782715</v>
      </c>
      <c r="E167" s="26">
        <v>16.068819000000001</v>
      </c>
      <c r="K167" s="28"/>
    </row>
    <row r="168" spans="1:11" x14ac:dyDescent="0.25">
      <c r="A168" s="25">
        <v>45397</v>
      </c>
      <c r="B168" s="26">
        <v>172.256699</v>
      </c>
      <c r="C168" s="26">
        <v>57.692345000000003</v>
      </c>
      <c r="D168" s="26">
        <v>181.882172</v>
      </c>
      <c r="E168" s="26">
        <v>15.999855</v>
      </c>
      <c r="K168" s="28"/>
    </row>
    <row r="169" spans="1:11" x14ac:dyDescent="0.25">
      <c r="A169" s="25">
        <v>45398</v>
      </c>
      <c r="B169" s="26">
        <v>168.955017</v>
      </c>
      <c r="C169" s="26">
        <v>57.612960999999999</v>
      </c>
      <c r="D169" s="26">
        <v>179.803696</v>
      </c>
      <c r="E169" s="26">
        <v>15.852073000000001</v>
      </c>
      <c r="K169" s="28"/>
    </row>
    <row r="170" spans="1:11" x14ac:dyDescent="0.25">
      <c r="A170" s="25">
        <v>45399</v>
      </c>
      <c r="B170" s="26">
        <v>167.57847599999999</v>
      </c>
      <c r="C170" s="26">
        <v>58.059494000000001</v>
      </c>
      <c r="D170" s="26">
        <v>179.08766199999999</v>
      </c>
      <c r="E170" s="26">
        <v>15.881629999999999</v>
      </c>
      <c r="K170" s="28"/>
    </row>
    <row r="171" spans="1:11" x14ac:dyDescent="0.25">
      <c r="A171" s="25">
        <v>45400</v>
      </c>
      <c r="B171" s="26">
        <v>166.62088</v>
      </c>
      <c r="C171" s="26">
        <v>58.456417000000002</v>
      </c>
      <c r="D171" s="26">
        <v>180.251205</v>
      </c>
      <c r="E171" s="26">
        <v>16.088524</v>
      </c>
      <c r="K171" s="28"/>
    </row>
    <row r="172" spans="1:11" x14ac:dyDescent="0.25">
      <c r="A172" s="25">
        <v>45401</v>
      </c>
      <c r="B172" s="26">
        <v>164.58599899999999</v>
      </c>
      <c r="C172" s="26">
        <v>59.706710999999999</v>
      </c>
      <c r="D172" s="26">
        <v>184.776138</v>
      </c>
      <c r="E172" s="26">
        <v>16.265863</v>
      </c>
      <c r="K172" s="28"/>
    </row>
    <row r="173" spans="1:11" x14ac:dyDescent="0.25">
      <c r="A173" s="25">
        <v>45404</v>
      </c>
      <c r="B173" s="26">
        <v>165.42387400000001</v>
      </c>
      <c r="C173" s="26">
        <v>60.08379</v>
      </c>
      <c r="D173" s="26">
        <v>188.366241</v>
      </c>
      <c r="E173" s="26">
        <v>16.068819000000001</v>
      </c>
      <c r="K173" s="28"/>
    </row>
    <row r="174" spans="1:11" x14ac:dyDescent="0.25">
      <c r="A174" s="25">
        <v>45405</v>
      </c>
      <c r="B174" s="26">
        <v>166.48121599999999</v>
      </c>
      <c r="C174" s="26">
        <v>60.173096000000001</v>
      </c>
      <c r="D174" s="26">
        <v>191.08119199999999</v>
      </c>
      <c r="E174" s="26">
        <v>16.25601</v>
      </c>
      <c r="K174" s="28"/>
    </row>
    <row r="175" spans="1:11" x14ac:dyDescent="0.25">
      <c r="A175" s="25">
        <v>45406</v>
      </c>
      <c r="B175" s="26">
        <v>168.59591699999999</v>
      </c>
      <c r="C175" s="26">
        <v>61.076087999999999</v>
      </c>
      <c r="D175" s="26">
        <v>192.01602199999999</v>
      </c>
      <c r="E175" s="26">
        <v>16.561426000000001</v>
      </c>
      <c r="K175" s="28"/>
    </row>
    <row r="176" spans="1:11" x14ac:dyDescent="0.25">
      <c r="A176" s="25">
        <v>45407</v>
      </c>
      <c r="B176" s="26">
        <v>169.46373</v>
      </c>
      <c r="C176" s="26">
        <v>61.264628999999999</v>
      </c>
      <c r="D176" s="26">
        <v>192.30441300000001</v>
      </c>
      <c r="E176" s="26">
        <v>16.334827000000001</v>
      </c>
      <c r="K176" s="28"/>
    </row>
    <row r="177" spans="1:11" x14ac:dyDescent="0.25">
      <c r="A177" s="25">
        <v>45408</v>
      </c>
      <c r="B177" s="26">
        <v>168.875214</v>
      </c>
      <c r="C177" s="26">
        <v>61.264628999999999</v>
      </c>
      <c r="D177" s="26">
        <v>192.423767</v>
      </c>
      <c r="E177" s="26">
        <v>16.502313999999998</v>
      </c>
      <c r="K177" s="28"/>
    </row>
    <row r="178" spans="1:11" x14ac:dyDescent="0.25">
      <c r="A178" s="25">
        <v>45411</v>
      </c>
      <c r="B178" s="26">
        <v>173.06466699999999</v>
      </c>
      <c r="C178" s="26">
        <v>61.562317</v>
      </c>
      <c r="D178" s="26">
        <v>192.21492000000001</v>
      </c>
      <c r="E178" s="26">
        <v>16.768322000000001</v>
      </c>
      <c r="K178" s="28"/>
    </row>
    <row r="179" spans="1:11" x14ac:dyDescent="0.25">
      <c r="A179" s="25">
        <v>45412</v>
      </c>
      <c r="B179" s="26">
        <v>169.90263400000001</v>
      </c>
      <c r="C179" s="26">
        <v>61.294395000000002</v>
      </c>
      <c r="D179" s="26">
        <v>190.68341100000001</v>
      </c>
      <c r="E179" s="26">
        <v>16.640243999999999</v>
      </c>
      <c r="K179" s="28"/>
    </row>
    <row r="180" spans="1:11" x14ac:dyDescent="0.25">
      <c r="A180" s="25">
        <v>45413</v>
      </c>
      <c r="B180" s="26">
        <v>168.875214</v>
      </c>
      <c r="C180" s="26">
        <v>61.453163000000004</v>
      </c>
      <c r="D180" s="26">
        <v>190.80275</v>
      </c>
      <c r="E180" s="26">
        <v>16.669799999999999</v>
      </c>
      <c r="K180" s="28"/>
    </row>
    <row r="181" spans="1:11" x14ac:dyDescent="0.25">
      <c r="A181" s="25">
        <v>45414</v>
      </c>
      <c r="B181" s="26">
        <v>172.59584000000001</v>
      </c>
      <c r="C181" s="26">
        <v>61.512703000000002</v>
      </c>
      <c r="D181" s="26">
        <v>190.60385099999999</v>
      </c>
      <c r="E181" s="26">
        <v>16.571278</v>
      </c>
      <c r="K181" s="28"/>
    </row>
    <row r="182" spans="1:11" x14ac:dyDescent="0.25">
      <c r="A182" s="25">
        <v>45415</v>
      </c>
      <c r="B182" s="26">
        <v>182.91987599999999</v>
      </c>
      <c r="C182" s="26">
        <v>61.691315000000003</v>
      </c>
      <c r="D182" s="26">
        <v>189.46017499999999</v>
      </c>
      <c r="E182" s="26">
        <v>16.600836000000001</v>
      </c>
      <c r="K182" s="28"/>
    </row>
    <row r="183" spans="1:11" x14ac:dyDescent="0.25">
      <c r="A183" s="25">
        <v>45418</v>
      </c>
      <c r="B183" s="26">
        <v>181.25408899999999</v>
      </c>
      <c r="C183" s="26">
        <v>61.869926</v>
      </c>
      <c r="D183" s="26">
        <v>190.941971</v>
      </c>
      <c r="E183" s="26">
        <v>16.738764</v>
      </c>
      <c r="K183" s="28"/>
    </row>
    <row r="184" spans="1:11" x14ac:dyDescent="0.25">
      <c r="A184" s="25">
        <v>45419</v>
      </c>
      <c r="B184" s="26">
        <v>181.94232199999999</v>
      </c>
      <c r="C184" s="26">
        <v>62.137847999999998</v>
      </c>
      <c r="D184" s="26">
        <v>190.693344</v>
      </c>
      <c r="E184" s="26">
        <v>16.827432999999999</v>
      </c>
      <c r="K184" s="28"/>
    </row>
    <row r="185" spans="1:11" x14ac:dyDescent="0.25">
      <c r="A185" s="25">
        <v>45420</v>
      </c>
      <c r="B185" s="26">
        <v>182.28149400000001</v>
      </c>
      <c r="C185" s="26">
        <v>62.366076999999997</v>
      </c>
      <c r="D185" s="26">
        <v>194.571854</v>
      </c>
      <c r="E185" s="26">
        <v>16.856991000000001</v>
      </c>
      <c r="K185" s="28"/>
    </row>
    <row r="186" spans="1:11" x14ac:dyDescent="0.25">
      <c r="A186" s="25">
        <v>45421</v>
      </c>
      <c r="B186" s="26">
        <v>184.10690299999999</v>
      </c>
      <c r="C186" s="26">
        <v>62.395851</v>
      </c>
      <c r="D186" s="26">
        <v>196.41166699999999</v>
      </c>
      <c r="E186" s="26">
        <v>16.925954999999998</v>
      </c>
      <c r="K186" s="28"/>
    </row>
    <row r="187" spans="1:11" x14ac:dyDescent="0.25">
      <c r="A187" s="25">
        <v>45422</v>
      </c>
      <c r="B187" s="26">
        <v>182.83836400000001</v>
      </c>
      <c r="C187" s="26">
        <v>62.772922999999999</v>
      </c>
      <c r="D187" s="26">
        <v>197.674667</v>
      </c>
      <c r="E187" s="26">
        <v>16.916103</v>
      </c>
      <c r="K187" s="28"/>
    </row>
    <row r="188" spans="1:11" x14ac:dyDescent="0.25">
      <c r="A188" s="25">
        <v>45425</v>
      </c>
      <c r="B188" s="26">
        <v>186.06463600000001</v>
      </c>
      <c r="C188" s="26">
        <v>63.090462000000002</v>
      </c>
      <c r="D188" s="26">
        <v>197.63488799999999</v>
      </c>
      <c r="E188" s="26">
        <v>17.004771999999999</v>
      </c>
      <c r="K188" s="28"/>
    </row>
    <row r="189" spans="1:11" x14ac:dyDescent="0.25">
      <c r="A189" s="25">
        <v>45426</v>
      </c>
      <c r="B189" s="26">
        <v>187.213303</v>
      </c>
      <c r="C189" s="26">
        <v>62.614154999999997</v>
      </c>
      <c r="D189" s="26">
        <v>200.39956699999999</v>
      </c>
      <c r="E189" s="26">
        <v>17.044180000000001</v>
      </c>
      <c r="K189" s="28"/>
    </row>
    <row r="190" spans="1:11" x14ac:dyDescent="0.25">
      <c r="A190" s="25">
        <v>45427</v>
      </c>
      <c r="B190" s="26">
        <v>189.50065599999999</v>
      </c>
      <c r="C190" s="26">
        <v>62.643925000000003</v>
      </c>
      <c r="D190" s="26">
        <v>200.996262</v>
      </c>
      <c r="E190" s="26">
        <v>17.073736</v>
      </c>
      <c r="K190" s="28"/>
    </row>
    <row r="191" spans="1:11" x14ac:dyDescent="0.25">
      <c r="A191" s="25">
        <v>45428</v>
      </c>
      <c r="B191" s="26">
        <v>189.62051400000001</v>
      </c>
      <c r="C191" s="26">
        <v>62.832462</v>
      </c>
      <c r="D191" s="26">
        <v>201.35427899999999</v>
      </c>
      <c r="E191" s="26">
        <v>17.044180000000001</v>
      </c>
      <c r="K191" s="28"/>
    </row>
    <row r="192" spans="1:11" x14ac:dyDescent="0.25">
      <c r="A192" s="25">
        <v>45429</v>
      </c>
      <c r="B192" s="26">
        <v>189.65048200000001</v>
      </c>
      <c r="C192" s="26">
        <v>62.544693000000002</v>
      </c>
      <c r="D192" s="26">
        <v>203.661484</v>
      </c>
      <c r="E192" s="26">
        <v>17.142702</v>
      </c>
      <c r="K192" s="28"/>
    </row>
    <row r="193" spans="1:11" x14ac:dyDescent="0.25">
      <c r="A193" s="25">
        <v>45432</v>
      </c>
      <c r="B193" s="26">
        <v>190.81912199999999</v>
      </c>
      <c r="C193" s="26">
        <v>62.088234</v>
      </c>
      <c r="D193" s="26">
        <v>194.50224299999999</v>
      </c>
      <c r="E193" s="26">
        <v>17.260926999999999</v>
      </c>
      <c r="K193" s="28"/>
    </row>
    <row r="194" spans="1:11" x14ac:dyDescent="0.25">
      <c r="A194" s="25">
        <v>45433</v>
      </c>
      <c r="B194" s="26">
        <v>192.12762499999999</v>
      </c>
      <c r="C194" s="26">
        <v>62.425617000000003</v>
      </c>
      <c r="D194" s="26">
        <v>198.42053200000001</v>
      </c>
      <c r="E194" s="26">
        <v>17.014624000000001</v>
      </c>
      <c r="K194" s="28"/>
    </row>
    <row r="195" spans="1:11" x14ac:dyDescent="0.25">
      <c r="A195" s="25">
        <v>45434</v>
      </c>
      <c r="B195" s="26">
        <v>190.67929100000001</v>
      </c>
      <c r="C195" s="26">
        <v>62.514923000000003</v>
      </c>
      <c r="D195" s="26">
        <v>197.21719400000001</v>
      </c>
      <c r="E195" s="26">
        <v>17.241222</v>
      </c>
      <c r="K195" s="28"/>
    </row>
    <row r="196" spans="1:11" x14ac:dyDescent="0.25">
      <c r="A196" s="25">
        <v>45435</v>
      </c>
      <c r="B196" s="26">
        <v>186.66394</v>
      </c>
      <c r="C196" s="26">
        <v>61.611930999999998</v>
      </c>
      <c r="D196" s="26">
        <v>195.83485400000001</v>
      </c>
      <c r="E196" s="26">
        <v>17.211666000000001</v>
      </c>
      <c r="K196" s="28"/>
    </row>
    <row r="197" spans="1:11" x14ac:dyDescent="0.25">
      <c r="A197" s="25">
        <v>45436</v>
      </c>
      <c r="B197" s="26">
        <v>189.760345</v>
      </c>
      <c r="C197" s="26">
        <v>61.522624999999998</v>
      </c>
      <c r="D197" s="26">
        <v>199.603973</v>
      </c>
      <c r="E197" s="26">
        <v>17.241222</v>
      </c>
      <c r="K197" s="28"/>
    </row>
    <row r="198" spans="1:11" x14ac:dyDescent="0.25">
      <c r="A198" s="25">
        <v>45440</v>
      </c>
      <c r="B198" s="26">
        <v>189.770355</v>
      </c>
      <c r="C198" s="26">
        <v>61.344009</v>
      </c>
      <c r="D198" s="26">
        <v>198.40063499999999</v>
      </c>
      <c r="E198" s="26">
        <v>17.014624000000001</v>
      </c>
      <c r="K198" s="28"/>
    </row>
    <row r="199" spans="1:11" x14ac:dyDescent="0.25">
      <c r="A199" s="25">
        <v>45441</v>
      </c>
      <c r="B199" s="26">
        <v>190.06999200000001</v>
      </c>
      <c r="C199" s="26">
        <v>61.224933999999998</v>
      </c>
      <c r="D199" s="26">
        <v>197.01829499999999</v>
      </c>
      <c r="E199" s="26">
        <v>16.866841999999998</v>
      </c>
      <c r="K199" s="28"/>
    </row>
    <row r="200" spans="1:11" x14ac:dyDescent="0.25">
      <c r="A200" s="25">
        <v>45442</v>
      </c>
      <c r="B200" s="26">
        <v>191.06883199999999</v>
      </c>
      <c r="C200" s="26">
        <v>61.492854999999999</v>
      </c>
      <c r="D200" s="26">
        <v>198.231583</v>
      </c>
      <c r="E200" s="26">
        <v>17.359449000000001</v>
      </c>
      <c r="K200" s="28"/>
    </row>
    <row r="201" spans="1:11" x14ac:dyDescent="0.25">
      <c r="A201" s="25">
        <v>45443</v>
      </c>
      <c r="B201" s="26">
        <v>192.027725</v>
      </c>
      <c r="C201" s="26">
        <v>62.445464999999999</v>
      </c>
      <c r="D201" s="26">
        <v>201.513397</v>
      </c>
      <c r="E201" s="26">
        <v>17.950575000000001</v>
      </c>
      <c r="K201" s="28"/>
    </row>
    <row r="202" spans="1:11" x14ac:dyDescent="0.25">
      <c r="A202" s="25">
        <v>45446</v>
      </c>
      <c r="B202" s="26">
        <v>193.80566400000001</v>
      </c>
      <c r="C202" s="26">
        <v>62.445464999999999</v>
      </c>
      <c r="D202" s="26">
        <v>200.70787000000001</v>
      </c>
      <c r="E202" s="26">
        <v>17.743680999999999</v>
      </c>
      <c r="K202" s="28"/>
    </row>
    <row r="203" spans="1:11" x14ac:dyDescent="0.25">
      <c r="A203" s="25">
        <v>45447</v>
      </c>
      <c r="B203" s="26">
        <v>194.125305</v>
      </c>
      <c r="C203" s="26">
        <v>63.447685</v>
      </c>
      <c r="D203" s="26">
        <v>198.06251499999999</v>
      </c>
      <c r="E203" s="26">
        <v>18.078652999999999</v>
      </c>
      <c r="K203" s="28"/>
    </row>
    <row r="204" spans="1:11" x14ac:dyDescent="0.25">
      <c r="A204" s="25">
        <v>45448</v>
      </c>
      <c r="B204" s="26">
        <v>195.643539</v>
      </c>
      <c r="C204" s="26">
        <v>63.427836999999997</v>
      </c>
      <c r="D204" s="26">
        <v>196.17297400000001</v>
      </c>
      <c r="E204" s="26">
        <v>18.029392000000001</v>
      </c>
      <c r="K204" s="28"/>
    </row>
    <row r="205" spans="1:11" x14ac:dyDescent="0.25">
      <c r="A205" s="25">
        <v>45449</v>
      </c>
      <c r="B205" s="26">
        <v>194.25514200000001</v>
      </c>
      <c r="C205" s="26">
        <v>63.656070999999997</v>
      </c>
      <c r="D205" s="26">
        <v>195.82492099999999</v>
      </c>
      <c r="E205" s="26">
        <v>18.009689000000002</v>
      </c>
      <c r="K205" s="28"/>
    </row>
    <row r="206" spans="1:11" x14ac:dyDescent="0.25">
      <c r="A206" s="25">
        <v>45450</v>
      </c>
      <c r="B206" s="26">
        <v>196.66236900000001</v>
      </c>
      <c r="C206" s="26">
        <v>63.417918999999998</v>
      </c>
      <c r="D206" s="26">
        <v>198.84816000000001</v>
      </c>
      <c r="E206" s="26">
        <v>17.832352</v>
      </c>
      <c r="K206" s="28"/>
    </row>
    <row r="207" spans="1:11" x14ac:dyDescent="0.25">
      <c r="A207" s="25">
        <v>45453</v>
      </c>
      <c r="B207" s="26">
        <v>192.89671300000001</v>
      </c>
      <c r="C207" s="26">
        <v>63.100383999999998</v>
      </c>
      <c r="D207" s="26">
        <v>198.51004</v>
      </c>
      <c r="E207" s="26">
        <v>17.5959</v>
      </c>
      <c r="K207" s="28"/>
    </row>
    <row r="208" spans="1:11" x14ac:dyDescent="0.25">
      <c r="A208" s="25">
        <v>45454</v>
      </c>
      <c r="B208" s="26">
        <v>206.910492</v>
      </c>
      <c r="C208" s="26">
        <v>63.060687999999999</v>
      </c>
      <c r="D208" s="26">
        <v>193.288971</v>
      </c>
      <c r="E208" s="26">
        <v>17.5959</v>
      </c>
      <c r="K208" s="28"/>
    </row>
    <row r="209" spans="1:11" x14ac:dyDescent="0.25">
      <c r="A209" s="25">
        <v>45455</v>
      </c>
      <c r="B209" s="26">
        <v>212.823669</v>
      </c>
      <c r="C209" s="26">
        <v>62.395851</v>
      </c>
      <c r="D209" s="26">
        <v>190.47456399999999</v>
      </c>
      <c r="E209" s="26">
        <v>17.349598</v>
      </c>
      <c r="K209" s="28"/>
    </row>
    <row r="210" spans="1:11" x14ac:dyDescent="0.25">
      <c r="A210" s="25">
        <v>45456</v>
      </c>
      <c r="B210" s="26">
        <v>213.99231</v>
      </c>
      <c r="C210" s="26">
        <v>62.505004999999997</v>
      </c>
      <c r="D210" s="26">
        <v>192.59283400000001</v>
      </c>
      <c r="E210" s="26">
        <v>17.408709000000002</v>
      </c>
      <c r="K210" s="28"/>
    </row>
    <row r="211" spans="1:11" x14ac:dyDescent="0.25">
      <c r="A211" s="25">
        <v>45457</v>
      </c>
      <c r="B211" s="26">
        <v>212.244339</v>
      </c>
      <c r="C211" s="26">
        <v>62.549999</v>
      </c>
      <c r="D211" s="26">
        <v>192.71215799999999</v>
      </c>
      <c r="E211" s="26">
        <v>17.379152000000001</v>
      </c>
      <c r="K211" s="28"/>
    </row>
    <row r="212" spans="1:11" x14ac:dyDescent="0.25">
      <c r="A212" s="25">
        <v>45460</v>
      </c>
      <c r="B212" s="26">
        <v>216.41949500000001</v>
      </c>
      <c r="C212" s="26">
        <v>62.619999</v>
      </c>
      <c r="D212" s="26">
        <v>193.90554800000001</v>
      </c>
      <c r="E212" s="26">
        <v>17.408709000000002</v>
      </c>
      <c r="K212" s="28"/>
    </row>
    <row r="213" spans="1:11" x14ac:dyDescent="0.25">
      <c r="A213" s="25">
        <v>45461</v>
      </c>
      <c r="B213" s="26">
        <v>214.042236</v>
      </c>
      <c r="C213" s="26">
        <v>62.630001</v>
      </c>
      <c r="D213" s="26">
        <v>195.914413</v>
      </c>
      <c r="E213" s="26">
        <v>17.783089</v>
      </c>
      <c r="K213" s="28"/>
    </row>
    <row r="214" spans="1:11" x14ac:dyDescent="0.25">
      <c r="A214" s="25">
        <v>45463</v>
      </c>
      <c r="B214" s="26">
        <v>209.43757600000001</v>
      </c>
      <c r="C214" s="26">
        <v>62.18</v>
      </c>
      <c r="D214" s="26">
        <v>197.575211</v>
      </c>
      <c r="E214" s="26">
        <v>17.842203000000001</v>
      </c>
      <c r="K214" s="28"/>
    </row>
    <row r="215" spans="1:11" x14ac:dyDescent="0.25">
      <c r="A215" s="25">
        <v>45464</v>
      </c>
      <c r="B215" s="26">
        <v>207.250122</v>
      </c>
      <c r="C215" s="26">
        <v>62.77</v>
      </c>
      <c r="D215" s="26">
        <v>195.218277</v>
      </c>
      <c r="E215" s="26">
        <v>18.127914000000001</v>
      </c>
      <c r="K215" s="28"/>
    </row>
    <row r="216" spans="1:11" x14ac:dyDescent="0.25">
      <c r="A216" s="25">
        <v>45467</v>
      </c>
      <c r="B216" s="26">
        <v>207.89935299999999</v>
      </c>
      <c r="C216" s="26">
        <v>63.970001000000003</v>
      </c>
      <c r="D216" s="26">
        <v>197.78405799999999</v>
      </c>
      <c r="E216" s="26">
        <v>18.374217999999999</v>
      </c>
      <c r="K216" s="28"/>
    </row>
    <row r="217" spans="1:11" x14ac:dyDescent="0.25">
      <c r="A217" s="25">
        <v>45468</v>
      </c>
      <c r="B217" s="26">
        <v>208.828293</v>
      </c>
      <c r="C217" s="26">
        <v>63.84</v>
      </c>
      <c r="D217" s="26">
        <v>196.978531</v>
      </c>
      <c r="E217" s="26">
        <v>18.413627999999999</v>
      </c>
      <c r="K217" s="28"/>
    </row>
    <row r="218" spans="1:11" x14ac:dyDescent="0.25">
      <c r="A218" s="25">
        <v>45469</v>
      </c>
      <c r="B218" s="26">
        <v>213.00344799999999</v>
      </c>
      <c r="C218" s="26">
        <v>64.050003000000004</v>
      </c>
      <c r="D218" s="26">
        <v>196.34204099999999</v>
      </c>
      <c r="E218" s="26">
        <v>18.482592</v>
      </c>
      <c r="K218" s="28"/>
    </row>
    <row r="219" spans="1:11" x14ac:dyDescent="0.25">
      <c r="A219" s="25">
        <v>45470</v>
      </c>
      <c r="B219" s="26">
        <v>213.85247799999999</v>
      </c>
      <c r="C219" s="26">
        <v>63.91</v>
      </c>
      <c r="D219" s="26">
        <v>198.072464</v>
      </c>
      <c r="E219" s="26">
        <v>18.472738</v>
      </c>
      <c r="K219" s="28"/>
    </row>
    <row r="220" spans="1:11" x14ac:dyDescent="0.25">
      <c r="A220" s="25">
        <v>45471</v>
      </c>
      <c r="B220" s="26">
        <v>210.37647999999999</v>
      </c>
      <c r="C220" s="26">
        <v>63.650002000000001</v>
      </c>
      <c r="D220" s="26">
        <v>201.145432</v>
      </c>
      <c r="E220" s="26">
        <v>18.827414999999998</v>
      </c>
      <c r="K220" s="28"/>
    </row>
    <row r="221" spans="1:11" x14ac:dyDescent="0.25">
      <c r="A221" s="25">
        <v>45474</v>
      </c>
      <c r="B221" s="26">
        <v>216.499405</v>
      </c>
      <c r="C221" s="26">
        <v>63.279998999999997</v>
      </c>
      <c r="D221" s="26">
        <v>204.31785600000001</v>
      </c>
      <c r="E221" s="26">
        <v>18.699337</v>
      </c>
      <c r="K221" s="28"/>
    </row>
    <row r="222" spans="1:11" x14ac:dyDescent="0.25">
      <c r="A222" s="25">
        <v>45475</v>
      </c>
      <c r="B222" s="26">
        <v>220.01533499999999</v>
      </c>
      <c r="C222" s="26">
        <v>63.150002000000001</v>
      </c>
      <c r="D222" s="26">
        <v>207.67922999999999</v>
      </c>
      <c r="E222" s="26">
        <v>18.541703999999999</v>
      </c>
      <c r="K222" s="28"/>
    </row>
    <row r="223" spans="1:11" x14ac:dyDescent="0.25">
      <c r="A223" s="25">
        <v>45476</v>
      </c>
      <c r="B223" s="26">
        <v>221.29385400000001</v>
      </c>
      <c r="C223" s="26">
        <v>63.330002</v>
      </c>
      <c r="D223" s="26">
        <v>207.540009</v>
      </c>
      <c r="E223" s="26">
        <v>18.403773999999999</v>
      </c>
      <c r="K223" s="28"/>
    </row>
    <row r="224" spans="1:11" x14ac:dyDescent="0.25">
      <c r="A224" s="25">
        <v>45478</v>
      </c>
      <c r="B224" s="26">
        <v>226.07830799999999</v>
      </c>
      <c r="C224" s="26">
        <v>63.759998000000003</v>
      </c>
      <c r="D224" s="26">
        <v>204.78999300000001</v>
      </c>
      <c r="E224" s="26">
        <v>18.492443000000002</v>
      </c>
      <c r="K224" s="28"/>
    </row>
    <row r="225" spans="1:11" x14ac:dyDescent="0.25">
      <c r="A225" s="25">
        <v>45481</v>
      </c>
      <c r="B225" s="26">
        <v>227.55661000000001</v>
      </c>
      <c r="C225" s="26">
        <v>62.959999000000003</v>
      </c>
      <c r="D225" s="26">
        <v>205.16999799999999</v>
      </c>
      <c r="E225" s="26">
        <v>18.531851</v>
      </c>
      <c r="K225" s="28"/>
    </row>
    <row r="226" spans="1:11" x14ac:dyDescent="0.25">
      <c r="A226" s="25">
        <v>45482</v>
      </c>
      <c r="B226" s="26">
        <v>228.415604</v>
      </c>
      <c r="C226" s="26">
        <v>62.689999</v>
      </c>
      <c r="D226" s="26">
        <v>207.63000500000001</v>
      </c>
      <c r="E226" s="26">
        <v>18.521999000000001</v>
      </c>
      <c r="K226" s="28"/>
    </row>
    <row r="227" spans="1:11" x14ac:dyDescent="0.25">
      <c r="A227" s="25">
        <v>45483</v>
      </c>
      <c r="B227" s="26">
        <v>232.710632</v>
      </c>
      <c r="C227" s="26">
        <v>62.830002</v>
      </c>
      <c r="D227" s="26">
        <v>207.800003</v>
      </c>
      <c r="E227" s="26">
        <v>18.739999999999998</v>
      </c>
      <c r="K227" s="28"/>
    </row>
    <row r="228" spans="1:11" x14ac:dyDescent="0.25">
      <c r="A228" s="25">
        <v>45484</v>
      </c>
      <c r="B228" s="26">
        <v>227.30690000000001</v>
      </c>
      <c r="C228" s="26">
        <v>63.099997999999999</v>
      </c>
      <c r="D228" s="26">
        <v>207.449997</v>
      </c>
      <c r="E228" s="26">
        <v>18.860001</v>
      </c>
      <c r="K228" s="28"/>
    </row>
    <row r="229" spans="1:11" x14ac:dyDescent="0.25">
      <c r="A229" s="25">
        <v>45485</v>
      </c>
      <c r="B229" s="26">
        <v>230.27345299999999</v>
      </c>
      <c r="C229" s="26">
        <v>63.700001</v>
      </c>
      <c r="D229" s="26">
        <v>204.94000199999999</v>
      </c>
      <c r="E229" s="26">
        <v>18.809999000000001</v>
      </c>
      <c r="K229" s="28"/>
    </row>
    <row r="230" spans="1:11" x14ac:dyDescent="0.25">
      <c r="A230" s="25">
        <v>45488</v>
      </c>
      <c r="B230" s="26">
        <v>234.128998</v>
      </c>
      <c r="C230" s="26">
        <v>63.41</v>
      </c>
      <c r="D230" s="26">
        <v>210.050003</v>
      </c>
      <c r="E230" s="26">
        <v>18.579999999999998</v>
      </c>
      <c r="K230" s="28"/>
    </row>
    <row r="231" spans="1:11" x14ac:dyDescent="0.25">
      <c r="A231" s="25">
        <v>45489</v>
      </c>
      <c r="B231" s="26">
        <v>234.54852299999999</v>
      </c>
      <c r="C231" s="26">
        <v>64.269997000000004</v>
      </c>
      <c r="D231" s="26">
        <v>213.61999499999999</v>
      </c>
      <c r="E231" s="26">
        <v>18.850000000000001</v>
      </c>
      <c r="K231" s="28"/>
    </row>
    <row r="232" spans="1:11" x14ac:dyDescent="0.25">
      <c r="A232" s="25">
        <v>45490</v>
      </c>
      <c r="B232" s="26">
        <v>228.615387</v>
      </c>
      <c r="C232" s="26">
        <v>65.209998999999996</v>
      </c>
      <c r="D232" s="26">
        <v>216.86999499999999</v>
      </c>
      <c r="E232" s="26">
        <v>19.16</v>
      </c>
      <c r="K232" s="28"/>
    </row>
    <row r="233" spans="1:11" x14ac:dyDescent="0.25">
      <c r="A233" s="25">
        <v>45491</v>
      </c>
      <c r="B233" s="26">
        <v>223.920807</v>
      </c>
      <c r="C233" s="26">
        <v>65.190002000000007</v>
      </c>
      <c r="D233" s="26">
        <v>209.979996</v>
      </c>
      <c r="E233" s="26">
        <v>19.149999999999999</v>
      </c>
      <c r="K233" s="28"/>
    </row>
    <row r="234" spans="1:11" x14ac:dyDescent="0.25">
      <c r="A234" s="25">
        <v>45492</v>
      </c>
      <c r="B234" s="26">
        <v>224.050659</v>
      </c>
      <c r="C234" s="26">
        <v>65.290001000000004</v>
      </c>
      <c r="D234" s="26">
        <v>209.779999</v>
      </c>
      <c r="E234" s="26">
        <v>19.120000999999998</v>
      </c>
      <c r="K234" s="28"/>
    </row>
    <row r="235" spans="1:11" x14ac:dyDescent="0.25">
      <c r="A235" s="25">
        <v>45495</v>
      </c>
      <c r="B235" s="26">
        <v>223.70107999999999</v>
      </c>
      <c r="C235" s="26">
        <v>64.769997000000004</v>
      </c>
      <c r="D235" s="26">
        <v>210.279999</v>
      </c>
      <c r="E235" s="26">
        <v>18.549999</v>
      </c>
      <c r="K235" s="28"/>
    </row>
    <row r="236" spans="1:11" x14ac:dyDescent="0.25">
      <c r="A236" s="25">
        <v>45496</v>
      </c>
      <c r="B236" s="26">
        <v>224.74984699999999</v>
      </c>
      <c r="C236" s="26">
        <v>64.959998999999996</v>
      </c>
      <c r="D236" s="26">
        <v>210.33000200000001</v>
      </c>
      <c r="E236" s="26">
        <v>18.209999</v>
      </c>
      <c r="K236" s="28"/>
    </row>
    <row r="237" spans="1:11" x14ac:dyDescent="0.25">
      <c r="A237" s="25">
        <v>45497</v>
      </c>
      <c r="B237" s="26">
        <v>218.28732299999999</v>
      </c>
      <c r="C237" s="26">
        <v>65.809997999999993</v>
      </c>
      <c r="D237" s="26">
        <v>208.58999600000001</v>
      </c>
      <c r="E237" s="26">
        <v>19.16</v>
      </c>
      <c r="K237" s="28"/>
    </row>
    <row r="238" spans="1:11" x14ac:dyDescent="0.25">
      <c r="A238" s="25">
        <v>45498</v>
      </c>
      <c r="B238" s="26">
        <v>217.23855599999999</v>
      </c>
      <c r="C238" s="26">
        <v>66.069999999999993</v>
      </c>
      <c r="D238" s="26">
        <v>208.66999799999999</v>
      </c>
      <c r="E238" s="26">
        <v>19.190000999999999</v>
      </c>
      <c r="K238" s="28"/>
    </row>
    <row r="239" spans="1:11" x14ac:dyDescent="0.25">
      <c r="A239" s="25">
        <v>45499</v>
      </c>
      <c r="B239" s="26">
        <v>217.70800800000001</v>
      </c>
      <c r="C239" s="26">
        <v>67.050003000000004</v>
      </c>
      <c r="D239" s="26">
        <v>212.240005</v>
      </c>
      <c r="E239" s="26">
        <v>19.010000000000002</v>
      </c>
      <c r="K239" s="28"/>
    </row>
    <row r="240" spans="1:11" x14ac:dyDescent="0.25">
      <c r="A240" s="25">
        <v>45502</v>
      </c>
      <c r="B240" s="26">
        <v>217.987686</v>
      </c>
      <c r="C240" s="26">
        <v>66.830001999999993</v>
      </c>
      <c r="D240" s="26">
        <v>210.85000600000001</v>
      </c>
      <c r="E240" s="26">
        <v>18.899999999999999</v>
      </c>
      <c r="K240" s="28"/>
    </row>
    <row r="241" spans="1:11" x14ac:dyDescent="0.25">
      <c r="A241" s="25">
        <v>45503</v>
      </c>
      <c r="B241" s="26">
        <v>218.547043</v>
      </c>
      <c r="C241" s="26">
        <v>67.680000000000007</v>
      </c>
      <c r="D241" s="26">
        <v>215.19000199999999</v>
      </c>
      <c r="E241" s="26">
        <v>18.98</v>
      </c>
      <c r="K241" s="28"/>
    </row>
    <row r="242" spans="1:11" x14ac:dyDescent="0.25">
      <c r="A242" s="25">
        <v>45504</v>
      </c>
      <c r="B242" s="26">
        <v>221.82324199999999</v>
      </c>
      <c r="C242" s="26">
        <v>66.739998</v>
      </c>
      <c r="D242" s="26">
        <v>212.800003</v>
      </c>
      <c r="E242" s="26">
        <v>19.25</v>
      </c>
      <c r="K242" s="28"/>
    </row>
    <row r="243" spans="1:11" x14ac:dyDescent="0.25">
      <c r="A243" s="25">
        <v>45505</v>
      </c>
      <c r="B243" s="26">
        <v>218.10754399999999</v>
      </c>
      <c r="C243" s="26">
        <v>67.959998999999996</v>
      </c>
      <c r="D243" s="26">
        <v>207.96000699999999</v>
      </c>
      <c r="E243" s="26">
        <v>19.469999000000001</v>
      </c>
      <c r="K243" s="28"/>
    </row>
    <row r="244" spans="1:11" x14ac:dyDescent="0.25">
      <c r="A244" s="25">
        <v>45506</v>
      </c>
      <c r="B244" s="26">
        <v>219.60580400000001</v>
      </c>
      <c r="C244" s="26">
        <v>69.330001999999993</v>
      </c>
      <c r="D244" s="26">
        <v>199.13999899999999</v>
      </c>
      <c r="E244" s="26">
        <v>19.370000999999998</v>
      </c>
      <c r="K244" s="28"/>
    </row>
    <row r="245" spans="1:11" x14ac:dyDescent="0.25">
      <c r="A245" s="25">
        <v>45509</v>
      </c>
      <c r="B245" s="26">
        <v>209.02806100000001</v>
      </c>
      <c r="C245" s="26">
        <v>68.099997999999999</v>
      </c>
      <c r="D245" s="26">
        <v>194.89999399999999</v>
      </c>
      <c r="E245" s="26">
        <v>18.91</v>
      </c>
      <c r="K245" s="28"/>
    </row>
    <row r="246" spans="1:11" x14ac:dyDescent="0.25">
      <c r="A246" s="25">
        <v>45510</v>
      </c>
      <c r="B246" s="26">
        <v>206.99040199999999</v>
      </c>
      <c r="C246" s="26">
        <v>68.050003000000004</v>
      </c>
      <c r="D246" s="26">
        <v>200.33999600000001</v>
      </c>
      <c r="E246" s="26">
        <v>19.190000999999999</v>
      </c>
      <c r="K246" s="28"/>
    </row>
    <row r="247" spans="1:11" x14ac:dyDescent="0.25">
      <c r="A247" s="25">
        <v>45511</v>
      </c>
      <c r="B247" s="26">
        <v>209.57742300000001</v>
      </c>
      <c r="C247" s="26">
        <v>68.459998999999996</v>
      </c>
      <c r="D247" s="26">
        <v>200.39999399999999</v>
      </c>
      <c r="E247" s="26">
        <v>19.25</v>
      </c>
      <c r="K247" s="28"/>
    </row>
    <row r="248" spans="1:11" x14ac:dyDescent="0.25">
      <c r="A248" s="25">
        <v>45512</v>
      </c>
      <c r="B248" s="26">
        <v>213.06338500000001</v>
      </c>
      <c r="C248" s="26">
        <v>68.730002999999996</v>
      </c>
      <c r="D248" s="26">
        <v>204.05999800000001</v>
      </c>
      <c r="E248" s="26">
        <v>19.399999999999999</v>
      </c>
      <c r="K248" s="28"/>
    </row>
    <row r="249" spans="1:11" x14ac:dyDescent="0.25">
      <c r="A249" s="25">
        <v>45513</v>
      </c>
      <c r="B249" s="26">
        <v>215.990005</v>
      </c>
      <c r="C249" s="26">
        <v>68.680000000000007</v>
      </c>
      <c r="D249" s="26">
        <v>205.800003</v>
      </c>
      <c r="E249" s="26">
        <v>19.489999999999998</v>
      </c>
      <c r="K249" s="28"/>
    </row>
    <row r="250" spans="1:11" x14ac:dyDescent="0.25">
      <c r="A250" s="25">
        <v>45516</v>
      </c>
      <c r="B250" s="26">
        <v>217.529999</v>
      </c>
      <c r="C250" s="26">
        <v>68.169998000000007</v>
      </c>
      <c r="D250" s="26">
        <v>206.19000199999999</v>
      </c>
      <c r="E250" s="26">
        <v>19.43</v>
      </c>
      <c r="K250" s="28"/>
    </row>
    <row r="251" spans="1:11" x14ac:dyDescent="0.25">
      <c r="A251" s="25">
        <v>45517</v>
      </c>
      <c r="B251" s="26">
        <v>221.270004</v>
      </c>
      <c r="C251" s="26">
        <v>68.459998999999996</v>
      </c>
      <c r="D251" s="26">
        <v>207.94000199999999</v>
      </c>
      <c r="E251" s="26">
        <v>19.52</v>
      </c>
      <c r="K251" s="28"/>
    </row>
    <row r="252" spans="1:11" x14ac:dyDescent="0.25">
      <c r="A252" s="25">
        <v>45518</v>
      </c>
      <c r="B252" s="26">
        <v>221.720001</v>
      </c>
      <c r="C252" s="26">
        <v>68.580001999999993</v>
      </c>
      <c r="D252" s="26">
        <v>210.240005</v>
      </c>
      <c r="E252" s="26">
        <v>19.629999000000002</v>
      </c>
      <c r="K252" s="28"/>
    </row>
    <row r="253" spans="1:11" x14ac:dyDescent="0.25">
      <c r="A253" s="25">
        <v>45519</v>
      </c>
      <c r="B253" s="26">
        <v>224.720001</v>
      </c>
      <c r="C253" s="26">
        <v>68.650002000000001</v>
      </c>
      <c r="D253" s="26">
        <v>211.550003</v>
      </c>
      <c r="E253" s="26">
        <v>19.09</v>
      </c>
      <c r="K253" s="28"/>
    </row>
    <row r="254" spans="1:11" x14ac:dyDescent="0.25">
      <c r="A254" s="25">
        <v>45520</v>
      </c>
      <c r="B254" s="26">
        <v>226.050003</v>
      </c>
      <c r="C254" s="26">
        <v>69.180000000000007</v>
      </c>
      <c r="D254" s="26">
        <v>213.970001</v>
      </c>
      <c r="E254" s="26">
        <v>19.34</v>
      </c>
      <c r="K254" s="28"/>
    </row>
    <row r="255" spans="1:11" x14ac:dyDescent="0.25">
      <c r="D255" s="4"/>
      <c r="K255" s="28"/>
    </row>
    <row r="256" spans="1:11" x14ac:dyDescent="0.25">
      <c r="D256" s="4"/>
      <c r="K256" s="28"/>
    </row>
    <row r="257" spans="4:11" x14ac:dyDescent="0.25">
      <c r="D257" s="4"/>
      <c r="K257" s="28"/>
    </row>
    <row r="258" spans="4:11" x14ac:dyDescent="0.25">
      <c r="D258" s="4"/>
      <c r="K258" s="28"/>
    </row>
    <row r="259" spans="4:11" x14ac:dyDescent="0.25">
      <c r="D259" s="4"/>
      <c r="K259" s="28"/>
    </row>
    <row r="260" spans="4:11" x14ac:dyDescent="0.25">
      <c r="E260" s="1"/>
      <c r="F260" s="29"/>
      <c r="G260" s="29"/>
      <c r="K260" s="28"/>
    </row>
    <row r="261" spans="4:11" x14ac:dyDescent="0.25">
      <c r="E261" s="1"/>
      <c r="F261" s="29"/>
      <c r="G261" s="29"/>
      <c r="K261" s="28"/>
    </row>
    <row r="262" spans="4:11" x14ac:dyDescent="0.25">
      <c r="E262" s="1"/>
      <c r="F262" s="29"/>
      <c r="G262" s="29"/>
    </row>
    <row r="263" spans="4:11" x14ac:dyDescent="0.25">
      <c r="E263" s="1"/>
      <c r="F263" s="29"/>
      <c r="G263" s="29"/>
    </row>
    <row r="264" spans="4:11" x14ac:dyDescent="0.25">
      <c r="E264" s="1"/>
      <c r="F264" s="29"/>
      <c r="G264" s="29"/>
    </row>
    <row r="265" spans="4:11" x14ac:dyDescent="0.25">
      <c r="E265" s="1"/>
      <c r="F265" s="29"/>
      <c r="G265" s="29"/>
    </row>
    <row r="266" spans="4:11" x14ac:dyDescent="0.25">
      <c r="E266" s="1"/>
      <c r="F266" s="29"/>
      <c r="G266" s="29"/>
    </row>
    <row r="267" spans="4:11" x14ac:dyDescent="0.25">
      <c r="E267" s="1"/>
      <c r="F267" s="29"/>
      <c r="G267" s="29"/>
    </row>
    <row r="268" spans="4:11" x14ac:dyDescent="0.25">
      <c r="E268" s="1"/>
      <c r="F268" s="29"/>
      <c r="G268" s="29"/>
    </row>
    <row r="269" spans="4:11" x14ac:dyDescent="0.25">
      <c r="E269" s="1"/>
      <c r="F269" s="29"/>
      <c r="G269" s="29"/>
    </row>
    <row r="270" spans="4:11" x14ac:dyDescent="0.25">
      <c r="E270" s="1"/>
      <c r="F270" s="29"/>
      <c r="G270" s="29"/>
    </row>
    <row r="271" spans="4:11" x14ac:dyDescent="0.25">
      <c r="E271" s="1"/>
      <c r="F271" s="29"/>
      <c r="G271" s="29"/>
    </row>
    <row r="272" spans="4:11" x14ac:dyDescent="0.25">
      <c r="E272" s="1"/>
      <c r="F272" s="29"/>
      <c r="G272" s="29"/>
    </row>
    <row r="273" spans="5:7" x14ac:dyDescent="0.25">
      <c r="E273" s="1"/>
      <c r="F273" s="29"/>
      <c r="G273" s="29"/>
    </row>
    <row r="274" spans="5:7" x14ac:dyDescent="0.25">
      <c r="E274" s="1"/>
      <c r="F274" s="29"/>
      <c r="G274" s="29"/>
    </row>
    <row r="275" spans="5:7" x14ac:dyDescent="0.25">
      <c r="E275" s="1"/>
      <c r="F275" s="29"/>
      <c r="G275" s="29"/>
    </row>
    <row r="276" spans="5:7" x14ac:dyDescent="0.25">
      <c r="E276" s="1"/>
      <c r="F276" s="29"/>
      <c r="G276" s="29"/>
    </row>
    <row r="277" spans="5:7" x14ac:dyDescent="0.25">
      <c r="E277" s="1"/>
      <c r="F277" s="29"/>
      <c r="G277" s="29"/>
    </row>
    <row r="278" spans="5:7" x14ac:dyDescent="0.25">
      <c r="E278" s="1"/>
      <c r="F278" s="29"/>
      <c r="G278" s="29"/>
    </row>
    <row r="279" spans="5:7" x14ac:dyDescent="0.25">
      <c r="E279" s="1"/>
    </row>
    <row r="280" spans="5:7" x14ac:dyDescent="0.25">
      <c r="E280" s="1"/>
    </row>
    <row r="281" spans="5:7" x14ac:dyDescent="0.25">
      <c r="E281" s="1"/>
    </row>
    <row r="282" spans="5:7" x14ac:dyDescent="0.25">
      <c r="E282" s="1"/>
    </row>
    <row r="283" spans="5:7" x14ac:dyDescent="0.25">
      <c r="E283" s="1"/>
    </row>
    <row r="284" spans="5:7" x14ac:dyDescent="0.25">
      <c r="E284" s="1"/>
    </row>
    <row r="285" spans="5:7" x14ac:dyDescent="0.25">
      <c r="E285" s="1"/>
    </row>
    <row r="286" spans="5:7" x14ac:dyDescent="0.25">
      <c r="E286" s="1"/>
    </row>
    <row r="287" spans="5:7" x14ac:dyDescent="0.25">
      <c r="E287" s="1"/>
    </row>
    <row r="288" spans="5:7" x14ac:dyDescent="0.25">
      <c r="E288" s="1"/>
    </row>
    <row r="289" spans="5:5" x14ac:dyDescent="0.25">
      <c r="E289" s="1"/>
    </row>
    <row r="290" spans="5:5" x14ac:dyDescent="0.25">
      <c r="E290" s="1"/>
    </row>
    <row r="291" spans="5:5" x14ac:dyDescent="0.25">
      <c r="E291" s="1"/>
    </row>
    <row r="292" spans="5:5" x14ac:dyDescent="0.25">
      <c r="E292" s="1"/>
    </row>
    <row r="293" spans="5:5" x14ac:dyDescent="0.25">
      <c r="E293" s="1"/>
    </row>
    <row r="294" spans="5:5" x14ac:dyDescent="0.25">
      <c r="E294" s="1"/>
    </row>
    <row r="295" spans="5:5" x14ac:dyDescent="0.25">
      <c r="E295" s="1"/>
    </row>
    <row r="296" spans="5:5" x14ac:dyDescent="0.25">
      <c r="E296" s="1"/>
    </row>
    <row r="297" spans="5:5" x14ac:dyDescent="0.25">
      <c r="E297" s="1"/>
    </row>
    <row r="298" spans="5:5" x14ac:dyDescent="0.25">
      <c r="E298" s="1"/>
    </row>
    <row r="299" spans="5:5" x14ac:dyDescent="0.25">
      <c r="E299" s="1"/>
    </row>
    <row r="300" spans="5:5" x14ac:dyDescent="0.25">
      <c r="E300" s="1"/>
    </row>
    <row r="301" spans="5:5" x14ac:dyDescent="0.25">
      <c r="E301" s="1"/>
    </row>
    <row r="302" spans="5:5" x14ac:dyDescent="0.25">
      <c r="E302" s="1"/>
    </row>
    <row r="303" spans="5:5" x14ac:dyDescent="0.25">
      <c r="E303" s="1"/>
    </row>
    <row r="304" spans="5:5" x14ac:dyDescent="0.25">
      <c r="E304" s="1"/>
    </row>
    <row r="305" spans="5:5" x14ac:dyDescent="0.25">
      <c r="E305" s="1"/>
    </row>
    <row r="306" spans="5:5" x14ac:dyDescent="0.25">
      <c r="E306" s="1"/>
    </row>
    <row r="307" spans="5:5" x14ac:dyDescent="0.25">
      <c r="E307" s="1"/>
    </row>
    <row r="308" spans="5:5" x14ac:dyDescent="0.25">
      <c r="E308" s="1"/>
    </row>
    <row r="309" spans="5:5" x14ac:dyDescent="0.25">
      <c r="E309" s="1"/>
    </row>
    <row r="310" spans="5:5" x14ac:dyDescent="0.25">
      <c r="E310" s="1"/>
    </row>
    <row r="311" spans="5:5" x14ac:dyDescent="0.25">
      <c r="E311" s="1"/>
    </row>
    <row r="312" spans="5:5" x14ac:dyDescent="0.25">
      <c r="E312" s="1"/>
    </row>
    <row r="313" spans="5:5" x14ac:dyDescent="0.25">
      <c r="E313" s="1"/>
    </row>
    <row r="314" spans="5:5" x14ac:dyDescent="0.25">
      <c r="E314" s="1"/>
    </row>
    <row r="315" spans="5:5" x14ac:dyDescent="0.25">
      <c r="E315" s="1"/>
    </row>
    <row r="316" spans="5:5" x14ac:dyDescent="0.25">
      <c r="E316" s="1"/>
    </row>
    <row r="317" spans="5:5" x14ac:dyDescent="0.25">
      <c r="E317" s="1"/>
    </row>
    <row r="318" spans="5:5" x14ac:dyDescent="0.25">
      <c r="E318" s="1"/>
    </row>
    <row r="319" spans="5:5" x14ac:dyDescent="0.25">
      <c r="E319" s="1"/>
    </row>
    <row r="320" spans="5:5" x14ac:dyDescent="0.25">
      <c r="E320" s="1"/>
    </row>
    <row r="321" spans="5:5" x14ac:dyDescent="0.25">
      <c r="E321" s="1"/>
    </row>
    <row r="322" spans="5:5" x14ac:dyDescent="0.25">
      <c r="E322" s="1"/>
    </row>
    <row r="323" spans="5:5" x14ac:dyDescent="0.25">
      <c r="E323" s="1"/>
    </row>
    <row r="324" spans="5:5" x14ac:dyDescent="0.25">
      <c r="E324" s="1"/>
    </row>
    <row r="325" spans="5:5" x14ac:dyDescent="0.25">
      <c r="E325" s="1"/>
    </row>
    <row r="326" spans="5:5" x14ac:dyDescent="0.25">
      <c r="E326" s="1"/>
    </row>
    <row r="327" spans="5:5" x14ac:dyDescent="0.25">
      <c r="E327" s="1"/>
    </row>
    <row r="328" spans="5:5" x14ac:dyDescent="0.25">
      <c r="E328" s="1"/>
    </row>
    <row r="329" spans="5:5" x14ac:dyDescent="0.25">
      <c r="E329" s="1"/>
    </row>
    <row r="330" spans="5:5" x14ac:dyDescent="0.25">
      <c r="E330" s="1"/>
    </row>
    <row r="331" spans="5:5" x14ac:dyDescent="0.25">
      <c r="E331" s="1"/>
    </row>
    <row r="332" spans="5:5" x14ac:dyDescent="0.25">
      <c r="E332" s="1"/>
    </row>
    <row r="333" spans="5:5" x14ac:dyDescent="0.25">
      <c r="E333" s="1"/>
    </row>
    <row r="334" spans="5:5" x14ac:dyDescent="0.25">
      <c r="E334" s="1"/>
    </row>
    <row r="335" spans="5:5" x14ac:dyDescent="0.25">
      <c r="E335" s="1"/>
    </row>
    <row r="336" spans="5:5" x14ac:dyDescent="0.25">
      <c r="E336" s="1"/>
    </row>
    <row r="337" spans="5:5" x14ac:dyDescent="0.25">
      <c r="E337" s="1"/>
    </row>
    <row r="338" spans="5:5" x14ac:dyDescent="0.25">
      <c r="E338" s="1"/>
    </row>
    <row r="339" spans="5:5" x14ac:dyDescent="0.25">
      <c r="E339" s="1"/>
    </row>
    <row r="340" spans="5:5" x14ac:dyDescent="0.25">
      <c r="E340" s="1"/>
    </row>
    <row r="341" spans="5:5" x14ac:dyDescent="0.25">
      <c r="E341" s="1"/>
    </row>
    <row r="342" spans="5:5" x14ac:dyDescent="0.25">
      <c r="E342" s="1"/>
    </row>
    <row r="343" spans="5:5" x14ac:dyDescent="0.25">
      <c r="E343" s="1"/>
    </row>
    <row r="344" spans="5:5" x14ac:dyDescent="0.25">
      <c r="E344" s="1"/>
    </row>
    <row r="345" spans="5:5" x14ac:dyDescent="0.25">
      <c r="E345" s="1"/>
    </row>
    <row r="346" spans="5:5" x14ac:dyDescent="0.25">
      <c r="E346" s="1"/>
    </row>
    <row r="347" spans="5:5" x14ac:dyDescent="0.25">
      <c r="E347" s="1"/>
    </row>
    <row r="348" spans="5:5" x14ac:dyDescent="0.25">
      <c r="E348" s="1"/>
    </row>
    <row r="349" spans="5:5" x14ac:dyDescent="0.25">
      <c r="E349" s="1"/>
    </row>
    <row r="350" spans="5:5" x14ac:dyDescent="0.25">
      <c r="E350" s="1"/>
    </row>
    <row r="351" spans="5:5" x14ac:dyDescent="0.25">
      <c r="E351" s="1"/>
    </row>
    <row r="352" spans="5:5" x14ac:dyDescent="0.25">
      <c r="E352" s="1"/>
    </row>
    <row r="353" spans="5:5" x14ac:dyDescent="0.25">
      <c r="E353" s="1"/>
    </row>
    <row r="354" spans="5:5" x14ac:dyDescent="0.25">
      <c r="E354" s="1"/>
    </row>
    <row r="355" spans="5:5" x14ac:dyDescent="0.25">
      <c r="E355" s="1"/>
    </row>
    <row r="356" spans="5:5" x14ac:dyDescent="0.25">
      <c r="E356" s="1"/>
    </row>
    <row r="357" spans="5:5" x14ac:dyDescent="0.25">
      <c r="E357" s="1"/>
    </row>
    <row r="358" spans="5:5" x14ac:dyDescent="0.25">
      <c r="E358" s="1"/>
    </row>
    <row r="359" spans="5:5" x14ac:dyDescent="0.25">
      <c r="E359" s="1"/>
    </row>
    <row r="360" spans="5:5" x14ac:dyDescent="0.25">
      <c r="E360" s="1"/>
    </row>
    <row r="361" spans="5:5" x14ac:dyDescent="0.25">
      <c r="E361" s="1"/>
    </row>
    <row r="362" spans="5:5" x14ac:dyDescent="0.25">
      <c r="E362" s="1"/>
    </row>
    <row r="363" spans="5:5" x14ac:dyDescent="0.25">
      <c r="E363" s="1"/>
    </row>
    <row r="364" spans="5:5" x14ac:dyDescent="0.25">
      <c r="E364" s="1"/>
    </row>
    <row r="365" spans="5:5" x14ac:dyDescent="0.25">
      <c r="E365" s="1"/>
    </row>
    <row r="366" spans="5:5" x14ac:dyDescent="0.25">
      <c r="E366" s="1"/>
    </row>
    <row r="367" spans="5:5" x14ac:dyDescent="0.25">
      <c r="E367" s="1"/>
    </row>
    <row r="368" spans="5:5" x14ac:dyDescent="0.25">
      <c r="E368" s="1"/>
    </row>
    <row r="369" spans="5:5" x14ac:dyDescent="0.25">
      <c r="E369" s="1"/>
    </row>
    <row r="370" spans="5:5" x14ac:dyDescent="0.25">
      <c r="E370" s="1"/>
    </row>
    <row r="371" spans="5:5" x14ac:dyDescent="0.25">
      <c r="E371" s="1"/>
    </row>
    <row r="372" spans="5:5" x14ac:dyDescent="0.25">
      <c r="E372" s="1"/>
    </row>
    <row r="373" spans="5:5" x14ac:dyDescent="0.25">
      <c r="E373" s="1"/>
    </row>
    <row r="374" spans="5:5" x14ac:dyDescent="0.25">
      <c r="E374" s="1"/>
    </row>
    <row r="375" spans="5:5" x14ac:dyDescent="0.25">
      <c r="E375" s="1"/>
    </row>
    <row r="376" spans="5:5" x14ac:dyDescent="0.25">
      <c r="E376" s="1"/>
    </row>
    <row r="377" spans="5:5" x14ac:dyDescent="0.25">
      <c r="E377" s="1"/>
    </row>
    <row r="378" spans="5:5" x14ac:dyDescent="0.25">
      <c r="E378" s="1"/>
    </row>
    <row r="379" spans="5:5" x14ac:dyDescent="0.25">
      <c r="E379" s="1"/>
    </row>
    <row r="380" spans="5:5" x14ac:dyDescent="0.25">
      <c r="E380" s="1"/>
    </row>
    <row r="381" spans="5:5" x14ac:dyDescent="0.25">
      <c r="E381" s="1"/>
    </row>
    <row r="382" spans="5:5" x14ac:dyDescent="0.25">
      <c r="E382" s="1"/>
    </row>
    <row r="383" spans="5:5" x14ac:dyDescent="0.25">
      <c r="E383" s="1"/>
    </row>
    <row r="384" spans="5:5" x14ac:dyDescent="0.25">
      <c r="E384" s="1"/>
    </row>
    <row r="385" spans="5:5" x14ac:dyDescent="0.25">
      <c r="E385" s="1"/>
    </row>
    <row r="386" spans="5:5" x14ac:dyDescent="0.25">
      <c r="E386" s="1"/>
    </row>
    <row r="387" spans="5:5" x14ac:dyDescent="0.25">
      <c r="E387" s="1"/>
    </row>
    <row r="388" spans="5:5" x14ac:dyDescent="0.25">
      <c r="E388" s="1"/>
    </row>
    <row r="389" spans="5:5" x14ac:dyDescent="0.25">
      <c r="E389" s="1"/>
    </row>
    <row r="390" spans="5:5" x14ac:dyDescent="0.25">
      <c r="E390" s="1"/>
    </row>
    <row r="391" spans="5:5" x14ac:dyDescent="0.25">
      <c r="E391" s="1"/>
    </row>
    <row r="392" spans="5:5" x14ac:dyDescent="0.25">
      <c r="E392" s="1"/>
    </row>
    <row r="393" spans="5:5" x14ac:dyDescent="0.25">
      <c r="E393" s="1"/>
    </row>
    <row r="394" spans="5:5" x14ac:dyDescent="0.25">
      <c r="E394" s="1"/>
    </row>
    <row r="395" spans="5:5" x14ac:dyDescent="0.25">
      <c r="E395" s="1"/>
    </row>
    <row r="396" spans="5:5" x14ac:dyDescent="0.25">
      <c r="E396" s="1"/>
    </row>
    <row r="397" spans="5:5" x14ac:dyDescent="0.25">
      <c r="E397" s="1"/>
    </row>
    <row r="398" spans="5:5" x14ac:dyDescent="0.25">
      <c r="E398" s="1"/>
    </row>
    <row r="399" spans="5:5" x14ac:dyDescent="0.25">
      <c r="E399" s="1"/>
    </row>
    <row r="400" spans="5:5" x14ac:dyDescent="0.25">
      <c r="E400" s="1"/>
    </row>
    <row r="401" spans="5:5" x14ac:dyDescent="0.25">
      <c r="E401" s="1"/>
    </row>
    <row r="402" spans="5:5" x14ac:dyDescent="0.25">
      <c r="E402" s="1"/>
    </row>
    <row r="403" spans="5:5" x14ac:dyDescent="0.25">
      <c r="E403" s="1"/>
    </row>
    <row r="404" spans="5:5" x14ac:dyDescent="0.25">
      <c r="E404" s="1"/>
    </row>
    <row r="405" spans="5:5" x14ac:dyDescent="0.25">
      <c r="E405" s="1"/>
    </row>
    <row r="406" spans="5:5" x14ac:dyDescent="0.25">
      <c r="E406" s="1"/>
    </row>
    <row r="407" spans="5:5" x14ac:dyDescent="0.25">
      <c r="E407" s="1"/>
    </row>
    <row r="408" spans="5:5" x14ac:dyDescent="0.25">
      <c r="E408" s="1"/>
    </row>
    <row r="409" spans="5:5" x14ac:dyDescent="0.25">
      <c r="E409" s="1"/>
    </row>
    <row r="410" spans="5:5" x14ac:dyDescent="0.25">
      <c r="E410" s="1"/>
    </row>
    <row r="411" spans="5:5" x14ac:dyDescent="0.25">
      <c r="E411" s="1"/>
    </row>
    <row r="412" spans="5:5" x14ac:dyDescent="0.25">
      <c r="E412" s="1"/>
    </row>
    <row r="413" spans="5:5" x14ac:dyDescent="0.25">
      <c r="E413" s="1"/>
    </row>
    <row r="414" spans="5:5" x14ac:dyDescent="0.25">
      <c r="E414" s="1"/>
    </row>
    <row r="415" spans="5:5" x14ac:dyDescent="0.25">
      <c r="E415" s="1"/>
    </row>
    <row r="416" spans="5:5" x14ac:dyDescent="0.25">
      <c r="E416" s="1"/>
    </row>
    <row r="417" spans="5:5" x14ac:dyDescent="0.25">
      <c r="E417" s="1"/>
    </row>
    <row r="418" spans="5:5" x14ac:dyDescent="0.25">
      <c r="E418" s="1"/>
    </row>
    <row r="419" spans="5:5" x14ac:dyDescent="0.25">
      <c r="E419" s="1"/>
    </row>
    <row r="420" spans="5:5" x14ac:dyDescent="0.25">
      <c r="E420" s="1"/>
    </row>
    <row r="421" spans="5:5" x14ac:dyDescent="0.25">
      <c r="E421" s="1"/>
    </row>
    <row r="422" spans="5:5" x14ac:dyDescent="0.25">
      <c r="E422" s="1"/>
    </row>
    <row r="423" spans="5:5" x14ac:dyDescent="0.25">
      <c r="E423" s="1"/>
    </row>
    <row r="424" spans="5:5" x14ac:dyDescent="0.25">
      <c r="E424" s="1"/>
    </row>
    <row r="425" spans="5:5" x14ac:dyDescent="0.25">
      <c r="E425" s="1"/>
    </row>
    <row r="426" spans="5:5" x14ac:dyDescent="0.25">
      <c r="E426" s="1"/>
    </row>
    <row r="427" spans="5:5" x14ac:dyDescent="0.25">
      <c r="E427" s="1"/>
    </row>
    <row r="428" spans="5:5" x14ac:dyDescent="0.25">
      <c r="E428" s="1"/>
    </row>
    <row r="429" spans="5:5" x14ac:dyDescent="0.25">
      <c r="E429" s="1"/>
    </row>
    <row r="430" spans="5:5" x14ac:dyDescent="0.25">
      <c r="E430" s="1"/>
    </row>
    <row r="431" spans="5:5" x14ac:dyDescent="0.25">
      <c r="E431" s="1"/>
    </row>
    <row r="432" spans="5:5" x14ac:dyDescent="0.25">
      <c r="E432" s="1"/>
    </row>
    <row r="433" spans="5:5" x14ac:dyDescent="0.25">
      <c r="E433" s="1"/>
    </row>
    <row r="434" spans="5:5" x14ac:dyDescent="0.25">
      <c r="E434" s="1"/>
    </row>
    <row r="435" spans="5:5" x14ac:dyDescent="0.25">
      <c r="E435" s="1"/>
    </row>
    <row r="436" spans="5:5" x14ac:dyDescent="0.25">
      <c r="E436" s="1"/>
    </row>
    <row r="437" spans="5:5" x14ac:dyDescent="0.25">
      <c r="E437" s="1"/>
    </row>
    <row r="438" spans="5:5" x14ac:dyDescent="0.25">
      <c r="E438" s="1"/>
    </row>
    <row r="439" spans="5:5" x14ac:dyDescent="0.25">
      <c r="E439" s="1"/>
    </row>
    <row r="440" spans="5:5" x14ac:dyDescent="0.25">
      <c r="E440" s="1"/>
    </row>
    <row r="441" spans="5:5" x14ac:dyDescent="0.25">
      <c r="E441" s="1"/>
    </row>
    <row r="442" spans="5:5" x14ac:dyDescent="0.25">
      <c r="E442" s="1"/>
    </row>
    <row r="443" spans="5:5" x14ac:dyDescent="0.25">
      <c r="E443" s="1"/>
    </row>
    <row r="444" spans="5:5" x14ac:dyDescent="0.25">
      <c r="E444" s="1"/>
    </row>
    <row r="445" spans="5:5" x14ac:dyDescent="0.25">
      <c r="E445" s="1"/>
    </row>
    <row r="446" spans="5:5" x14ac:dyDescent="0.25">
      <c r="E446" s="1"/>
    </row>
    <row r="447" spans="5:5" x14ac:dyDescent="0.25">
      <c r="E447" s="1"/>
    </row>
    <row r="448" spans="5:5" x14ac:dyDescent="0.25">
      <c r="E448" s="1"/>
    </row>
    <row r="449" spans="5:5" x14ac:dyDescent="0.25">
      <c r="E449" s="1"/>
    </row>
    <row r="450" spans="5:5" x14ac:dyDescent="0.25">
      <c r="E450" s="1"/>
    </row>
    <row r="451" spans="5:5" x14ac:dyDescent="0.25">
      <c r="E451" s="1"/>
    </row>
    <row r="452" spans="5:5" x14ac:dyDescent="0.25">
      <c r="E452" s="1"/>
    </row>
    <row r="453" spans="5:5" x14ac:dyDescent="0.25">
      <c r="E453" s="1"/>
    </row>
    <row r="454" spans="5:5" x14ac:dyDescent="0.25">
      <c r="E454" s="1"/>
    </row>
    <row r="455" spans="5:5" x14ac:dyDescent="0.25">
      <c r="E455" s="1"/>
    </row>
    <row r="456" spans="5:5" x14ac:dyDescent="0.25">
      <c r="E456" s="1"/>
    </row>
    <row r="457" spans="5:5" x14ac:dyDescent="0.25">
      <c r="E457" s="1"/>
    </row>
    <row r="458" spans="5:5" x14ac:dyDescent="0.25">
      <c r="E458" s="1"/>
    </row>
    <row r="459" spans="5:5" x14ac:dyDescent="0.25">
      <c r="E459" s="1"/>
    </row>
    <row r="460" spans="5:5" x14ac:dyDescent="0.25">
      <c r="E460" s="1"/>
    </row>
    <row r="461" spans="5:5" x14ac:dyDescent="0.25">
      <c r="E461" s="1"/>
    </row>
    <row r="462" spans="5:5" x14ac:dyDescent="0.25">
      <c r="E462" s="1"/>
    </row>
    <row r="463" spans="5:5" x14ac:dyDescent="0.25">
      <c r="E463" s="1"/>
    </row>
    <row r="464" spans="5:5" x14ac:dyDescent="0.25">
      <c r="E464" s="1"/>
    </row>
    <row r="465" spans="5:5" x14ac:dyDescent="0.25">
      <c r="E465" s="1"/>
    </row>
    <row r="466" spans="5:5" x14ac:dyDescent="0.25">
      <c r="E466" s="1"/>
    </row>
    <row r="467" spans="5:5" x14ac:dyDescent="0.25">
      <c r="E467" s="1"/>
    </row>
    <row r="468" spans="5:5" x14ac:dyDescent="0.25">
      <c r="E468" s="1"/>
    </row>
    <row r="469" spans="5:5" x14ac:dyDescent="0.25">
      <c r="E469" s="1"/>
    </row>
    <row r="470" spans="5:5" x14ac:dyDescent="0.25">
      <c r="E470" s="1"/>
    </row>
    <row r="471" spans="5:5" x14ac:dyDescent="0.25">
      <c r="E471" s="1"/>
    </row>
    <row r="472" spans="5:5" x14ac:dyDescent="0.25">
      <c r="E472" s="1"/>
    </row>
    <row r="473" spans="5:5" x14ac:dyDescent="0.25">
      <c r="E473" s="1"/>
    </row>
    <row r="474" spans="5:5" x14ac:dyDescent="0.25">
      <c r="E474" s="1"/>
    </row>
    <row r="475" spans="5:5" x14ac:dyDescent="0.25">
      <c r="E475" s="1"/>
    </row>
    <row r="476" spans="5:5" x14ac:dyDescent="0.25">
      <c r="E476" s="1"/>
    </row>
    <row r="477" spans="5:5" x14ac:dyDescent="0.25">
      <c r="E477" s="1"/>
    </row>
    <row r="478" spans="5:5" x14ac:dyDescent="0.25">
      <c r="E478" s="1"/>
    </row>
    <row r="479" spans="5:5" x14ac:dyDescent="0.25">
      <c r="E479" s="1"/>
    </row>
    <row r="480" spans="5:5" x14ac:dyDescent="0.25">
      <c r="E480" s="1"/>
    </row>
    <row r="481" spans="5:5" x14ac:dyDescent="0.25">
      <c r="E481" s="1"/>
    </row>
    <row r="482" spans="5:5" x14ac:dyDescent="0.25">
      <c r="E482" s="1"/>
    </row>
    <row r="483" spans="5:5" x14ac:dyDescent="0.25">
      <c r="E483" s="1"/>
    </row>
    <row r="484" spans="5:5" x14ac:dyDescent="0.25">
      <c r="E484" s="1"/>
    </row>
    <row r="485" spans="5:5" x14ac:dyDescent="0.25">
      <c r="E485" s="1"/>
    </row>
    <row r="486" spans="5:5" x14ac:dyDescent="0.25">
      <c r="E486" s="1"/>
    </row>
    <row r="487" spans="5:5" x14ac:dyDescent="0.25">
      <c r="E487" s="1"/>
    </row>
    <row r="488" spans="5:5" x14ac:dyDescent="0.25">
      <c r="E488" s="1"/>
    </row>
    <row r="489" spans="5:5" x14ac:dyDescent="0.25">
      <c r="E489" s="1"/>
    </row>
    <row r="490" spans="5:5" x14ac:dyDescent="0.25">
      <c r="E490" s="1"/>
    </row>
    <row r="491" spans="5:5" x14ac:dyDescent="0.25">
      <c r="E491" s="1"/>
    </row>
    <row r="492" spans="5:5" x14ac:dyDescent="0.25">
      <c r="E492" s="1"/>
    </row>
    <row r="493" spans="5:5" x14ac:dyDescent="0.25">
      <c r="E493" s="1"/>
    </row>
    <row r="494" spans="5:5" x14ac:dyDescent="0.25">
      <c r="E494" s="1"/>
    </row>
    <row r="495" spans="5:5" x14ac:dyDescent="0.25">
      <c r="E495" s="1"/>
    </row>
    <row r="496" spans="5:5" x14ac:dyDescent="0.25">
      <c r="E496" s="1"/>
    </row>
    <row r="497" spans="5:5" x14ac:dyDescent="0.25">
      <c r="E497" s="1"/>
    </row>
    <row r="498" spans="5:5" x14ac:dyDescent="0.25">
      <c r="E498" s="1"/>
    </row>
    <row r="499" spans="5:5" x14ac:dyDescent="0.25">
      <c r="E499" s="1"/>
    </row>
    <row r="500" spans="5:5" x14ac:dyDescent="0.25">
      <c r="E500" s="1"/>
    </row>
    <row r="501" spans="5:5" x14ac:dyDescent="0.25">
      <c r="E501" s="1"/>
    </row>
    <row r="502" spans="5:5" x14ac:dyDescent="0.25">
      <c r="E502" s="1"/>
    </row>
    <row r="503" spans="5:5" x14ac:dyDescent="0.25">
      <c r="E503" s="1"/>
    </row>
    <row r="504" spans="5:5" x14ac:dyDescent="0.25">
      <c r="E504" s="1"/>
    </row>
    <row r="505" spans="5:5" x14ac:dyDescent="0.25">
      <c r="E505" s="1"/>
    </row>
    <row r="506" spans="5:5" x14ac:dyDescent="0.25">
      <c r="E506" s="1"/>
    </row>
    <row r="507" spans="5:5" x14ac:dyDescent="0.25">
      <c r="E507" s="1"/>
    </row>
    <row r="508" spans="5:5" x14ac:dyDescent="0.25">
      <c r="E508" s="1"/>
    </row>
    <row r="509" spans="5:5" x14ac:dyDescent="0.25">
      <c r="E509" s="1"/>
    </row>
    <row r="510" spans="5:5" x14ac:dyDescent="0.25">
      <c r="E510" s="1"/>
    </row>
    <row r="511" spans="5:5" x14ac:dyDescent="0.25">
      <c r="E511" s="1"/>
    </row>
    <row r="512" spans="5:5" x14ac:dyDescent="0.25">
      <c r="E512" s="1"/>
    </row>
    <row r="513" spans="5:5" x14ac:dyDescent="0.25">
      <c r="E513" s="1"/>
    </row>
    <row r="514" spans="5:5" x14ac:dyDescent="0.25">
      <c r="E514" s="1"/>
    </row>
    <row r="515" spans="5:5" x14ac:dyDescent="0.25">
      <c r="E515" s="1"/>
    </row>
    <row r="516" spans="5:5" x14ac:dyDescent="0.25">
      <c r="E516" s="1"/>
    </row>
    <row r="517" spans="5:5" x14ac:dyDescent="0.25">
      <c r="E517" s="1"/>
    </row>
    <row r="518" spans="5:5" x14ac:dyDescent="0.25">
      <c r="E518" s="1"/>
    </row>
    <row r="519" spans="5:5" x14ac:dyDescent="0.25">
      <c r="E519" s="1"/>
    </row>
    <row r="520" spans="5:5" x14ac:dyDescent="0.25">
      <c r="E520" s="1"/>
    </row>
    <row r="521" spans="5:5" x14ac:dyDescent="0.25">
      <c r="E521" s="1"/>
    </row>
    <row r="522" spans="5:5" x14ac:dyDescent="0.25">
      <c r="E522" s="1"/>
    </row>
    <row r="523" spans="5:5" x14ac:dyDescent="0.25">
      <c r="E523" s="1"/>
    </row>
    <row r="524" spans="5:5" x14ac:dyDescent="0.25">
      <c r="E524" s="1"/>
    </row>
    <row r="525" spans="5:5" x14ac:dyDescent="0.25">
      <c r="E525" s="1"/>
    </row>
    <row r="526" spans="5:5" x14ac:dyDescent="0.25">
      <c r="E526" s="1"/>
    </row>
    <row r="527" spans="5:5" x14ac:dyDescent="0.25">
      <c r="E527" s="1"/>
    </row>
    <row r="528" spans="5:5" x14ac:dyDescent="0.25">
      <c r="E528" s="1"/>
    </row>
    <row r="529" spans="5:5" x14ac:dyDescent="0.25">
      <c r="E529" s="1"/>
    </row>
    <row r="530" spans="5:5" x14ac:dyDescent="0.25">
      <c r="E530" s="1"/>
    </row>
    <row r="531" spans="5:5" x14ac:dyDescent="0.25">
      <c r="E531" s="1"/>
    </row>
    <row r="532" spans="5:5" x14ac:dyDescent="0.25">
      <c r="E532" s="1"/>
    </row>
    <row r="533" spans="5:5" x14ac:dyDescent="0.25">
      <c r="E533" s="1"/>
    </row>
    <row r="534" spans="5:5" x14ac:dyDescent="0.25">
      <c r="E534" s="1"/>
    </row>
    <row r="535" spans="5:5" x14ac:dyDescent="0.25">
      <c r="E535" s="1"/>
    </row>
    <row r="536" spans="5:5" x14ac:dyDescent="0.25">
      <c r="E536" s="1"/>
    </row>
    <row r="537" spans="5:5" x14ac:dyDescent="0.25">
      <c r="E537" s="1"/>
    </row>
    <row r="538" spans="5:5" x14ac:dyDescent="0.25">
      <c r="E538" s="1"/>
    </row>
    <row r="539" spans="5:5" x14ac:dyDescent="0.25">
      <c r="E539" s="1"/>
    </row>
    <row r="540" spans="5:5" x14ac:dyDescent="0.25">
      <c r="E540" s="1"/>
    </row>
    <row r="541" spans="5:5" x14ac:dyDescent="0.25">
      <c r="E541" s="1"/>
    </row>
    <row r="542" spans="5:5" x14ac:dyDescent="0.25">
      <c r="E542" s="1"/>
    </row>
    <row r="543" spans="5:5" x14ac:dyDescent="0.25">
      <c r="E543" s="1"/>
    </row>
    <row r="544" spans="5:5" x14ac:dyDescent="0.25">
      <c r="E544" s="1"/>
    </row>
    <row r="545" spans="5:5" x14ac:dyDescent="0.25">
      <c r="E545" s="1"/>
    </row>
    <row r="546" spans="5:5" x14ac:dyDescent="0.25">
      <c r="E546" s="1"/>
    </row>
    <row r="547" spans="5:5" x14ac:dyDescent="0.25">
      <c r="E547" s="1"/>
    </row>
    <row r="548" spans="5:5" x14ac:dyDescent="0.25">
      <c r="E548" s="1"/>
    </row>
    <row r="549" spans="5:5" x14ac:dyDescent="0.25">
      <c r="E549" s="1"/>
    </row>
    <row r="550" spans="5:5" x14ac:dyDescent="0.25">
      <c r="E550" s="1"/>
    </row>
    <row r="551" spans="5:5" x14ac:dyDescent="0.25">
      <c r="E551" s="1"/>
    </row>
    <row r="552" spans="5:5" x14ac:dyDescent="0.25">
      <c r="E552" s="1"/>
    </row>
    <row r="553" spans="5:5" x14ac:dyDescent="0.25">
      <c r="E553" s="1"/>
    </row>
    <row r="554" spans="5:5" x14ac:dyDescent="0.25">
      <c r="E554" s="1"/>
    </row>
    <row r="555" spans="5:5" x14ac:dyDescent="0.25">
      <c r="E555" s="1"/>
    </row>
    <row r="556" spans="5:5" x14ac:dyDescent="0.25">
      <c r="E556" s="1"/>
    </row>
    <row r="557" spans="5:5" x14ac:dyDescent="0.25">
      <c r="E557" s="1"/>
    </row>
    <row r="558" spans="5:5" x14ac:dyDescent="0.25">
      <c r="E558" s="1"/>
    </row>
    <row r="559" spans="5:5" x14ac:dyDescent="0.25">
      <c r="E559" s="1"/>
    </row>
    <row r="560" spans="5:5" x14ac:dyDescent="0.25">
      <c r="E560" s="1"/>
    </row>
    <row r="561" spans="5:5" x14ac:dyDescent="0.25">
      <c r="E561" s="1"/>
    </row>
    <row r="562" spans="5:5" x14ac:dyDescent="0.25">
      <c r="E562" s="1"/>
    </row>
    <row r="563" spans="5:5" x14ac:dyDescent="0.25">
      <c r="E563" s="1"/>
    </row>
    <row r="564" spans="5:5" x14ac:dyDescent="0.25">
      <c r="E564" s="1"/>
    </row>
    <row r="565" spans="5:5" x14ac:dyDescent="0.25">
      <c r="E565" s="1"/>
    </row>
    <row r="566" spans="5:5" x14ac:dyDescent="0.25">
      <c r="E566" s="1"/>
    </row>
    <row r="567" spans="5:5" x14ac:dyDescent="0.25">
      <c r="E567" s="1"/>
    </row>
    <row r="568" spans="5:5" x14ac:dyDescent="0.25">
      <c r="E568" s="1"/>
    </row>
    <row r="569" spans="5:5" x14ac:dyDescent="0.25">
      <c r="E569" s="1"/>
    </row>
    <row r="570" spans="5:5" x14ac:dyDescent="0.25">
      <c r="E570" s="1"/>
    </row>
    <row r="571" spans="5:5" x14ac:dyDescent="0.25">
      <c r="E571" s="1"/>
    </row>
    <row r="572" spans="5:5" x14ac:dyDescent="0.25">
      <c r="E572" s="1"/>
    </row>
    <row r="573" spans="5:5" x14ac:dyDescent="0.25">
      <c r="E573" s="1"/>
    </row>
    <row r="574" spans="5:5" x14ac:dyDescent="0.25">
      <c r="E574" s="1"/>
    </row>
    <row r="575" spans="5:5" x14ac:dyDescent="0.25">
      <c r="E575" s="1"/>
    </row>
    <row r="576" spans="5:5" x14ac:dyDescent="0.25">
      <c r="E576" s="1"/>
    </row>
    <row r="577" spans="5:5" x14ac:dyDescent="0.25">
      <c r="E577" s="1"/>
    </row>
    <row r="578" spans="5:5" x14ac:dyDescent="0.25">
      <c r="E578" s="1"/>
    </row>
    <row r="579" spans="5:5" x14ac:dyDescent="0.25">
      <c r="E579" s="1"/>
    </row>
    <row r="580" spans="5:5" x14ac:dyDescent="0.25">
      <c r="E580" s="1"/>
    </row>
    <row r="581" spans="5:5" x14ac:dyDescent="0.25">
      <c r="E581" s="1"/>
    </row>
    <row r="582" spans="5:5" x14ac:dyDescent="0.25">
      <c r="E582" s="1"/>
    </row>
    <row r="583" spans="5:5" x14ac:dyDescent="0.25">
      <c r="E583" s="1"/>
    </row>
    <row r="584" spans="5:5" x14ac:dyDescent="0.25">
      <c r="E584" s="1"/>
    </row>
    <row r="585" spans="5:5" x14ac:dyDescent="0.25">
      <c r="E585" s="1"/>
    </row>
    <row r="586" spans="5:5" x14ac:dyDescent="0.25">
      <c r="E586" s="1"/>
    </row>
    <row r="587" spans="5:5" x14ac:dyDescent="0.25">
      <c r="E587" s="1"/>
    </row>
    <row r="588" spans="5:5" x14ac:dyDescent="0.25">
      <c r="E588" s="1"/>
    </row>
    <row r="589" spans="5:5" x14ac:dyDescent="0.25">
      <c r="E589" s="1"/>
    </row>
    <row r="590" spans="5:5" x14ac:dyDescent="0.25">
      <c r="E590" s="1"/>
    </row>
    <row r="591" spans="5:5" x14ac:dyDescent="0.25">
      <c r="E591" s="1"/>
    </row>
    <row r="592" spans="5:5" x14ac:dyDescent="0.25">
      <c r="E592" s="1"/>
    </row>
    <row r="593" spans="5:5" x14ac:dyDescent="0.25">
      <c r="E593" s="1"/>
    </row>
    <row r="594" spans="5:5" x14ac:dyDescent="0.25">
      <c r="E594" s="1"/>
    </row>
    <row r="595" spans="5:5" x14ac:dyDescent="0.25">
      <c r="E595" s="1"/>
    </row>
    <row r="596" spans="5:5" x14ac:dyDescent="0.25">
      <c r="E596" s="1"/>
    </row>
    <row r="597" spans="5:5" x14ac:dyDescent="0.25">
      <c r="E597" s="1"/>
    </row>
    <row r="598" spans="5:5" x14ac:dyDescent="0.25">
      <c r="E598" s="1"/>
    </row>
    <row r="599" spans="5:5" x14ac:dyDescent="0.25">
      <c r="E599" s="1"/>
    </row>
    <row r="600" spans="5:5" x14ac:dyDescent="0.25">
      <c r="E600" s="1"/>
    </row>
    <row r="601" spans="5:5" x14ac:dyDescent="0.25">
      <c r="E601" s="1"/>
    </row>
    <row r="602" spans="5:5" x14ac:dyDescent="0.25">
      <c r="E602" s="1"/>
    </row>
    <row r="603" spans="5:5" x14ac:dyDescent="0.25">
      <c r="E603" s="1"/>
    </row>
    <row r="604" spans="5:5" x14ac:dyDescent="0.25">
      <c r="E604" s="1"/>
    </row>
    <row r="605" spans="5:5" x14ac:dyDescent="0.25">
      <c r="E605" s="1"/>
    </row>
    <row r="606" spans="5:5" x14ac:dyDescent="0.25">
      <c r="E606" s="1"/>
    </row>
    <row r="607" spans="5:5" x14ac:dyDescent="0.25">
      <c r="E607" s="1"/>
    </row>
    <row r="608" spans="5:5" x14ac:dyDescent="0.25">
      <c r="E608" s="1"/>
    </row>
    <row r="609" spans="5:5" x14ac:dyDescent="0.25">
      <c r="E609" s="1"/>
    </row>
    <row r="610" spans="5:5" x14ac:dyDescent="0.25">
      <c r="E610" s="1"/>
    </row>
    <row r="611" spans="5:5" x14ac:dyDescent="0.25">
      <c r="E611" s="1"/>
    </row>
    <row r="612" spans="5:5" x14ac:dyDescent="0.25">
      <c r="E612" s="1"/>
    </row>
    <row r="613" spans="5:5" x14ac:dyDescent="0.25">
      <c r="E613" s="1"/>
    </row>
    <row r="614" spans="5:5" x14ac:dyDescent="0.25">
      <c r="E614" s="1"/>
    </row>
    <row r="615" spans="5:5" x14ac:dyDescent="0.25">
      <c r="E615" s="1"/>
    </row>
    <row r="616" spans="5:5" x14ac:dyDescent="0.25">
      <c r="E616" s="1"/>
    </row>
    <row r="617" spans="5:5" x14ac:dyDescent="0.25">
      <c r="E617" s="1"/>
    </row>
    <row r="618" spans="5:5" x14ac:dyDescent="0.25">
      <c r="E618" s="1"/>
    </row>
    <row r="619" spans="5:5" x14ac:dyDescent="0.25">
      <c r="E619" s="1"/>
    </row>
    <row r="620" spans="5:5" x14ac:dyDescent="0.25">
      <c r="E620" s="1"/>
    </row>
    <row r="621" spans="5:5" x14ac:dyDescent="0.25">
      <c r="E621" s="1"/>
    </row>
    <row r="622" spans="5:5" x14ac:dyDescent="0.25">
      <c r="E622" s="1"/>
    </row>
    <row r="623" spans="5:5" x14ac:dyDescent="0.25">
      <c r="E623" s="1"/>
    </row>
    <row r="624" spans="5:5" x14ac:dyDescent="0.25">
      <c r="E624" s="1"/>
    </row>
    <row r="625" spans="5:5" x14ac:dyDescent="0.25">
      <c r="E625" s="1"/>
    </row>
    <row r="626" spans="5:5" x14ac:dyDescent="0.25">
      <c r="E626" s="1"/>
    </row>
    <row r="627" spans="5:5" x14ac:dyDescent="0.25">
      <c r="E627" s="1"/>
    </row>
    <row r="628" spans="5:5" x14ac:dyDescent="0.25">
      <c r="E628" s="1"/>
    </row>
    <row r="629" spans="5:5" x14ac:dyDescent="0.25">
      <c r="E629" s="1"/>
    </row>
    <row r="630" spans="5:5" x14ac:dyDescent="0.25">
      <c r="E630" s="1"/>
    </row>
    <row r="631" spans="5:5" x14ac:dyDescent="0.25">
      <c r="E631" s="1"/>
    </row>
    <row r="632" spans="5:5" x14ac:dyDescent="0.25">
      <c r="E632" s="1"/>
    </row>
    <row r="633" spans="5:5" x14ac:dyDescent="0.25">
      <c r="E633" s="1"/>
    </row>
    <row r="634" spans="5:5" x14ac:dyDescent="0.25">
      <c r="E634" s="1"/>
    </row>
    <row r="635" spans="5:5" x14ac:dyDescent="0.25">
      <c r="E635" s="1"/>
    </row>
    <row r="636" spans="5:5" x14ac:dyDescent="0.25">
      <c r="E636" s="1"/>
    </row>
    <row r="637" spans="5:5" x14ac:dyDescent="0.25">
      <c r="E637" s="1"/>
    </row>
    <row r="638" spans="5:5" x14ac:dyDescent="0.25">
      <c r="E638" s="1"/>
    </row>
    <row r="639" spans="5:5" x14ac:dyDescent="0.25">
      <c r="E639" s="1"/>
    </row>
    <row r="640" spans="5:5" x14ac:dyDescent="0.25">
      <c r="E640" s="1"/>
    </row>
    <row r="641" spans="5:5" x14ac:dyDescent="0.25">
      <c r="E641" s="1"/>
    </row>
    <row r="642" spans="5:5" x14ac:dyDescent="0.25">
      <c r="E642" s="1"/>
    </row>
    <row r="643" spans="5:5" x14ac:dyDescent="0.25">
      <c r="E643" s="1"/>
    </row>
    <row r="644" spans="5:5" x14ac:dyDescent="0.25">
      <c r="E644" s="1"/>
    </row>
    <row r="645" spans="5:5" x14ac:dyDescent="0.25">
      <c r="E645" s="1"/>
    </row>
    <row r="646" spans="5:5" x14ac:dyDescent="0.25">
      <c r="E646" s="1"/>
    </row>
    <row r="647" spans="5:5" x14ac:dyDescent="0.25">
      <c r="E647" s="1"/>
    </row>
    <row r="648" spans="5:5" x14ac:dyDescent="0.25">
      <c r="E648" s="1"/>
    </row>
    <row r="649" spans="5:5" x14ac:dyDescent="0.25">
      <c r="E649" s="1"/>
    </row>
    <row r="650" spans="5:5" x14ac:dyDescent="0.25">
      <c r="E650" s="1"/>
    </row>
    <row r="651" spans="5:5" x14ac:dyDescent="0.25">
      <c r="E651" s="1"/>
    </row>
    <row r="652" spans="5:5" x14ac:dyDescent="0.25">
      <c r="E652" s="1"/>
    </row>
    <row r="653" spans="5:5" x14ac:dyDescent="0.25">
      <c r="E653" s="1"/>
    </row>
    <row r="654" spans="5:5" x14ac:dyDescent="0.25">
      <c r="E654" s="1"/>
    </row>
    <row r="655" spans="5:5" x14ac:dyDescent="0.25">
      <c r="E655" s="1"/>
    </row>
    <row r="656" spans="5:5" x14ac:dyDescent="0.25">
      <c r="E656" s="1"/>
    </row>
    <row r="657" spans="5:5" x14ac:dyDescent="0.25">
      <c r="E657" s="1"/>
    </row>
    <row r="658" spans="5:5" x14ac:dyDescent="0.25">
      <c r="E658" s="1"/>
    </row>
    <row r="659" spans="5:5" x14ac:dyDescent="0.25">
      <c r="E659" s="1"/>
    </row>
    <row r="660" spans="5:5" x14ac:dyDescent="0.25">
      <c r="E660" s="1"/>
    </row>
    <row r="661" spans="5:5" x14ac:dyDescent="0.25">
      <c r="E661" s="1"/>
    </row>
    <row r="662" spans="5:5" x14ac:dyDescent="0.25">
      <c r="E662" s="1"/>
    </row>
    <row r="663" spans="5:5" x14ac:dyDescent="0.25">
      <c r="E663" s="1"/>
    </row>
    <row r="664" spans="5:5" x14ac:dyDescent="0.25">
      <c r="E664" s="1"/>
    </row>
    <row r="665" spans="5:5" x14ac:dyDescent="0.25">
      <c r="E665" s="1"/>
    </row>
    <row r="666" spans="5:5" x14ac:dyDescent="0.25">
      <c r="E666" s="1"/>
    </row>
    <row r="667" spans="5:5" x14ac:dyDescent="0.25">
      <c r="E667" s="1"/>
    </row>
    <row r="668" spans="5:5" x14ac:dyDescent="0.25">
      <c r="E668" s="1"/>
    </row>
    <row r="669" spans="5:5" x14ac:dyDescent="0.25">
      <c r="E669" s="1"/>
    </row>
    <row r="670" spans="5:5" x14ac:dyDescent="0.25">
      <c r="E670" s="1"/>
    </row>
    <row r="671" spans="5:5" x14ac:dyDescent="0.25">
      <c r="E671" s="1"/>
    </row>
    <row r="672" spans="5:5" x14ac:dyDescent="0.25">
      <c r="E672" s="1"/>
    </row>
    <row r="673" spans="5:5" x14ac:dyDescent="0.25">
      <c r="E673" s="1"/>
    </row>
    <row r="674" spans="5:5" x14ac:dyDescent="0.25">
      <c r="E674" s="1"/>
    </row>
    <row r="675" spans="5:5" x14ac:dyDescent="0.25">
      <c r="E675" s="1"/>
    </row>
    <row r="676" spans="5:5" x14ac:dyDescent="0.25">
      <c r="E676" s="1"/>
    </row>
    <row r="677" spans="5:5" x14ac:dyDescent="0.25">
      <c r="E677" s="1"/>
    </row>
    <row r="678" spans="5:5" x14ac:dyDescent="0.25">
      <c r="E678" s="1"/>
    </row>
    <row r="679" spans="5:5" x14ac:dyDescent="0.25">
      <c r="E679" s="1"/>
    </row>
    <row r="680" spans="5:5" x14ac:dyDescent="0.25">
      <c r="E680" s="1"/>
    </row>
    <row r="681" spans="5:5" x14ac:dyDescent="0.25">
      <c r="E681" s="1"/>
    </row>
    <row r="682" spans="5:5" x14ac:dyDescent="0.25">
      <c r="E682" s="1"/>
    </row>
    <row r="683" spans="5:5" x14ac:dyDescent="0.25">
      <c r="E683" s="1"/>
    </row>
    <row r="684" spans="5:5" x14ac:dyDescent="0.25">
      <c r="E684" s="1"/>
    </row>
    <row r="685" spans="5:5" x14ac:dyDescent="0.25">
      <c r="E685" s="1"/>
    </row>
    <row r="686" spans="5:5" x14ac:dyDescent="0.25">
      <c r="E686" s="1"/>
    </row>
    <row r="687" spans="5:5" x14ac:dyDescent="0.25">
      <c r="E687" s="1"/>
    </row>
    <row r="688" spans="5:5" x14ac:dyDescent="0.25">
      <c r="E688" s="1"/>
    </row>
    <row r="689" spans="5:5" x14ac:dyDescent="0.25">
      <c r="E689" s="1"/>
    </row>
    <row r="690" spans="5:5" x14ac:dyDescent="0.25">
      <c r="E690" s="1"/>
    </row>
    <row r="691" spans="5:5" x14ac:dyDescent="0.25">
      <c r="E691" s="1"/>
    </row>
    <row r="692" spans="5:5" x14ac:dyDescent="0.25">
      <c r="E692" s="1"/>
    </row>
    <row r="693" spans="5:5" x14ac:dyDescent="0.25">
      <c r="E693" s="1"/>
    </row>
    <row r="694" spans="5:5" x14ac:dyDescent="0.25">
      <c r="E694" s="1"/>
    </row>
    <row r="695" spans="5:5" x14ac:dyDescent="0.25">
      <c r="E695" s="1"/>
    </row>
    <row r="696" spans="5:5" x14ac:dyDescent="0.25">
      <c r="E696" s="1"/>
    </row>
    <row r="697" spans="5:5" x14ac:dyDescent="0.25">
      <c r="E697" s="1"/>
    </row>
    <row r="698" spans="5:5" x14ac:dyDescent="0.25">
      <c r="E698" s="1"/>
    </row>
    <row r="699" spans="5:5" x14ac:dyDescent="0.25">
      <c r="E699" s="1"/>
    </row>
    <row r="700" spans="5:5" x14ac:dyDescent="0.25">
      <c r="E700" s="1"/>
    </row>
    <row r="701" spans="5:5" x14ac:dyDescent="0.25">
      <c r="E701" s="1"/>
    </row>
    <row r="702" spans="5:5" x14ac:dyDescent="0.25">
      <c r="E702" s="1"/>
    </row>
    <row r="703" spans="5:5" x14ac:dyDescent="0.25">
      <c r="E703" s="1"/>
    </row>
    <row r="704" spans="5:5" x14ac:dyDescent="0.25">
      <c r="E704" s="1"/>
    </row>
    <row r="705" spans="5:5" x14ac:dyDescent="0.25">
      <c r="E705" s="1"/>
    </row>
    <row r="706" spans="5:5" x14ac:dyDescent="0.25">
      <c r="E706" s="1"/>
    </row>
    <row r="707" spans="5:5" x14ac:dyDescent="0.25">
      <c r="E707" s="1"/>
    </row>
    <row r="708" spans="5:5" x14ac:dyDescent="0.25">
      <c r="E708" s="1"/>
    </row>
    <row r="709" spans="5:5" x14ac:dyDescent="0.25">
      <c r="E709" s="1"/>
    </row>
    <row r="710" spans="5:5" x14ac:dyDescent="0.25">
      <c r="E710" s="1"/>
    </row>
    <row r="711" spans="5:5" x14ac:dyDescent="0.25">
      <c r="E711" s="1"/>
    </row>
    <row r="712" spans="5:5" x14ac:dyDescent="0.25">
      <c r="E712" s="1"/>
    </row>
    <row r="713" spans="5:5" x14ac:dyDescent="0.25">
      <c r="E713" s="1"/>
    </row>
    <row r="714" spans="5:5" x14ac:dyDescent="0.25">
      <c r="E714" s="1"/>
    </row>
    <row r="715" spans="5:5" x14ac:dyDescent="0.25">
      <c r="E715" s="1"/>
    </row>
    <row r="716" spans="5:5" x14ac:dyDescent="0.25">
      <c r="E716" s="1"/>
    </row>
    <row r="717" spans="5:5" x14ac:dyDescent="0.25">
      <c r="E717" s="1"/>
    </row>
    <row r="718" spans="5:5" x14ac:dyDescent="0.25">
      <c r="E718" s="1"/>
    </row>
    <row r="719" spans="5:5" x14ac:dyDescent="0.25">
      <c r="E719" s="1"/>
    </row>
    <row r="720" spans="5:5" x14ac:dyDescent="0.25">
      <c r="E720" s="1"/>
    </row>
    <row r="721" spans="5:5" x14ac:dyDescent="0.25">
      <c r="E721" s="1"/>
    </row>
    <row r="722" spans="5:5" x14ac:dyDescent="0.25">
      <c r="E722" s="1"/>
    </row>
    <row r="723" spans="5:5" x14ac:dyDescent="0.25">
      <c r="E723" s="1"/>
    </row>
    <row r="724" spans="5:5" x14ac:dyDescent="0.25">
      <c r="E724" s="1"/>
    </row>
    <row r="725" spans="5:5" x14ac:dyDescent="0.25">
      <c r="E725" s="1"/>
    </row>
    <row r="726" spans="5:5" x14ac:dyDescent="0.25">
      <c r="E726" s="1"/>
    </row>
    <row r="727" spans="5:5" x14ac:dyDescent="0.25">
      <c r="E727" s="1"/>
    </row>
    <row r="728" spans="5:5" x14ac:dyDescent="0.25">
      <c r="E728" s="1"/>
    </row>
    <row r="729" spans="5:5" x14ac:dyDescent="0.25">
      <c r="E729" s="1"/>
    </row>
    <row r="730" spans="5:5" x14ac:dyDescent="0.25">
      <c r="E730" s="1"/>
    </row>
    <row r="731" spans="5:5" x14ac:dyDescent="0.25">
      <c r="E731" s="1"/>
    </row>
    <row r="732" spans="5:5" x14ac:dyDescent="0.25">
      <c r="E732" s="1"/>
    </row>
    <row r="733" spans="5:5" x14ac:dyDescent="0.25">
      <c r="E733" s="1"/>
    </row>
    <row r="734" spans="5:5" x14ac:dyDescent="0.25">
      <c r="E734" s="1"/>
    </row>
    <row r="735" spans="5:5" x14ac:dyDescent="0.25">
      <c r="E735" s="1"/>
    </row>
    <row r="736" spans="5:5" x14ac:dyDescent="0.25">
      <c r="E736" s="1"/>
    </row>
    <row r="737" spans="5:5" x14ac:dyDescent="0.25">
      <c r="E737" s="1"/>
    </row>
    <row r="738" spans="5:5" x14ac:dyDescent="0.25">
      <c r="E738" s="1"/>
    </row>
    <row r="739" spans="5:5" x14ac:dyDescent="0.25">
      <c r="E739" s="1"/>
    </row>
    <row r="740" spans="5:5" x14ac:dyDescent="0.25">
      <c r="E740" s="1"/>
    </row>
    <row r="741" spans="5:5" x14ac:dyDescent="0.25">
      <c r="E741" s="1"/>
    </row>
    <row r="742" spans="5:5" x14ac:dyDescent="0.25">
      <c r="E742" s="1"/>
    </row>
    <row r="743" spans="5:5" x14ac:dyDescent="0.25">
      <c r="E743" s="1"/>
    </row>
    <row r="744" spans="5:5" x14ac:dyDescent="0.25">
      <c r="E744" s="1"/>
    </row>
    <row r="745" spans="5:5" x14ac:dyDescent="0.25">
      <c r="E745" s="1"/>
    </row>
    <row r="746" spans="5:5" x14ac:dyDescent="0.25">
      <c r="E746" s="1"/>
    </row>
    <row r="747" spans="5:5" x14ac:dyDescent="0.25">
      <c r="E747" s="1"/>
    </row>
    <row r="748" spans="5:5" x14ac:dyDescent="0.25">
      <c r="E748" s="1"/>
    </row>
    <row r="749" spans="5:5" x14ac:dyDescent="0.25">
      <c r="E749" s="1"/>
    </row>
    <row r="750" spans="5:5" x14ac:dyDescent="0.25">
      <c r="E750" s="1"/>
    </row>
    <row r="751" spans="5:5" x14ac:dyDescent="0.25">
      <c r="E751" s="1"/>
    </row>
    <row r="752" spans="5:5" x14ac:dyDescent="0.25">
      <c r="E752" s="1"/>
    </row>
    <row r="753" spans="5:5" x14ac:dyDescent="0.25">
      <c r="E753" s="1"/>
    </row>
    <row r="754" spans="5:5" x14ac:dyDescent="0.25">
      <c r="E754" s="1"/>
    </row>
    <row r="755" spans="5:5" x14ac:dyDescent="0.25">
      <c r="E755" s="1"/>
    </row>
    <row r="756" spans="5:5" x14ac:dyDescent="0.25">
      <c r="E756" s="1"/>
    </row>
    <row r="757" spans="5:5" x14ac:dyDescent="0.25">
      <c r="E757" s="1"/>
    </row>
    <row r="758" spans="5:5" x14ac:dyDescent="0.25">
      <c r="E758" s="1"/>
    </row>
    <row r="759" spans="5:5" x14ac:dyDescent="0.25">
      <c r="E759" s="1"/>
    </row>
    <row r="760" spans="5:5" x14ac:dyDescent="0.25">
      <c r="E760" s="1"/>
    </row>
    <row r="761" spans="5:5" x14ac:dyDescent="0.25">
      <c r="E761" s="1"/>
    </row>
    <row r="762" spans="5:5" x14ac:dyDescent="0.25">
      <c r="E762" s="1"/>
    </row>
    <row r="763" spans="5:5" x14ac:dyDescent="0.25">
      <c r="E763" s="1"/>
    </row>
    <row r="764" spans="5:5" x14ac:dyDescent="0.25">
      <c r="E764" s="1"/>
    </row>
    <row r="765" spans="5:5" x14ac:dyDescent="0.25">
      <c r="E765" s="1"/>
    </row>
    <row r="766" spans="5:5" x14ac:dyDescent="0.25">
      <c r="E766" s="1"/>
    </row>
    <row r="767" spans="5:5" x14ac:dyDescent="0.25">
      <c r="E767" s="1"/>
    </row>
    <row r="768" spans="5:5" x14ac:dyDescent="0.25">
      <c r="E768" s="1"/>
    </row>
    <row r="769" spans="5:5" x14ac:dyDescent="0.25">
      <c r="E769" s="1"/>
    </row>
    <row r="770" spans="5:5" x14ac:dyDescent="0.25">
      <c r="E770" s="1"/>
    </row>
    <row r="771" spans="5:5" x14ac:dyDescent="0.25">
      <c r="E771" s="1"/>
    </row>
    <row r="772" spans="5:5" x14ac:dyDescent="0.25">
      <c r="E772" s="1"/>
    </row>
    <row r="773" spans="5:5" x14ac:dyDescent="0.25">
      <c r="E773" s="1"/>
    </row>
    <row r="774" spans="5:5" x14ac:dyDescent="0.25">
      <c r="E774" s="1"/>
    </row>
    <row r="775" spans="5:5" x14ac:dyDescent="0.25">
      <c r="E775" s="1"/>
    </row>
    <row r="776" spans="5:5" x14ac:dyDescent="0.25">
      <c r="E776" s="1"/>
    </row>
    <row r="777" spans="5:5" x14ac:dyDescent="0.25">
      <c r="E777" s="1"/>
    </row>
    <row r="778" spans="5:5" x14ac:dyDescent="0.25">
      <c r="E778" s="1"/>
    </row>
    <row r="779" spans="5:5" x14ac:dyDescent="0.25">
      <c r="E779" s="1"/>
    </row>
    <row r="780" spans="5:5" x14ac:dyDescent="0.25">
      <c r="E780" s="1"/>
    </row>
    <row r="781" spans="5:5" x14ac:dyDescent="0.25">
      <c r="E781" s="1"/>
    </row>
    <row r="782" spans="5:5" x14ac:dyDescent="0.25">
      <c r="E782" s="1"/>
    </row>
    <row r="783" spans="5:5" x14ac:dyDescent="0.25">
      <c r="E783" s="1"/>
    </row>
    <row r="784" spans="5:5" x14ac:dyDescent="0.25">
      <c r="E784" s="1"/>
    </row>
    <row r="785" spans="5:5" x14ac:dyDescent="0.25">
      <c r="E785" s="1"/>
    </row>
    <row r="786" spans="5:5" x14ac:dyDescent="0.25">
      <c r="E786" s="1"/>
    </row>
    <row r="787" spans="5:5" x14ac:dyDescent="0.25">
      <c r="E787" s="1"/>
    </row>
    <row r="788" spans="5:5" x14ac:dyDescent="0.25">
      <c r="E788" s="1"/>
    </row>
    <row r="789" spans="5:5" x14ac:dyDescent="0.25">
      <c r="E789" s="1"/>
    </row>
    <row r="790" spans="5:5" x14ac:dyDescent="0.25">
      <c r="E790" s="1"/>
    </row>
    <row r="791" spans="5:5" x14ac:dyDescent="0.25">
      <c r="E791" s="1"/>
    </row>
    <row r="792" spans="5:5" x14ac:dyDescent="0.25">
      <c r="E792" s="1"/>
    </row>
    <row r="793" spans="5:5" x14ac:dyDescent="0.25">
      <c r="E793" s="1"/>
    </row>
    <row r="794" spans="5:5" x14ac:dyDescent="0.25">
      <c r="E794" s="1"/>
    </row>
    <row r="795" spans="5:5" x14ac:dyDescent="0.25">
      <c r="E795" s="1"/>
    </row>
    <row r="796" spans="5:5" x14ac:dyDescent="0.25">
      <c r="E796" s="1"/>
    </row>
    <row r="797" spans="5:5" x14ac:dyDescent="0.25">
      <c r="E797" s="1"/>
    </row>
    <row r="798" spans="5:5" x14ac:dyDescent="0.25">
      <c r="E798" s="1"/>
    </row>
    <row r="799" spans="5:5" x14ac:dyDescent="0.25">
      <c r="E799" s="1"/>
    </row>
    <row r="800" spans="5:5" x14ac:dyDescent="0.25">
      <c r="E800" s="1"/>
    </row>
    <row r="801" spans="5:5" x14ac:dyDescent="0.25">
      <c r="E801" s="1"/>
    </row>
    <row r="802" spans="5:5" x14ac:dyDescent="0.25">
      <c r="E802" s="1"/>
    </row>
    <row r="803" spans="5:5" x14ac:dyDescent="0.25">
      <c r="E803" s="1"/>
    </row>
    <row r="804" spans="5:5" x14ac:dyDescent="0.25">
      <c r="E804" s="1"/>
    </row>
    <row r="805" spans="5:5" x14ac:dyDescent="0.25">
      <c r="E805" s="1"/>
    </row>
    <row r="806" spans="5:5" x14ac:dyDescent="0.25">
      <c r="E806" s="1"/>
    </row>
    <row r="807" spans="5:5" x14ac:dyDescent="0.25">
      <c r="E807" s="1"/>
    </row>
    <row r="808" spans="5:5" x14ac:dyDescent="0.25">
      <c r="E808" s="1"/>
    </row>
    <row r="809" spans="5:5" x14ac:dyDescent="0.25">
      <c r="E809" s="1"/>
    </row>
    <row r="810" spans="5:5" x14ac:dyDescent="0.25">
      <c r="E810" s="1"/>
    </row>
    <row r="811" spans="5:5" x14ac:dyDescent="0.25">
      <c r="E811" s="1"/>
    </row>
    <row r="812" spans="5:5" x14ac:dyDescent="0.25">
      <c r="E812" s="1"/>
    </row>
    <row r="813" spans="5:5" x14ac:dyDescent="0.25">
      <c r="E813" s="1"/>
    </row>
    <row r="814" spans="5:5" x14ac:dyDescent="0.25">
      <c r="E814" s="1"/>
    </row>
    <row r="815" spans="5:5" x14ac:dyDescent="0.25">
      <c r="E815" s="1"/>
    </row>
    <row r="816" spans="5:5" x14ac:dyDescent="0.25">
      <c r="E816" s="1"/>
    </row>
    <row r="817" spans="5:5" x14ac:dyDescent="0.25">
      <c r="E817" s="1"/>
    </row>
    <row r="818" spans="5:5" x14ac:dyDescent="0.25">
      <c r="E818" s="1"/>
    </row>
    <row r="819" spans="5:5" x14ac:dyDescent="0.25">
      <c r="E819" s="1"/>
    </row>
    <row r="820" spans="5:5" x14ac:dyDescent="0.25">
      <c r="E820" s="1"/>
    </row>
    <row r="821" spans="5:5" x14ac:dyDescent="0.25">
      <c r="E821" s="1"/>
    </row>
    <row r="822" spans="5:5" x14ac:dyDescent="0.25">
      <c r="E822" s="1"/>
    </row>
    <row r="823" spans="5:5" x14ac:dyDescent="0.25">
      <c r="E823" s="1"/>
    </row>
    <row r="824" spans="5:5" x14ac:dyDescent="0.25">
      <c r="E824" s="1"/>
    </row>
    <row r="825" spans="5:5" x14ac:dyDescent="0.25">
      <c r="E825" s="1"/>
    </row>
    <row r="826" spans="5:5" x14ac:dyDescent="0.25">
      <c r="E826" s="1"/>
    </row>
    <row r="827" spans="5:5" x14ac:dyDescent="0.25">
      <c r="E827" s="1"/>
    </row>
    <row r="828" spans="5:5" x14ac:dyDescent="0.25">
      <c r="E828" s="1"/>
    </row>
    <row r="829" spans="5:5" x14ac:dyDescent="0.25">
      <c r="E829" s="1"/>
    </row>
    <row r="830" spans="5:5" x14ac:dyDescent="0.25">
      <c r="E830" s="1"/>
    </row>
    <row r="831" spans="5:5" x14ac:dyDescent="0.25">
      <c r="E831" s="1"/>
    </row>
    <row r="832" spans="5:5" x14ac:dyDescent="0.25">
      <c r="E832" s="1"/>
    </row>
    <row r="833" spans="5:5" x14ac:dyDescent="0.25">
      <c r="E833" s="1"/>
    </row>
    <row r="834" spans="5:5" x14ac:dyDescent="0.25">
      <c r="E834" s="1"/>
    </row>
    <row r="835" spans="5:5" x14ac:dyDescent="0.25">
      <c r="E835" s="1"/>
    </row>
    <row r="836" spans="5:5" x14ac:dyDescent="0.25">
      <c r="E836" s="1"/>
    </row>
    <row r="837" spans="5:5" x14ac:dyDescent="0.25">
      <c r="E837" s="1"/>
    </row>
    <row r="838" spans="5:5" x14ac:dyDescent="0.25">
      <c r="E838" s="1"/>
    </row>
    <row r="839" spans="5:5" x14ac:dyDescent="0.25">
      <c r="E839" s="1"/>
    </row>
    <row r="840" spans="5:5" x14ac:dyDescent="0.25">
      <c r="E840" s="1"/>
    </row>
    <row r="841" spans="5:5" x14ac:dyDescent="0.25">
      <c r="E841" s="1"/>
    </row>
    <row r="842" spans="5:5" x14ac:dyDescent="0.25">
      <c r="E842" s="1"/>
    </row>
    <row r="843" spans="5:5" x14ac:dyDescent="0.25">
      <c r="E843" s="1"/>
    </row>
    <row r="844" spans="5:5" x14ac:dyDescent="0.25">
      <c r="E844" s="1"/>
    </row>
    <row r="845" spans="5:5" x14ac:dyDescent="0.25">
      <c r="E845" s="1"/>
    </row>
    <row r="846" spans="5:5" x14ac:dyDescent="0.25">
      <c r="E846" s="1"/>
    </row>
    <row r="847" spans="5:5" x14ac:dyDescent="0.25">
      <c r="E847" s="1"/>
    </row>
    <row r="848" spans="5:5" x14ac:dyDescent="0.25">
      <c r="E848" s="1"/>
    </row>
    <row r="849" spans="5:5" x14ac:dyDescent="0.25">
      <c r="E849" s="1"/>
    </row>
    <row r="850" spans="5:5" x14ac:dyDescent="0.25">
      <c r="E850" s="1"/>
    </row>
    <row r="851" spans="5:5" x14ac:dyDescent="0.25">
      <c r="E851" s="1"/>
    </row>
    <row r="852" spans="5:5" x14ac:dyDescent="0.25">
      <c r="E852" s="1"/>
    </row>
    <row r="853" spans="5:5" x14ac:dyDescent="0.25">
      <c r="E853" s="1"/>
    </row>
    <row r="854" spans="5:5" x14ac:dyDescent="0.25">
      <c r="E854" s="1"/>
    </row>
    <row r="855" spans="5:5" x14ac:dyDescent="0.25">
      <c r="E855" s="1"/>
    </row>
    <row r="856" spans="5:5" x14ac:dyDescent="0.25">
      <c r="E856" s="1"/>
    </row>
    <row r="857" spans="5:5" x14ac:dyDescent="0.25">
      <c r="E857" s="1"/>
    </row>
    <row r="858" spans="5:5" x14ac:dyDescent="0.25">
      <c r="E858" s="1"/>
    </row>
    <row r="859" spans="5:5" x14ac:dyDescent="0.25">
      <c r="E859" s="1"/>
    </row>
    <row r="860" spans="5:5" x14ac:dyDescent="0.25">
      <c r="E860" s="1"/>
    </row>
    <row r="861" spans="5:5" x14ac:dyDescent="0.25">
      <c r="E861" s="1"/>
    </row>
    <row r="862" spans="5:5" x14ac:dyDescent="0.25">
      <c r="E862" s="1"/>
    </row>
    <row r="863" spans="5:5" x14ac:dyDescent="0.25">
      <c r="E863" s="1"/>
    </row>
    <row r="864" spans="5:5" x14ac:dyDescent="0.25">
      <c r="E864" s="1"/>
    </row>
    <row r="865" spans="5:5" x14ac:dyDescent="0.25">
      <c r="E865" s="1"/>
    </row>
    <row r="866" spans="5:5" x14ac:dyDescent="0.25">
      <c r="E866" s="1"/>
    </row>
    <row r="867" spans="5:5" x14ac:dyDescent="0.25">
      <c r="E867" s="1"/>
    </row>
    <row r="868" spans="5:5" x14ac:dyDescent="0.25">
      <c r="E868" s="1"/>
    </row>
    <row r="869" spans="5:5" x14ac:dyDescent="0.25">
      <c r="E869" s="1"/>
    </row>
    <row r="870" spans="5:5" x14ac:dyDescent="0.25">
      <c r="E870" s="1"/>
    </row>
    <row r="871" spans="5:5" x14ac:dyDescent="0.25">
      <c r="E871" s="1"/>
    </row>
    <row r="872" spans="5:5" x14ac:dyDescent="0.25">
      <c r="E872" s="1"/>
    </row>
    <row r="873" spans="5:5" x14ac:dyDescent="0.25">
      <c r="E873" s="1"/>
    </row>
    <row r="874" spans="5:5" x14ac:dyDescent="0.25">
      <c r="E874" s="1"/>
    </row>
    <row r="875" spans="5:5" x14ac:dyDescent="0.25">
      <c r="E875" s="1"/>
    </row>
    <row r="876" spans="5:5" x14ac:dyDescent="0.25">
      <c r="E876" s="1"/>
    </row>
    <row r="877" spans="5:5" x14ac:dyDescent="0.25">
      <c r="E877" s="1"/>
    </row>
    <row r="878" spans="5:5" x14ac:dyDescent="0.25">
      <c r="E878" s="1"/>
    </row>
    <row r="879" spans="5:5" x14ac:dyDescent="0.25">
      <c r="E879" s="1"/>
    </row>
    <row r="880" spans="5:5" x14ac:dyDescent="0.25">
      <c r="E880" s="1"/>
    </row>
    <row r="881" spans="5:5" x14ac:dyDescent="0.25">
      <c r="E881" s="1"/>
    </row>
    <row r="882" spans="5:5" x14ac:dyDescent="0.25">
      <c r="E882" s="1"/>
    </row>
    <row r="883" spans="5:5" x14ac:dyDescent="0.25">
      <c r="E883" s="1"/>
    </row>
    <row r="884" spans="5:5" x14ac:dyDescent="0.25">
      <c r="E884" s="1"/>
    </row>
    <row r="885" spans="5:5" x14ac:dyDescent="0.25">
      <c r="E885" s="1"/>
    </row>
    <row r="886" spans="5:5" x14ac:dyDescent="0.25">
      <c r="E886" s="1"/>
    </row>
    <row r="887" spans="5:5" x14ac:dyDescent="0.25">
      <c r="E887" s="1"/>
    </row>
    <row r="888" spans="5:5" x14ac:dyDescent="0.25">
      <c r="E888" s="1"/>
    </row>
    <row r="889" spans="5:5" x14ac:dyDescent="0.25">
      <c r="E889" s="1"/>
    </row>
    <row r="890" spans="5:5" x14ac:dyDescent="0.25">
      <c r="E890" s="1"/>
    </row>
    <row r="891" spans="5:5" x14ac:dyDescent="0.25">
      <c r="E891" s="1"/>
    </row>
    <row r="892" spans="5:5" x14ac:dyDescent="0.25">
      <c r="E892" s="1"/>
    </row>
    <row r="893" spans="5:5" x14ac:dyDescent="0.25">
      <c r="E893" s="1"/>
    </row>
    <row r="894" spans="5:5" x14ac:dyDescent="0.25">
      <c r="E894" s="1"/>
    </row>
    <row r="895" spans="5:5" x14ac:dyDescent="0.25">
      <c r="E895" s="1"/>
    </row>
    <row r="896" spans="5:5" x14ac:dyDescent="0.25">
      <c r="E896" s="1"/>
    </row>
    <row r="897" spans="5:5" x14ac:dyDescent="0.25">
      <c r="E897" s="1"/>
    </row>
    <row r="898" spans="5:5" x14ac:dyDescent="0.25">
      <c r="E898" s="1"/>
    </row>
    <row r="899" spans="5:5" x14ac:dyDescent="0.25">
      <c r="E899" s="1"/>
    </row>
    <row r="900" spans="5:5" x14ac:dyDescent="0.25">
      <c r="E900" s="1"/>
    </row>
    <row r="901" spans="5:5" x14ac:dyDescent="0.25">
      <c r="E901" s="1"/>
    </row>
    <row r="902" spans="5:5" x14ac:dyDescent="0.25">
      <c r="E902" s="1"/>
    </row>
    <row r="903" spans="5:5" x14ac:dyDescent="0.25">
      <c r="E903" s="1"/>
    </row>
    <row r="904" spans="5:5" x14ac:dyDescent="0.25">
      <c r="E904" s="1"/>
    </row>
    <row r="905" spans="5:5" x14ac:dyDescent="0.25">
      <c r="E905" s="1"/>
    </row>
    <row r="906" spans="5:5" x14ac:dyDescent="0.25">
      <c r="E906" s="1"/>
    </row>
    <row r="907" spans="5:5" x14ac:dyDescent="0.25">
      <c r="E907" s="1"/>
    </row>
    <row r="908" spans="5:5" x14ac:dyDescent="0.25">
      <c r="E908" s="1"/>
    </row>
    <row r="909" spans="5:5" x14ac:dyDescent="0.25">
      <c r="E909" s="1"/>
    </row>
    <row r="910" spans="5:5" x14ac:dyDescent="0.25">
      <c r="E910" s="1"/>
    </row>
    <row r="911" spans="5:5" x14ac:dyDescent="0.25">
      <c r="E911" s="1"/>
    </row>
    <row r="912" spans="5:5" x14ac:dyDescent="0.25">
      <c r="E912" s="1"/>
    </row>
    <row r="913" spans="5:5" x14ac:dyDescent="0.25">
      <c r="E913" s="1"/>
    </row>
    <row r="914" spans="5:5" x14ac:dyDescent="0.25">
      <c r="E914" s="1"/>
    </row>
    <row r="915" spans="5:5" x14ac:dyDescent="0.25">
      <c r="E915" s="1"/>
    </row>
    <row r="916" spans="5:5" x14ac:dyDescent="0.25">
      <c r="E916" s="1"/>
    </row>
    <row r="917" spans="5:5" x14ac:dyDescent="0.25">
      <c r="E917" s="1"/>
    </row>
    <row r="918" spans="5:5" x14ac:dyDescent="0.25">
      <c r="E918" s="1"/>
    </row>
    <row r="919" spans="5:5" x14ac:dyDescent="0.25">
      <c r="E919" s="1"/>
    </row>
    <row r="920" spans="5:5" x14ac:dyDescent="0.25">
      <c r="E920" s="1"/>
    </row>
    <row r="921" spans="5:5" x14ac:dyDescent="0.25">
      <c r="E921" s="1"/>
    </row>
    <row r="922" spans="5:5" x14ac:dyDescent="0.25">
      <c r="E922" s="1"/>
    </row>
    <row r="923" spans="5:5" x14ac:dyDescent="0.25">
      <c r="E923" s="1"/>
    </row>
    <row r="924" spans="5:5" x14ac:dyDescent="0.25">
      <c r="E924" s="1"/>
    </row>
    <row r="925" spans="5:5" x14ac:dyDescent="0.25">
      <c r="E925" s="1"/>
    </row>
    <row r="926" spans="5:5" x14ac:dyDescent="0.25">
      <c r="E926" s="1"/>
    </row>
    <row r="927" spans="5:5" x14ac:dyDescent="0.25">
      <c r="E927" s="1"/>
    </row>
    <row r="928" spans="5:5" x14ac:dyDescent="0.25">
      <c r="E928" s="1"/>
    </row>
    <row r="929" spans="5:5" x14ac:dyDescent="0.25">
      <c r="E929" s="1"/>
    </row>
    <row r="930" spans="5:5" x14ac:dyDescent="0.25">
      <c r="E930" s="1"/>
    </row>
    <row r="931" spans="5:5" x14ac:dyDescent="0.25">
      <c r="E931" s="1"/>
    </row>
    <row r="932" spans="5:5" x14ac:dyDescent="0.25">
      <c r="E932" s="1"/>
    </row>
    <row r="933" spans="5:5" x14ac:dyDescent="0.25">
      <c r="E933" s="1"/>
    </row>
    <row r="934" spans="5:5" x14ac:dyDescent="0.25">
      <c r="E934" s="1"/>
    </row>
    <row r="935" spans="5:5" x14ac:dyDescent="0.25">
      <c r="E935" s="1"/>
    </row>
    <row r="936" spans="5:5" x14ac:dyDescent="0.25">
      <c r="E936" s="1"/>
    </row>
    <row r="937" spans="5:5" x14ac:dyDescent="0.25">
      <c r="E937" s="1"/>
    </row>
    <row r="938" spans="5:5" x14ac:dyDescent="0.25">
      <c r="E938" s="1"/>
    </row>
    <row r="939" spans="5:5" x14ac:dyDescent="0.25">
      <c r="E939" s="1"/>
    </row>
    <row r="940" spans="5:5" x14ac:dyDescent="0.25">
      <c r="E940" s="1"/>
    </row>
    <row r="941" spans="5:5" x14ac:dyDescent="0.25">
      <c r="E941" s="1"/>
    </row>
    <row r="942" spans="5:5" x14ac:dyDescent="0.25">
      <c r="E942" s="1"/>
    </row>
    <row r="943" spans="5:5" x14ac:dyDescent="0.25">
      <c r="E943" s="1"/>
    </row>
    <row r="944" spans="5:5" x14ac:dyDescent="0.25">
      <c r="E944" s="1"/>
    </row>
    <row r="945" spans="5:5" x14ac:dyDescent="0.25">
      <c r="E945" s="1"/>
    </row>
    <row r="946" spans="5:5" x14ac:dyDescent="0.25">
      <c r="E946" s="1"/>
    </row>
    <row r="947" spans="5:5" x14ac:dyDescent="0.25">
      <c r="E947" s="1"/>
    </row>
    <row r="948" spans="5:5" x14ac:dyDescent="0.25">
      <c r="E948" s="1"/>
    </row>
    <row r="949" spans="5:5" x14ac:dyDescent="0.25">
      <c r="E949" s="1"/>
    </row>
    <row r="950" spans="5:5" x14ac:dyDescent="0.25">
      <c r="E950" s="1"/>
    </row>
    <row r="951" spans="5:5" x14ac:dyDescent="0.25">
      <c r="E951" s="1"/>
    </row>
    <row r="952" spans="5:5" x14ac:dyDescent="0.25">
      <c r="E952" s="1"/>
    </row>
    <row r="953" spans="5:5" x14ac:dyDescent="0.25">
      <c r="E953" s="1"/>
    </row>
    <row r="954" spans="5:5" x14ac:dyDescent="0.25">
      <c r="E954" s="1"/>
    </row>
    <row r="955" spans="5:5" x14ac:dyDescent="0.25">
      <c r="E955" s="1"/>
    </row>
    <row r="956" spans="5:5" x14ac:dyDescent="0.25">
      <c r="E956" s="1"/>
    </row>
    <row r="957" spans="5:5" x14ac:dyDescent="0.25">
      <c r="E957" s="1"/>
    </row>
    <row r="958" spans="5:5" x14ac:dyDescent="0.25">
      <c r="E958" s="1"/>
    </row>
    <row r="959" spans="5:5" x14ac:dyDescent="0.25">
      <c r="E959" s="1"/>
    </row>
    <row r="960" spans="5:5" x14ac:dyDescent="0.25">
      <c r="E960" s="1"/>
    </row>
    <row r="961" spans="5:5" x14ac:dyDescent="0.25">
      <c r="E961" s="1"/>
    </row>
    <row r="962" spans="5:5" x14ac:dyDescent="0.25">
      <c r="E962" s="1"/>
    </row>
    <row r="963" spans="5:5" x14ac:dyDescent="0.25">
      <c r="E963" s="1"/>
    </row>
    <row r="964" spans="5:5" x14ac:dyDescent="0.25">
      <c r="E964" s="1"/>
    </row>
    <row r="965" spans="5:5" x14ac:dyDescent="0.25">
      <c r="E965" s="1"/>
    </row>
    <row r="966" spans="5:5" x14ac:dyDescent="0.25">
      <c r="E966" s="1"/>
    </row>
    <row r="967" spans="5:5" x14ac:dyDescent="0.25">
      <c r="E967" s="1"/>
    </row>
    <row r="968" spans="5:5" x14ac:dyDescent="0.25">
      <c r="E968" s="1"/>
    </row>
    <row r="969" spans="5:5" x14ac:dyDescent="0.25">
      <c r="E969" s="1"/>
    </row>
    <row r="970" spans="5:5" x14ac:dyDescent="0.25">
      <c r="E970" s="1"/>
    </row>
    <row r="971" spans="5:5" x14ac:dyDescent="0.25">
      <c r="E971" s="1"/>
    </row>
    <row r="972" spans="5:5" x14ac:dyDescent="0.25">
      <c r="E972" s="1"/>
    </row>
    <row r="973" spans="5:5" x14ac:dyDescent="0.25">
      <c r="E973" s="1"/>
    </row>
    <row r="974" spans="5:5" x14ac:dyDescent="0.25">
      <c r="E974" s="1"/>
    </row>
    <row r="975" spans="5:5" x14ac:dyDescent="0.25">
      <c r="E975" s="1"/>
    </row>
    <row r="976" spans="5:5" x14ac:dyDescent="0.25">
      <c r="E976" s="1"/>
    </row>
    <row r="977" spans="5:5" x14ac:dyDescent="0.25">
      <c r="E977" s="1"/>
    </row>
    <row r="978" spans="5:5" x14ac:dyDescent="0.25">
      <c r="E978" s="1"/>
    </row>
    <row r="979" spans="5:5" x14ac:dyDescent="0.25">
      <c r="E979" s="1"/>
    </row>
    <row r="980" spans="5:5" x14ac:dyDescent="0.25">
      <c r="E980" s="1"/>
    </row>
    <row r="981" spans="5:5" x14ac:dyDescent="0.25">
      <c r="E981" s="1"/>
    </row>
    <row r="982" spans="5:5" x14ac:dyDescent="0.25">
      <c r="E982" s="1"/>
    </row>
    <row r="983" spans="5:5" x14ac:dyDescent="0.25">
      <c r="E983" s="1"/>
    </row>
    <row r="984" spans="5:5" x14ac:dyDescent="0.25">
      <c r="E984" s="1"/>
    </row>
    <row r="985" spans="5:5" x14ac:dyDescent="0.25">
      <c r="E985" s="1"/>
    </row>
    <row r="986" spans="5:5" x14ac:dyDescent="0.25">
      <c r="E986" s="1"/>
    </row>
    <row r="987" spans="5:5" x14ac:dyDescent="0.25">
      <c r="E987" s="1"/>
    </row>
    <row r="988" spans="5:5" x14ac:dyDescent="0.25">
      <c r="E988" s="1"/>
    </row>
    <row r="989" spans="5:5" x14ac:dyDescent="0.25">
      <c r="E989" s="1"/>
    </row>
    <row r="990" spans="5:5" x14ac:dyDescent="0.25">
      <c r="E990" s="1"/>
    </row>
    <row r="991" spans="5:5" x14ac:dyDescent="0.25">
      <c r="E991" s="1"/>
    </row>
    <row r="992" spans="5:5" x14ac:dyDescent="0.25">
      <c r="E992" s="1"/>
    </row>
    <row r="993" spans="5:5" x14ac:dyDescent="0.25">
      <c r="E993" s="1"/>
    </row>
    <row r="994" spans="5:5" x14ac:dyDescent="0.25">
      <c r="E994" s="1"/>
    </row>
    <row r="995" spans="5:5" x14ac:dyDescent="0.25">
      <c r="E995" s="1"/>
    </row>
    <row r="996" spans="5:5" x14ac:dyDescent="0.25">
      <c r="E996" s="1"/>
    </row>
    <row r="997" spans="5:5" x14ac:dyDescent="0.25">
      <c r="E997" s="1"/>
    </row>
    <row r="998" spans="5:5" x14ac:dyDescent="0.25">
      <c r="E998" s="1"/>
    </row>
    <row r="999" spans="5:5" x14ac:dyDescent="0.25">
      <c r="E999" s="1"/>
    </row>
    <row r="1000" spans="5:5" x14ac:dyDescent="0.25">
      <c r="E1000" s="1"/>
    </row>
    <row r="1001" spans="5:5" x14ac:dyDescent="0.25">
      <c r="E1001" s="1"/>
    </row>
    <row r="1002" spans="5:5" x14ac:dyDescent="0.25">
      <c r="E1002" s="1"/>
    </row>
    <row r="1003" spans="5:5" x14ac:dyDescent="0.25">
      <c r="E1003" s="1"/>
    </row>
    <row r="1004" spans="5:5" x14ac:dyDescent="0.25">
      <c r="E1004" s="1"/>
    </row>
    <row r="1005" spans="5:5" x14ac:dyDescent="0.25">
      <c r="E1005" s="1"/>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73A0-5292-2545-B476-A6B5CAD93226}">
  <dimension ref="A1:AI1005"/>
  <sheetViews>
    <sheetView showGridLines="0" topLeftCell="C1" zoomScale="150" zoomScaleNormal="150" workbookViewId="0">
      <selection activeCell="F1" sqref="F1:I1"/>
    </sheetView>
  </sheetViews>
  <sheetFormatPr baseColWidth="10" defaultColWidth="10.7109375" defaultRowHeight="15" x14ac:dyDescent="0.25"/>
  <cols>
    <col min="1" max="1" width="8.140625" style="4" bestFit="1" customWidth="1"/>
    <col min="2" max="2" width="13.28515625" style="4" customWidth="1"/>
    <col min="3" max="3" width="12.85546875" style="4" bestFit="1" customWidth="1"/>
    <col min="4" max="4" width="10.85546875" style="21" customWidth="1"/>
    <col min="5" max="5" width="12.42578125" style="4" bestFit="1" customWidth="1"/>
    <col min="6" max="6" width="11.7109375" style="22" bestFit="1" customWidth="1"/>
    <col min="7" max="7" width="10.85546875" style="22" bestFit="1" customWidth="1"/>
    <col min="8" max="10" width="10.7109375" style="22"/>
    <col min="11" max="11" width="10.85546875" style="22" customWidth="1"/>
    <col min="12" max="16" width="10.7109375" style="22"/>
    <col min="17" max="18" width="13" style="22" customWidth="1"/>
    <col min="19" max="22" width="13.7109375" style="22" bestFit="1" customWidth="1"/>
    <col min="23" max="35" width="10.7109375" style="22"/>
    <col min="36" max="16384" width="10.7109375" style="4"/>
  </cols>
  <sheetData>
    <row r="1" spans="1:18" x14ac:dyDescent="0.25">
      <c r="A1" s="23" t="s">
        <v>4</v>
      </c>
      <c r="B1" s="24" t="s">
        <v>12</v>
      </c>
      <c r="C1" s="24" t="s">
        <v>13</v>
      </c>
      <c r="D1" s="24" t="s">
        <v>14</v>
      </c>
      <c r="E1" s="24" t="s">
        <v>15</v>
      </c>
      <c r="F1" s="88" t="s">
        <v>22</v>
      </c>
      <c r="G1" s="88"/>
      <c r="H1" s="88"/>
      <c r="I1" s="88"/>
      <c r="J1" s="88" t="s">
        <v>23</v>
      </c>
      <c r="K1" s="88"/>
      <c r="L1" s="88"/>
      <c r="M1" s="88"/>
      <c r="N1" s="88" t="s">
        <v>41</v>
      </c>
      <c r="O1" s="88"/>
      <c r="P1" s="88"/>
      <c r="Q1" s="88"/>
      <c r="R1" s="4"/>
    </row>
    <row r="2" spans="1:18" ht="14.25" customHeight="1" x14ac:dyDescent="0.25">
      <c r="A2" s="25">
        <v>45154</v>
      </c>
      <c r="B2" s="26">
        <v>175.67108200000001</v>
      </c>
      <c r="C2" s="26">
        <v>58.602820999999999</v>
      </c>
      <c r="D2" s="26">
        <v>146.505066</v>
      </c>
      <c r="E2" s="26">
        <v>13.196151</v>
      </c>
      <c r="F2" s="24" t="s">
        <v>12</v>
      </c>
      <c r="G2" s="24" t="s">
        <v>13</v>
      </c>
      <c r="H2" s="24" t="s">
        <v>14</v>
      </c>
      <c r="I2" s="24" t="s">
        <v>15</v>
      </c>
      <c r="J2" s="24" t="s">
        <v>12</v>
      </c>
      <c r="K2" s="24" t="s">
        <v>13</v>
      </c>
      <c r="L2" s="24" t="s">
        <v>14</v>
      </c>
      <c r="M2" s="24" t="s">
        <v>15</v>
      </c>
      <c r="N2" s="24" t="s">
        <v>42</v>
      </c>
      <c r="O2" s="24" t="s">
        <v>43</v>
      </c>
      <c r="P2" s="24" t="s">
        <v>44</v>
      </c>
      <c r="Q2" s="24" t="s">
        <v>45</v>
      </c>
      <c r="R2" s="39"/>
    </row>
    <row r="3" spans="1:18" ht="14.25" customHeight="1" x14ac:dyDescent="0.25">
      <c r="A3" s="25">
        <v>45155</v>
      </c>
      <c r="B3" s="26">
        <v>173.11415099999999</v>
      </c>
      <c r="C3" s="26">
        <v>58.728789999999996</v>
      </c>
      <c r="D3" s="26">
        <v>144.98335299999999</v>
      </c>
      <c r="E3" s="26">
        <v>13.111919</v>
      </c>
      <c r="F3" s="30">
        <f>LN(B3/B2)</f>
        <v>-1.4662185008184019E-2</v>
      </c>
      <c r="G3" s="30">
        <f t="shared" ref="G3:I3" si="0">LN(C3/C2)</f>
        <v>2.1472312077841786E-3</v>
      </c>
      <c r="H3" s="30">
        <f t="shared" si="0"/>
        <v>-1.0441079130812173E-2</v>
      </c>
      <c r="I3" s="30">
        <f t="shared" si="0"/>
        <v>-6.4035322871765967E-3</v>
      </c>
      <c r="J3" s="15">
        <f>(B3-B2)/B3</f>
        <v>-1.4770202119409754E-2</v>
      </c>
      <c r="K3" s="15">
        <f t="shared" ref="K3:M3" si="1">(C3-C2)/C3</f>
        <v>2.144927555973787E-3</v>
      </c>
      <c r="L3" s="15">
        <f t="shared" si="1"/>
        <v>-1.0495777401423496E-2</v>
      </c>
      <c r="M3" s="15">
        <f t="shared" si="1"/>
        <v>-6.4240787332502649E-3</v>
      </c>
      <c r="N3" s="40">
        <f>F4</f>
        <v>2.8121205565770678E-3</v>
      </c>
      <c r="O3" s="40">
        <f t="shared" ref="O3:Q3" si="2">G4</f>
        <v>5.5939921723177225E-3</v>
      </c>
      <c r="P3" s="40">
        <f t="shared" si="2"/>
        <v>2.2848847647558819E-3</v>
      </c>
      <c r="Q3" s="40">
        <f t="shared" si="2"/>
        <v>2.8511962146941443E-3</v>
      </c>
      <c r="R3" s="38"/>
    </row>
    <row r="4" spans="1:18" x14ac:dyDescent="0.25">
      <c r="A4" s="25">
        <v>45156</v>
      </c>
      <c r="B4" s="26">
        <v>173.601654</v>
      </c>
      <c r="C4" s="26">
        <v>59.058239</v>
      </c>
      <c r="D4" s="26">
        <v>145.31500199999999</v>
      </c>
      <c r="E4" s="26">
        <v>13.149357</v>
      </c>
      <c r="F4" s="30">
        <f t="shared" ref="F4:F67" si="3">LN(B4/B3)</f>
        <v>2.8121205565770678E-3</v>
      </c>
      <c r="G4" s="30">
        <f t="shared" ref="G4:G67" si="4">LN(C4/C3)</f>
        <v>5.5939921723177225E-3</v>
      </c>
      <c r="H4" s="30">
        <f t="shared" ref="H4:H67" si="5">LN(D4/D3)</f>
        <v>2.2848847647558819E-3</v>
      </c>
      <c r="I4" s="30">
        <f t="shared" ref="I4:I67" si="6">LN(E4/E3)</f>
        <v>2.8511962146941443E-3</v>
      </c>
      <c r="J4" s="15">
        <f t="shared" ref="J4:J67" si="7">(B4-B3)/B4</f>
        <v>2.8081702493456878E-3</v>
      </c>
      <c r="K4" s="15">
        <f t="shared" ref="K4:K67" si="8">(C4-C3)/C4</f>
        <v>5.5783749325814449E-3</v>
      </c>
      <c r="L4" s="15">
        <f t="shared" ref="L4:L67" si="9">(D4-D3)/D4</f>
        <v>2.2822764025423803E-3</v>
      </c>
      <c r="M4" s="15">
        <f t="shared" ref="M4:M67" si="10">(E4-E3)/E4</f>
        <v>2.8471354150624902E-3</v>
      </c>
      <c r="N4" s="40">
        <f t="shared" ref="N4:N67" si="11">F5</f>
        <v>7.7070400094383651E-3</v>
      </c>
      <c r="O4" s="40">
        <f t="shared" ref="O4:O67" si="12">G5</f>
        <v>-8.568180711971048E-3</v>
      </c>
      <c r="P4" s="40">
        <f t="shared" ref="P4:P67" si="13">H5</f>
        <v>3.4177360836862881E-3</v>
      </c>
      <c r="Q4" s="40">
        <f t="shared" ref="Q4:Q67" si="14">I5</f>
        <v>3.5523360724823969E-3</v>
      </c>
    </row>
    <row r="5" spans="1:18" x14ac:dyDescent="0.25">
      <c r="A5" s="25">
        <v>45159</v>
      </c>
      <c r="B5" s="26">
        <v>174.94477800000001</v>
      </c>
      <c r="C5" s="26">
        <v>58.554378999999997</v>
      </c>
      <c r="D5" s="26">
        <v>145.8125</v>
      </c>
      <c r="E5" s="26">
        <v>13.196151</v>
      </c>
      <c r="F5" s="30">
        <f t="shared" si="3"/>
        <v>7.7070400094383651E-3</v>
      </c>
      <c r="G5" s="30">
        <f t="shared" si="4"/>
        <v>-8.568180711971048E-3</v>
      </c>
      <c r="H5" s="30">
        <f t="shared" si="5"/>
        <v>3.4177360836862881E-3</v>
      </c>
      <c r="I5" s="30">
        <f t="shared" si="6"/>
        <v>3.5523360724823969E-3</v>
      </c>
      <c r="J5" s="15">
        <f t="shared" si="7"/>
        <v>7.6774169275290816E-3</v>
      </c>
      <c r="K5" s="15">
        <f t="shared" si="8"/>
        <v>-8.6049926342827935E-3</v>
      </c>
      <c r="L5" s="15">
        <f t="shared" si="9"/>
        <v>3.4119022717531578E-3</v>
      </c>
      <c r="M5" s="15">
        <f t="shared" si="10"/>
        <v>3.5460339912752E-3</v>
      </c>
      <c r="N5" s="40">
        <f t="shared" si="11"/>
        <v>7.8738144273404372E-3</v>
      </c>
      <c r="O5" s="40">
        <f t="shared" si="12"/>
        <v>-6.141625470814838E-3</v>
      </c>
      <c r="P5" s="40">
        <f t="shared" si="13"/>
        <v>-2.0956622133486116E-2</v>
      </c>
      <c r="Q5" s="40">
        <f t="shared" si="14"/>
        <v>1.1283650762276005E-2</v>
      </c>
    </row>
    <row r="6" spans="1:18" x14ac:dyDescent="0.25">
      <c r="A6" s="25">
        <v>45160</v>
      </c>
      <c r="B6" s="26">
        <v>176.327698</v>
      </c>
      <c r="C6" s="26">
        <v>58.195861999999998</v>
      </c>
      <c r="D6" s="26">
        <v>142.78855899999999</v>
      </c>
      <c r="E6" s="26">
        <v>13.345895000000001</v>
      </c>
      <c r="F6" s="30">
        <f t="shared" si="3"/>
        <v>7.8738144273404372E-3</v>
      </c>
      <c r="G6" s="30">
        <f t="shared" si="4"/>
        <v>-6.141625470814838E-3</v>
      </c>
      <c r="H6" s="30">
        <f t="shared" si="5"/>
        <v>-2.0956622133486116E-2</v>
      </c>
      <c r="I6" s="30">
        <f t="shared" si="6"/>
        <v>1.1283650762276005E-2</v>
      </c>
      <c r="J6" s="15">
        <f t="shared" si="7"/>
        <v>7.842897149374594E-3</v>
      </c>
      <c r="K6" s="15">
        <f t="shared" si="8"/>
        <v>-6.1605239217867262E-3</v>
      </c>
      <c r="L6" s="15">
        <f t="shared" si="9"/>
        <v>-2.1177754164463609E-2</v>
      </c>
      <c r="M6" s="15">
        <f t="shared" si="10"/>
        <v>1.1220229141619959E-2</v>
      </c>
      <c r="N6" s="40">
        <f t="shared" si="11"/>
        <v>2.1711540417555734E-2</v>
      </c>
      <c r="O6" s="40">
        <f t="shared" si="12"/>
        <v>3.4904214645253497E-3</v>
      </c>
      <c r="P6" s="40">
        <f t="shared" si="13"/>
        <v>6.740365503857486E-3</v>
      </c>
      <c r="Q6" s="40">
        <f t="shared" si="14"/>
        <v>-7.0373473579131004E-3</v>
      </c>
    </row>
    <row r="7" spans="1:18" x14ac:dyDescent="0.25">
      <c r="A7" s="25">
        <v>45161</v>
      </c>
      <c r="B7" s="26">
        <v>180.19790599999999</v>
      </c>
      <c r="C7" s="26">
        <v>58.399344999999997</v>
      </c>
      <c r="D7" s="26">
        <v>143.754257</v>
      </c>
      <c r="E7" s="26">
        <v>13.252305</v>
      </c>
      <c r="F7" s="30">
        <f t="shared" si="3"/>
        <v>2.1711540417555734E-2</v>
      </c>
      <c r="G7" s="30">
        <f t="shared" si="4"/>
        <v>3.4904214645253497E-3</v>
      </c>
      <c r="H7" s="30">
        <f t="shared" si="5"/>
        <v>6.740365503857486E-3</v>
      </c>
      <c r="I7" s="30">
        <f t="shared" si="6"/>
        <v>-7.0373473579131004E-3</v>
      </c>
      <c r="J7" s="15">
        <f t="shared" si="7"/>
        <v>2.1477541475981365E-2</v>
      </c>
      <c r="K7" s="15">
        <f t="shared" si="8"/>
        <v>3.4843370246703713E-3</v>
      </c>
      <c r="L7" s="15">
        <f t="shared" si="9"/>
        <v>6.7177001930454365E-3</v>
      </c>
      <c r="M7" s="15">
        <f t="shared" si="10"/>
        <v>-7.0621676757364645E-3</v>
      </c>
      <c r="N7" s="40">
        <f t="shared" si="11"/>
        <v>-2.6519108676923038E-2</v>
      </c>
      <c r="O7" s="40">
        <f t="shared" si="12"/>
        <v>-2.6582344086022547E-3</v>
      </c>
      <c r="P7" s="40">
        <f t="shared" si="13"/>
        <v>-9.5044774711671462E-4</v>
      </c>
      <c r="Q7" s="40">
        <f t="shared" si="14"/>
        <v>-7.0654176800563693E-4</v>
      </c>
    </row>
    <row r="8" spans="1:18" x14ac:dyDescent="0.25">
      <c r="A8" s="25">
        <v>45162</v>
      </c>
      <c r="B8" s="26">
        <v>175.48202499999999</v>
      </c>
      <c r="C8" s="26">
        <v>58.244312000000001</v>
      </c>
      <c r="D8" s="26">
        <v>143.61769100000001</v>
      </c>
      <c r="E8" s="26">
        <v>13.242945000000001</v>
      </c>
      <c r="F8" s="30">
        <f t="shared" si="3"/>
        <v>-2.6519108676923038E-2</v>
      </c>
      <c r="G8" s="30">
        <f t="shared" si="4"/>
        <v>-2.6582344086022547E-3</v>
      </c>
      <c r="H8" s="30">
        <f t="shared" si="5"/>
        <v>-9.5044774711671462E-4</v>
      </c>
      <c r="I8" s="30">
        <f t="shared" si="6"/>
        <v>-7.0654176800563693E-4</v>
      </c>
      <c r="J8" s="15">
        <f t="shared" si="7"/>
        <v>-2.6873869275214918E-2</v>
      </c>
      <c r="K8" s="15">
        <f t="shared" si="8"/>
        <v>-2.6617706463765247E-3</v>
      </c>
      <c r="L8" s="15">
        <f t="shared" si="9"/>
        <v>-9.5089956570871029E-4</v>
      </c>
      <c r="M8" s="15">
        <f t="shared" si="10"/>
        <v>-7.0679142743544936E-4</v>
      </c>
      <c r="N8" s="40">
        <f t="shared" si="11"/>
        <v>1.2564052740774025E-2</v>
      </c>
      <c r="O8" s="40">
        <f t="shared" si="12"/>
        <v>4.6472362667604817E-3</v>
      </c>
      <c r="P8" s="40">
        <f t="shared" si="13"/>
        <v>-1.2233201758554283E-3</v>
      </c>
      <c r="Q8" s="40">
        <f t="shared" si="14"/>
        <v>-2.830866787178094E-3</v>
      </c>
    </row>
    <row r="9" spans="1:18" x14ac:dyDescent="0.25">
      <c r="A9" s="25">
        <v>45163</v>
      </c>
      <c r="B9" s="26">
        <v>177.70069899999999</v>
      </c>
      <c r="C9" s="26">
        <v>58.515616999999999</v>
      </c>
      <c r="D9" s="26">
        <v>143.44210799999999</v>
      </c>
      <c r="E9" s="26">
        <v>13.205508999999999</v>
      </c>
      <c r="F9" s="30">
        <f t="shared" si="3"/>
        <v>1.2564052740774025E-2</v>
      </c>
      <c r="G9" s="30">
        <f t="shared" si="4"/>
        <v>4.6472362667604817E-3</v>
      </c>
      <c r="H9" s="30">
        <f t="shared" si="5"/>
        <v>-1.2233201758554283E-3</v>
      </c>
      <c r="I9" s="30">
        <f t="shared" si="6"/>
        <v>-2.830866787178094E-3</v>
      </c>
      <c r="J9" s="15">
        <f t="shared" si="7"/>
        <v>1.248545454511686E-2</v>
      </c>
      <c r="K9" s="15">
        <f t="shared" si="8"/>
        <v>4.6364545724605129E-3</v>
      </c>
      <c r="L9" s="15">
        <f t="shared" si="9"/>
        <v>-1.2240687371940838E-3</v>
      </c>
      <c r="M9" s="15">
        <f t="shared" si="10"/>
        <v>-2.834877474242103E-3</v>
      </c>
      <c r="N9" s="40">
        <f t="shared" si="11"/>
        <v>8.8072127836774459E-3</v>
      </c>
      <c r="O9" s="40">
        <f t="shared" si="12"/>
        <v>2.811071519673288E-3</v>
      </c>
      <c r="P9" s="40">
        <f t="shared" si="13"/>
        <v>3.4622835952314748E-3</v>
      </c>
      <c r="Q9" s="40">
        <f t="shared" si="14"/>
        <v>7.0621975605345338E-3</v>
      </c>
    </row>
    <row r="10" spans="1:18" x14ac:dyDescent="0.25">
      <c r="A10" s="25">
        <v>45166</v>
      </c>
      <c r="B10" s="26">
        <v>179.272659</v>
      </c>
      <c r="C10" s="26">
        <v>58.680340000000001</v>
      </c>
      <c r="D10" s="26">
        <v>143.939606</v>
      </c>
      <c r="E10" s="26">
        <v>13.299099</v>
      </c>
      <c r="F10" s="30">
        <f t="shared" si="3"/>
        <v>8.8072127836774459E-3</v>
      </c>
      <c r="G10" s="30">
        <f t="shared" si="4"/>
        <v>2.811071519673288E-3</v>
      </c>
      <c r="H10" s="30">
        <f t="shared" si="5"/>
        <v>3.4622835952314748E-3</v>
      </c>
      <c r="I10" s="30">
        <f t="shared" si="6"/>
        <v>7.0621975605345338E-3</v>
      </c>
      <c r="J10" s="15">
        <f t="shared" si="7"/>
        <v>8.7685428930912353E-3</v>
      </c>
      <c r="K10" s="15">
        <f t="shared" si="8"/>
        <v>2.8071241577673572E-3</v>
      </c>
      <c r="L10" s="15">
        <f t="shared" si="9"/>
        <v>3.456296802702151E-3</v>
      </c>
      <c r="M10" s="15">
        <f t="shared" si="10"/>
        <v>7.0373188439307602E-3</v>
      </c>
      <c r="N10" s="40">
        <f t="shared" si="11"/>
        <v>2.1575762719950167E-2</v>
      </c>
      <c r="O10" s="40">
        <f t="shared" si="12"/>
        <v>-9.9121473034572902E-4</v>
      </c>
      <c r="P10" s="40">
        <f t="shared" si="13"/>
        <v>8.0993210507113115E-3</v>
      </c>
      <c r="Q10" s="40">
        <f t="shared" si="14"/>
        <v>3.8652123786868747E-2</v>
      </c>
    </row>
    <row r="11" spans="1:18" x14ac:dyDescent="0.25">
      <c r="A11" s="25">
        <v>45167</v>
      </c>
      <c r="B11" s="26">
        <v>183.18263200000001</v>
      </c>
      <c r="C11" s="26">
        <v>58.622204000000004</v>
      </c>
      <c r="D11" s="26">
        <v>145.110153</v>
      </c>
      <c r="E11" s="26">
        <v>13.823200999999999</v>
      </c>
      <c r="F11" s="30">
        <f t="shared" si="3"/>
        <v>2.1575762719950167E-2</v>
      </c>
      <c r="G11" s="30">
        <f t="shared" si="4"/>
        <v>-9.9121473034572902E-4</v>
      </c>
      <c r="H11" s="30">
        <f t="shared" si="5"/>
        <v>8.0993210507113115E-3</v>
      </c>
      <c r="I11" s="30">
        <f t="shared" si="6"/>
        <v>3.8652123786868747E-2</v>
      </c>
      <c r="J11" s="15">
        <f t="shared" si="7"/>
        <v>2.1344670929283337E-2</v>
      </c>
      <c r="K11" s="15">
        <f t="shared" si="8"/>
        <v>-9.9170614601930556E-4</v>
      </c>
      <c r="L11" s="15">
        <f t="shared" si="9"/>
        <v>8.0666099221878649E-3</v>
      </c>
      <c r="M11" s="15">
        <f t="shared" si="10"/>
        <v>3.7914662457704203E-2</v>
      </c>
      <c r="N11" s="40">
        <f t="shared" si="11"/>
        <v>1.899078242547661E-2</v>
      </c>
      <c r="O11" s="40">
        <f t="shared" si="12"/>
        <v>-4.9597604879833524E-4</v>
      </c>
      <c r="P11" s="40">
        <f t="shared" si="13"/>
        <v>-4.0415125667635282E-3</v>
      </c>
      <c r="Q11" s="40">
        <f t="shared" si="14"/>
        <v>-2.7118017809940271E-3</v>
      </c>
    </row>
    <row r="12" spans="1:18" x14ac:dyDescent="0.25">
      <c r="A12" s="25">
        <v>45168</v>
      </c>
      <c r="B12" s="26">
        <v>186.69465600000001</v>
      </c>
      <c r="C12" s="26">
        <v>58.593136000000001</v>
      </c>
      <c r="D12" s="26">
        <v>144.52487199999999</v>
      </c>
      <c r="E12" s="26">
        <v>13.785766000000001</v>
      </c>
      <c r="F12" s="30">
        <f t="shared" si="3"/>
        <v>1.899078242547661E-2</v>
      </c>
      <c r="G12" s="30">
        <f t="shared" si="4"/>
        <v>-4.9597604879833524E-4</v>
      </c>
      <c r="H12" s="30">
        <f t="shared" si="5"/>
        <v>-4.0415125667635282E-3</v>
      </c>
      <c r="I12" s="30">
        <f t="shared" si="6"/>
        <v>-2.7118017809940271E-3</v>
      </c>
      <c r="J12" s="15">
        <f t="shared" si="7"/>
        <v>1.881159362161923E-2</v>
      </c>
      <c r="K12" s="15">
        <f t="shared" si="8"/>
        <v>-4.9609906525573772E-4</v>
      </c>
      <c r="L12" s="15">
        <f t="shared" si="9"/>
        <v>-4.0496904920283138E-3</v>
      </c>
      <c r="M12" s="15">
        <f t="shared" si="10"/>
        <v>-2.7154820414040503E-3</v>
      </c>
      <c r="N12" s="40">
        <f t="shared" si="11"/>
        <v>1.1717517176788328E-3</v>
      </c>
      <c r="O12" s="40">
        <f t="shared" si="12"/>
        <v>-1.0640119950070189E-2</v>
      </c>
      <c r="P12" s="40">
        <f t="shared" si="13"/>
        <v>-1.2428386047596607E-2</v>
      </c>
      <c r="Q12" s="40">
        <f t="shared" si="14"/>
        <v>4.0649860690958528E-3</v>
      </c>
    </row>
    <row r="13" spans="1:18" x14ac:dyDescent="0.25">
      <c r="A13" s="25">
        <v>45169</v>
      </c>
      <c r="B13" s="26">
        <v>186.913544</v>
      </c>
      <c r="C13" s="26">
        <v>57.973002999999999</v>
      </c>
      <c r="D13" s="26">
        <v>142.739777</v>
      </c>
      <c r="E13" s="26">
        <v>13.841919000000001</v>
      </c>
      <c r="F13" s="30">
        <f t="shared" si="3"/>
        <v>1.1717517176788328E-3</v>
      </c>
      <c r="G13" s="30">
        <f t="shared" si="4"/>
        <v>-1.0640119950070189E-2</v>
      </c>
      <c r="H13" s="30">
        <f t="shared" si="5"/>
        <v>-1.2428386047596607E-2</v>
      </c>
      <c r="I13" s="30">
        <f t="shared" si="6"/>
        <v>4.0649860690958528E-3</v>
      </c>
      <c r="J13" s="15">
        <f t="shared" si="7"/>
        <v>1.1710654846927124E-3</v>
      </c>
      <c r="K13" s="15">
        <f t="shared" si="8"/>
        <v>-1.0696927326673119E-2</v>
      </c>
      <c r="L13" s="15">
        <f t="shared" si="9"/>
        <v>-1.2505939392072779E-2</v>
      </c>
      <c r="M13" s="15">
        <f t="shared" si="10"/>
        <v>4.0567351969044265E-3</v>
      </c>
      <c r="N13" s="40">
        <f t="shared" si="11"/>
        <v>8.4277857631225358E-3</v>
      </c>
      <c r="O13" s="40">
        <f t="shared" si="12"/>
        <v>-8.7293459886518768E-3</v>
      </c>
      <c r="P13" s="40">
        <f t="shared" si="13"/>
        <v>3.3430239573994255E-3</v>
      </c>
      <c r="Q13" s="40">
        <f t="shared" si="14"/>
        <v>-9.5109702559868468E-3</v>
      </c>
    </row>
    <row r="14" spans="1:18" x14ac:dyDescent="0.25">
      <c r="A14" s="25">
        <v>45170</v>
      </c>
      <c r="B14" s="26">
        <v>188.49546799999999</v>
      </c>
      <c r="C14" s="26">
        <v>57.469138999999998</v>
      </c>
      <c r="D14" s="26">
        <v>143.217758</v>
      </c>
      <c r="E14" s="26">
        <v>13.710893</v>
      </c>
      <c r="F14" s="30">
        <f t="shared" si="3"/>
        <v>8.4277857631225358E-3</v>
      </c>
      <c r="G14" s="30">
        <f t="shared" si="4"/>
        <v>-8.7293459886518768E-3</v>
      </c>
      <c r="H14" s="30">
        <f t="shared" si="5"/>
        <v>3.3430239573994255E-3</v>
      </c>
      <c r="I14" s="30">
        <f t="shared" si="6"/>
        <v>-9.5109702559868468E-3</v>
      </c>
      <c r="J14" s="15">
        <f t="shared" si="7"/>
        <v>8.3923715343648831E-3</v>
      </c>
      <c r="K14" s="15">
        <f t="shared" si="8"/>
        <v>-8.7675578365633781E-3</v>
      </c>
      <c r="L14" s="15">
        <f t="shared" si="9"/>
        <v>3.3374422744419708E-3</v>
      </c>
      <c r="M14" s="15">
        <f t="shared" si="10"/>
        <v>-9.5563432666275136E-3</v>
      </c>
      <c r="N14" s="40">
        <f t="shared" si="11"/>
        <v>1.2659131987154749E-3</v>
      </c>
      <c r="O14" s="40">
        <f t="shared" si="12"/>
        <v>-8.2960032000802229E-3</v>
      </c>
      <c r="P14" s="40">
        <f t="shared" si="13"/>
        <v>-1.1095405596341172E-2</v>
      </c>
      <c r="Q14" s="40">
        <f t="shared" si="14"/>
        <v>-1.1671910678181512E-2</v>
      </c>
    </row>
    <row r="15" spans="1:18" x14ac:dyDescent="0.25">
      <c r="A15" s="25">
        <v>45174</v>
      </c>
      <c r="B15" s="26">
        <v>188.734238</v>
      </c>
      <c r="C15" s="26">
        <v>56.994346999999998</v>
      </c>
      <c r="D15" s="26">
        <v>141.63748200000001</v>
      </c>
      <c r="E15" s="26">
        <v>13.551791</v>
      </c>
      <c r="F15" s="30">
        <f t="shared" si="3"/>
        <v>1.2659131987154749E-3</v>
      </c>
      <c r="G15" s="30">
        <f t="shared" si="4"/>
        <v>-8.2960032000802229E-3</v>
      </c>
      <c r="H15" s="30">
        <f t="shared" si="5"/>
        <v>-1.1095405596341172E-2</v>
      </c>
      <c r="I15" s="30">
        <f t="shared" si="6"/>
        <v>-1.1671910678181512E-2</v>
      </c>
      <c r="J15" s="15">
        <f t="shared" si="7"/>
        <v>1.2651122686071225E-3</v>
      </c>
      <c r="K15" s="15">
        <f t="shared" si="8"/>
        <v>-8.3305103925482432E-3</v>
      </c>
      <c r="L15" s="15">
        <f t="shared" si="9"/>
        <v>-1.1157187897480398E-2</v>
      </c>
      <c r="M15" s="15">
        <f t="shared" si="10"/>
        <v>-1.1740293220283632E-2</v>
      </c>
      <c r="N15" s="40">
        <f t="shared" si="11"/>
        <v>-3.6449647610985361E-2</v>
      </c>
      <c r="O15" s="40">
        <f t="shared" si="12"/>
        <v>-6.802636816685408E-4</v>
      </c>
      <c r="P15" s="40">
        <f t="shared" si="13"/>
        <v>-1.65396632304482E-3</v>
      </c>
      <c r="Q15" s="40">
        <f t="shared" si="14"/>
        <v>8.9378657253624903E-3</v>
      </c>
    </row>
    <row r="16" spans="1:18" x14ac:dyDescent="0.25">
      <c r="A16" s="25">
        <v>45175</v>
      </c>
      <c r="B16" s="26">
        <v>181.97880599999999</v>
      </c>
      <c r="C16" s="26">
        <v>56.955589000000003</v>
      </c>
      <c r="D16" s="26">
        <v>141.403412</v>
      </c>
      <c r="E16" s="26">
        <v>13.673458</v>
      </c>
      <c r="F16" s="30">
        <f t="shared" si="3"/>
        <v>-3.6449647610985361E-2</v>
      </c>
      <c r="G16" s="30">
        <f t="shared" si="4"/>
        <v>-6.802636816685408E-4</v>
      </c>
      <c r="H16" s="30">
        <f t="shared" si="5"/>
        <v>-1.65396632304482E-3</v>
      </c>
      <c r="I16" s="30">
        <f t="shared" si="6"/>
        <v>8.9378657253624903E-3</v>
      </c>
      <c r="J16" s="15">
        <f t="shared" si="7"/>
        <v>-3.7122081128502481E-2</v>
      </c>
      <c r="K16" s="15">
        <f t="shared" si="8"/>
        <v>-6.804951134820903E-4</v>
      </c>
      <c r="L16" s="15">
        <f t="shared" si="9"/>
        <v>-1.6553348797552542E-3</v>
      </c>
      <c r="M16" s="15">
        <f t="shared" si="10"/>
        <v>8.8980417389661354E-3</v>
      </c>
      <c r="N16" s="40">
        <f t="shared" si="11"/>
        <v>-2.9685687263803755E-2</v>
      </c>
      <c r="O16" s="40">
        <f t="shared" si="12"/>
        <v>-7.685086250950387E-3</v>
      </c>
      <c r="P16" s="40">
        <f t="shared" si="13"/>
        <v>-8.5911179492632866E-3</v>
      </c>
      <c r="Q16" s="40">
        <f t="shared" si="14"/>
        <v>0</v>
      </c>
    </row>
    <row r="17" spans="1:29" x14ac:dyDescent="0.25">
      <c r="A17" s="25">
        <v>45176</v>
      </c>
      <c r="B17" s="26">
        <v>176.656036</v>
      </c>
      <c r="C17" s="26">
        <v>56.519558000000004</v>
      </c>
      <c r="D17" s="26">
        <v>140.19380200000001</v>
      </c>
      <c r="E17" s="26">
        <v>13.673458</v>
      </c>
      <c r="F17" s="30">
        <f t="shared" si="3"/>
        <v>-2.9685687263803755E-2</v>
      </c>
      <c r="G17" s="30">
        <f t="shared" si="4"/>
        <v>-7.685086250950387E-3</v>
      </c>
      <c r="H17" s="30">
        <f t="shared" si="5"/>
        <v>-8.5911179492632866E-3</v>
      </c>
      <c r="I17" s="30">
        <f t="shared" si="6"/>
        <v>0</v>
      </c>
      <c r="J17" s="15">
        <f t="shared" si="7"/>
        <v>-3.0130699864679356E-2</v>
      </c>
      <c r="K17" s="15">
        <f t="shared" si="8"/>
        <v>-7.7146923194268396E-3</v>
      </c>
      <c r="L17" s="15">
        <f t="shared" si="9"/>
        <v>-8.6281275116570268E-3</v>
      </c>
      <c r="M17" s="15">
        <f t="shared" si="10"/>
        <v>0</v>
      </c>
      <c r="N17" s="40">
        <f t="shared" si="11"/>
        <v>3.4855737123982338E-3</v>
      </c>
      <c r="O17" s="40">
        <f t="shared" si="12"/>
        <v>0</v>
      </c>
      <c r="P17" s="40">
        <f t="shared" si="13"/>
        <v>7.6518323838956222E-4</v>
      </c>
      <c r="Q17" s="40">
        <f t="shared" si="14"/>
        <v>-1.4477988707991517E-2</v>
      </c>
    </row>
    <row r="18" spans="1:29" x14ac:dyDescent="0.25">
      <c r="A18" s="25">
        <v>45177</v>
      </c>
      <c r="B18" s="26">
        <v>177.27285800000001</v>
      </c>
      <c r="C18" s="26">
        <v>56.519558000000004</v>
      </c>
      <c r="D18" s="26">
        <v>140.301117</v>
      </c>
      <c r="E18" s="26">
        <v>13.47692</v>
      </c>
      <c r="F18" s="30">
        <f t="shared" si="3"/>
        <v>3.4855737123982338E-3</v>
      </c>
      <c r="G18" s="30">
        <f t="shared" si="4"/>
        <v>0</v>
      </c>
      <c r="H18" s="30">
        <f t="shared" si="5"/>
        <v>7.6518323838956222E-4</v>
      </c>
      <c r="I18" s="30">
        <f t="shared" si="6"/>
        <v>-1.4477988707991517E-2</v>
      </c>
      <c r="J18" s="15">
        <f t="shared" si="7"/>
        <v>3.4795061520360507E-3</v>
      </c>
      <c r="K18" s="15">
        <f t="shared" si="8"/>
        <v>0</v>
      </c>
      <c r="L18" s="15">
        <f t="shared" si="9"/>
        <v>7.6489056035099006E-4</v>
      </c>
      <c r="M18" s="15">
        <f t="shared" si="10"/>
        <v>-1.4583302416279115E-2</v>
      </c>
      <c r="N18" s="40">
        <f t="shared" si="11"/>
        <v>6.6007039975988667E-3</v>
      </c>
      <c r="O18" s="40">
        <f t="shared" si="12"/>
        <v>9.3849136242531647E-3</v>
      </c>
      <c r="P18" s="40">
        <f t="shared" si="13"/>
        <v>4.3706422775577902E-3</v>
      </c>
      <c r="Q18" s="40">
        <f t="shared" si="14"/>
        <v>8.2988273439278445E-3</v>
      </c>
    </row>
    <row r="19" spans="1:29" x14ac:dyDescent="0.25">
      <c r="A19" s="25">
        <v>45180</v>
      </c>
      <c r="B19" s="26">
        <v>178.446854</v>
      </c>
      <c r="C19" s="26">
        <v>57.052486000000002</v>
      </c>
      <c r="D19" s="26">
        <v>140.91566499999999</v>
      </c>
      <c r="E19" s="26">
        <v>13.589228</v>
      </c>
      <c r="F19" s="30">
        <f t="shared" si="3"/>
        <v>6.6007039975988667E-3</v>
      </c>
      <c r="G19" s="30">
        <f t="shared" si="4"/>
        <v>9.3849136242531647E-3</v>
      </c>
      <c r="H19" s="30">
        <f t="shared" si="5"/>
        <v>4.3706422775577902E-3</v>
      </c>
      <c r="I19" s="30">
        <f t="shared" si="6"/>
        <v>8.2988273439278445E-3</v>
      </c>
      <c r="J19" s="15">
        <f t="shared" si="7"/>
        <v>6.5789672033107864E-3</v>
      </c>
      <c r="K19" s="15">
        <f t="shared" si="8"/>
        <v>9.3410127649827257E-3</v>
      </c>
      <c r="L19" s="15">
        <f t="shared" si="9"/>
        <v>4.3611049204500081E-3</v>
      </c>
      <c r="M19" s="15">
        <f t="shared" si="10"/>
        <v>8.2644871364289801E-3</v>
      </c>
      <c r="N19" s="40">
        <f t="shared" si="11"/>
        <v>-1.7207766577965616E-2</v>
      </c>
      <c r="O19" s="40">
        <f t="shared" si="12"/>
        <v>-9.8994165765982269E-3</v>
      </c>
      <c r="P19" s="40">
        <f t="shared" si="13"/>
        <v>1.2930049259339658E-2</v>
      </c>
      <c r="Q19" s="40">
        <f t="shared" si="14"/>
        <v>-4.1408787728015178E-3</v>
      </c>
    </row>
    <row r="20" spans="1:29" x14ac:dyDescent="0.25">
      <c r="A20" s="25">
        <v>45181</v>
      </c>
      <c r="B20" s="26">
        <v>175.40245100000001</v>
      </c>
      <c r="C20" s="26">
        <v>56.490485999999997</v>
      </c>
      <c r="D20" s="26">
        <v>142.74954199999999</v>
      </c>
      <c r="E20" s="26">
        <v>13.533073</v>
      </c>
      <c r="F20" s="30">
        <f t="shared" si="3"/>
        <v>-1.7207766577965616E-2</v>
      </c>
      <c r="G20" s="30">
        <f t="shared" si="4"/>
        <v>-9.8994165765982269E-3</v>
      </c>
      <c r="H20" s="30">
        <f t="shared" si="5"/>
        <v>1.2930049259339658E-2</v>
      </c>
      <c r="I20" s="30">
        <f t="shared" si="6"/>
        <v>-4.1408787728015178E-3</v>
      </c>
      <c r="J20" s="15">
        <f t="shared" si="7"/>
        <v>-1.7356673083205595E-2</v>
      </c>
      <c r="K20" s="15">
        <f t="shared" si="8"/>
        <v>-9.9485778897353567E-3</v>
      </c>
      <c r="L20" s="15">
        <f t="shared" si="9"/>
        <v>1.2846815298363628E-2</v>
      </c>
      <c r="M20" s="15">
        <f t="shared" si="10"/>
        <v>-4.149464057424385E-3</v>
      </c>
      <c r="N20" s="40">
        <f t="shared" si="11"/>
        <v>-1.1925628607410014E-2</v>
      </c>
      <c r="O20" s="40">
        <f t="shared" si="12"/>
        <v>2.3984991177818894E-3</v>
      </c>
      <c r="P20" s="40">
        <f t="shared" si="13"/>
        <v>4.7822692080471709E-4</v>
      </c>
      <c r="Q20" s="40">
        <f t="shared" si="14"/>
        <v>1.1004270746853787E-2</v>
      </c>
    </row>
    <row r="21" spans="1:29" x14ac:dyDescent="0.25">
      <c r="A21" s="25">
        <v>45182</v>
      </c>
      <c r="B21" s="26">
        <v>173.32309000000001</v>
      </c>
      <c r="C21" s="26">
        <v>56.626140999999997</v>
      </c>
      <c r="D21" s="26">
        <v>142.817825</v>
      </c>
      <c r="E21" s="26">
        <v>13.682817</v>
      </c>
      <c r="F21" s="30">
        <f t="shared" si="3"/>
        <v>-1.1925628607410014E-2</v>
      </c>
      <c r="G21" s="30">
        <f t="shared" si="4"/>
        <v>2.3984991177818894E-3</v>
      </c>
      <c r="H21" s="30">
        <f t="shared" si="5"/>
        <v>4.7822692080471709E-4</v>
      </c>
      <c r="I21" s="30">
        <f t="shared" si="6"/>
        <v>1.1004270746853787E-2</v>
      </c>
      <c r="J21" s="15">
        <f t="shared" si="7"/>
        <v>-1.1997022439422271E-2</v>
      </c>
      <c r="K21" s="15">
        <f t="shared" si="8"/>
        <v>2.3956250170747086E-3</v>
      </c>
      <c r="L21" s="15">
        <f t="shared" si="9"/>
        <v>4.7811258853723679E-4</v>
      </c>
      <c r="M21" s="15">
        <f t="shared" si="10"/>
        <v>1.0943945241685253E-2</v>
      </c>
      <c r="N21" s="40">
        <f t="shared" si="11"/>
        <v>8.744192273870471E-3</v>
      </c>
      <c r="O21" s="40">
        <f t="shared" si="12"/>
        <v>8.2446925036342867E-3</v>
      </c>
      <c r="P21" s="40">
        <f t="shared" si="13"/>
        <v>1.9211775011975799E-2</v>
      </c>
      <c r="Q21" s="40">
        <f t="shared" si="14"/>
        <v>2.9651713697862989E-2</v>
      </c>
    </row>
    <row r="22" spans="1:29" x14ac:dyDescent="0.25">
      <c r="A22" s="25">
        <v>45183</v>
      </c>
      <c r="B22" s="26">
        <v>174.84530599999999</v>
      </c>
      <c r="C22" s="26">
        <v>57.094935999999997</v>
      </c>
      <c r="D22" s="26">
        <v>145.58813499999999</v>
      </c>
      <c r="E22" s="26">
        <v>14.094611</v>
      </c>
      <c r="F22" s="30">
        <f t="shared" si="3"/>
        <v>8.744192273870471E-3</v>
      </c>
      <c r="G22" s="30">
        <f t="shared" si="4"/>
        <v>8.2446925036342867E-3</v>
      </c>
      <c r="H22" s="30">
        <f t="shared" si="5"/>
        <v>1.9211775011975799E-2</v>
      </c>
      <c r="I22" s="30">
        <f t="shared" si="6"/>
        <v>2.9651713697862989E-2</v>
      </c>
      <c r="J22" s="15">
        <f t="shared" si="7"/>
        <v>8.7060730129065404E-3</v>
      </c>
      <c r="K22" s="15">
        <f t="shared" si="8"/>
        <v>8.2107982396197113E-3</v>
      </c>
      <c r="L22" s="15">
        <f t="shared" si="9"/>
        <v>1.9028405027648684E-2</v>
      </c>
      <c r="M22" s="15">
        <f t="shared" si="10"/>
        <v>2.9216414699206699E-2</v>
      </c>
      <c r="N22" s="40">
        <f t="shared" si="11"/>
        <v>-4.1626265495737849E-3</v>
      </c>
      <c r="O22" s="40">
        <f t="shared" si="12"/>
        <v>-8.9348416448038568E-3</v>
      </c>
      <c r="P22" s="40">
        <f t="shared" si="13"/>
        <v>-2.9524998063902006E-3</v>
      </c>
      <c r="Q22" s="40">
        <f t="shared" si="14"/>
        <v>1.1224978589028094E-2</v>
      </c>
    </row>
    <row r="23" spans="1:29" ht="15.75" thickBot="1" x14ac:dyDescent="0.3">
      <c r="A23" s="25">
        <v>45184</v>
      </c>
      <c r="B23" s="26">
        <v>174.11900299999999</v>
      </c>
      <c r="C23" s="26">
        <v>56.587074000000001</v>
      </c>
      <c r="D23" s="26">
        <v>145.15891999999999</v>
      </c>
      <c r="E23" s="26">
        <v>14.253714</v>
      </c>
      <c r="F23" s="30">
        <f t="shared" si="3"/>
        <v>-4.1626265495737849E-3</v>
      </c>
      <c r="G23" s="30">
        <f t="shared" si="4"/>
        <v>-8.9348416448038568E-3</v>
      </c>
      <c r="H23" s="30">
        <f t="shared" si="5"/>
        <v>-2.9524998063902006E-3</v>
      </c>
      <c r="I23" s="30">
        <f t="shared" si="6"/>
        <v>1.1224978589028094E-2</v>
      </c>
      <c r="J23" s="15">
        <f t="shared" si="7"/>
        <v>-4.1713023132805413E-3</v>
      </c>
      <c r="K23" s="15">
        <f t="shared" si="8"/>
        <v>-8.9748764885775115E-3</v>
      </c>
      <c r="L23" s="15">
        <f t="shared" si="9"/>
        <v>-2.9568627267273638E-3</v>
      </c>
      <c r="M23" s="15">
        <f t="shared" si="10"/>
        <v>1.1162213581667205E-2</v>
      </c>
      <c r="N23" s="40">
        <f t="shared" si="11"/>
        <v>1.6771885661529522E-2</v>
      </c>
      <c r="O23" s="40">
        <f t="shared" si="12"/>
        <v>6.1940863988089057E-3</v>
      </c>
      <c r="P23" s="40">
        <f t="shared" si="13"/>
        <v>2.081060219182381E-3</v>
      </c>
      <c r="Q23" s="40">
        <f t="shared" si="14"/>
        <v>-9.2349221157867391E-3</v>
      </c>
    </row>
    <row r="24" spans="1:29" x14ac:dyDescent="0.25">
      <c r="A24" s="25">
        <v>45187</v>
      </c>
      <c r="B24" s="26">
        <v>177.06393399999999</v>
      </c>
      <c r="C24" s="26">
        <v>56.938667000000002</v>
      </c>
      <c r="D24" s="26">
        <v>145.461319</v>
      </c>
      <c r="E24" s="26">
        <v>14.122688</v>
      </c>
      <c r="F24" s="30">
        <f t="shared" si="3"/>
        <v>1.6771885661529522E-2</v>
      </c>
      <c r="G24" s="30">
        <f t="shared" si="4"/>
        <v>6.1940863988089057E-3</v>
      </c>
      <c r="H24" s="30">
        <f t="shared" si="5"/>
        <v>2.081060219182381E-3</v>
      </c>
      <c r="I24" s="30">
        <f t="shared" si="6"/>
        <v>-9.2349221157867391E-3</v>
      </c>
      <c r="J24" s="15">
        <f t="shared" si="7"/>
        <v>1.6632020612396409E-2</v>
      </c>
      <c r="K24" s="15">
        <f t="shared" si="8"/>
        <v>6.1749425921755622E-3</v>
      </c>
      <c r="L24" s="15">
        <f t="shared" si="9"/>
        <v>2.0788963146966123E-3</v>
      </c>
      <c r="M24" s="15">
        <f t="shared" si="10"/>
        <v>-9.2776955774991499E-3</v>
      </c>
      <c r="N24" s="40">
        <f t="shared" si="11"/>
        <v>6.1618290451625419E-3</v>
      </c>
      <c r="O24" s="40">
        <f t="shared" si="12"/>
        <v>-2.0603885067279927E-3</v>
      </c>
      <c r="P24" s="40">
        <f t="shared" si="13"/>
        <v>-1.2750275394505101E-3</v>
      </c>
      <c r="Q24" s="40">
        <f t="shared" si="14"/>
        <v>7.9209277625121085E-3</v>
      </c>
      <c r="R24" s="4"/>
      <c r="S24" s="1"/>
      <c r="T24" s="31" t="s">
        <v>12</v>
      </c>
      <c r="U24" s="31" t="s">
        <v>13</v>
      </c>
      <c r="V24" s="31" t="s">
        <v>14</v>
      </c>
      <c r="W24" s="31" t="s">
        <v>15</v>
      </c>
      <c r="X24" s="4"/>
      <c r="Y24" s="31"/>
      <c r="Z24" s="31" t="s">
        <v>12</v>
      </c>
      <c r="AA24" s="31" t="s">
        <v>13</v>
      </c>
      <c r="AB24" s="31" t="s">
        <v>14</v>
      </c>
      <c r="AC24" s="31" t="s">
        <v>15</v>
      </c>
    </row>
    <row r="25" spans="1:29" x14ac:dyDescent="0.25">
      <c r="A25" s="25">
        <v>45188</v>
      </c>
      <c r="B25" s="26">
        <v>178.15834000000001</v>
      </c>
      <c r="C25" s="26">
        <v>56.821472</v>
      </c>
      <c r="D25" s="26">
        <v>145.27597</v>
      </c>
      <c r="E25" s="26">
        <v>14.234997</v>
      </c>
      <c r="F25" s="30">
        <f t="shared" si="3"/>
        <v>6.1618290451625419E-3</v>
      </c>
      <c r="G25" s="30">
        <f t="shared" si="4"/>
        <v>-2.0603885067279927E-3</v>
      </c>
      <c r="H25" s="30">
        <f t="shared" si="5"/>
        <v>-1.2750275394505101E-3</v>
      </c>
      <c r="I25" s="30">
        <f t="shared" si="6"/>
        <v>7.9209277625121085E-3</v>
      </c>
      <c r="J25" s="15">
        <f t="shared" si="7"/>
        <v>6.1428839087747482E-3</v>
      </c>
      <c r="K25" s="15">
        <f t="shared" si="8"/>
        <v>-2.062512565672399E-3</v>
      </c>
      <c r="L25" s="15">
        <f t="shared" si="9"/>
        <v>-1.2758407326414836E-3</v>
      </c>
      <c r="M25" s="15">
        <f t="shared" si="10"/>
        <v>7.8896398783926524E-3</v>
      </c>
      <c r="N25" s="40">
        <f t="shared" si="11"/>
        <v>-2.0194689945887755E-2</v>
      </c>
      <c r="O25" s="40">
        <f t="shared" si="12"/>
        <v>4.4589357728930948E-3</v>
      </c>
      <c r="P25" s="40">
        <f t="shared" si="13"/>
        <v>-4.2389693184284203E-3</v>
      </c>
      <c r="Q25" s="40">
        <f t="shared" si="14"/>
        <v>2.2107528152630732E-2</v>
      </c>
      <c r="R25" s="4"/>
      <c r="S25" s="1" t="s">
        <v>24</v>
      </c>
      <c r="T25" s="35">
        <v>1.0005667965467292E-3</v>
      </c>
      <c r="U25" s="35">
        <v>6.5844828632144513E-4</v>
      </c>
      <c r="V25" s="35">
        <v>1.5030786305094985E-3</v>
      </c>
      <c r="W25" s="35">
        <v>1.5168662454873357E-3</v>
      </c>
      <c r="X25" s="4"/>
      <c r="Y25" s="1" t="s">
        <v>12</v>
      </c>
      <c r="Z25" s="36">
        <v>1</v>
      </c>
      <c r="AA25" s="36"/>
      <c r="AB25" s="36"/>
      <c r="AC25" s="36"/>
    </row>
    <row r="26" spans="1:29" x14ac:dyDescent="0.25">
      <c r="A26" s="25">
        <v>45189</v>
      </c>
      <c r="B26" s="26">
        <v>174.59657300000001</v>
      </c>
      <c r="C26" s="26">
        <v>57.075400999999999</v>
      </c>
      <c r="D26" s="26">
        <v>144.66145299999999</v>
      </c>
      <c r="E26" s="26">
        <v>14.553202000000001</v>
      </c>
      <c r="F26" s="30">
        <f t="shared" si="3"/>
        <v>-2.0194689945887755E-2</v>
      </c>
      <c r="G26" s="30">
        <f t="shared" si="4"/>
        <v>4.4589357728930948E-3</v>
      </c>
      <c r="H26" s="30">
        <f t="shared" si="5"/>
        <v>-4.2389693184284203E-3</v>
      </c>
      <c r="I26" s="30">
        <f t="shared" si="6"/>
        <v>2.2107528152630732E-2</v>
      </c>
      <c r="J26" s="15">
        <f t="shared" si="7"/>
        <v>-2.0399982306640137E-2</v>
      </c>
      <c r="K26" s="15">
        <f t="shared" si="8"/>
        <v>4.4490094778309027E-3</v>
      </c>
      <c r="L26" s="15">
        <f t="shared" si="9"/>
        <v>-4.2479664572428041E-3</v>
      </c>
      <c r="M26" s="15">
        <f t="shared" si="10"/>
        <v>2.1864947658941359E-2</v>
      </c>
      <c r="N26" s="40">
        <f t="shared" si="11"/>
        <v>-8.9290841663582452E-3</v>
      </c>
      <c r="O26" s="40">
        <f t="shared" si="12"/>
        <v>-1.5520182226064388E-2</v>
      </c>
      <c r="P26" s="40">
        <f t="shared" si="13"/>
        <v>-7.8527809774467452E-3</v>
      </c>
      <c r="Q26" s="40">
        <f t="shared" si="14"/>
        <v>-1.5554405482686634E-2</v>
      </c>
      <c r="R26" s="4"/>
      <c r="S26" s="1" t="s">
        <v>25</v>
      </c>
      <c r="T26" s="33">
        <v>9.0188667826404233E-4</v>
      </c>
      <c r="U26" s="33">
        <v>5.3006717015077363E-4</v>
      </c>
      <c r="V26" s="33">
        <v>7.3330290951943689E-4</v>
      </c>
      <c r="W26" s="33">
        <v>8.4396575660352865E-4</v>
      </c>
      <c r="X26" s="4"/>
      <c r="Y26" s="1" t="s">
        <v>13</v>
      </c>
      <c r="Z26" s="36">
        <v>9.2908387993421535E-2</v>
      </c>
      <c r="AA26" s="36">
        <v>1</v>
      </c>
      <c r="AB26" s="36"/>
      <c r="AC26" s="36"/>
    </row>
    <row r="27" spans="1:29" x14ac:dyDescent="0.25">
      <c r="A27" s="25">
        <v>45190</v>
      </c>
      <c r="B27" s="26">
        <v>173.04452499999999</v>
      </c>
      <c r="C27" s="26">
        <v>56.196418999999999</v>
      </c>
      <c r="D27" s="26">
        <v>143.52990700000001</v>
      </c>
      <c r="E27" s="26">
        <v>14.328587000000001</v>
      </c>
      <c r="F27" s="30">
        <f t="shared" si="3"/>
        <v>-8.9290841663582452E-3</v>
      </c>
      <c r="G27" s="30">
        <f t="shared" si="4"/>
        <v>-1.5520182226064388E-2</v>
      </c>
      <c r="H27" s="30">
        <f t="shared" si="5"/>
        <v>-7.8527809774467452E-3</v>
      </c>
      <c r="I27" s="30">
        <f t="shared" si="6"/>
        <v>-1.5554405482686634E-2</v>
      </c>
      <c r="J27" s="15">
        <f t="shared" si="7"/>
        <v>-8.9690673541969242E-3</v>
      </c>
      <c r="K27" s="15">
        <f t="shared" si="8"/>
        <v>-1.5641245752687563E-2</v>
      </c>
      <c r="L27" s="15">
        <f t="shared" si="9"/>
        <v>-7.8836949291689138E-3</v>
      </c>
      <c r="M27" s="15">
        <f t="shared" si="10"/>
        <v>-1.5676004898459283E-2</v>
      </c>
      <c r="N27" s="40">
        <f t="shared" si="11"/>
        <v>4.932157084030179E-3</v>
      </c>
      <c r="O27" s="40">
        <f t="shared" si="12"/>
        <v>1.0421744338548341E-3</v>
      </c>
      <c r="P27" s="40">
        <f t="shared" si="13"/>
        <v>-9.6290710303040105E-3</v>
      </c>
      <c r="Q27" s="40">
        <f t="shared" si="14"/>
        <v>-1.2488017087223817E-2</v>
      </c>
      <c r="R27" s="4"/>
      <c r="S27" s="1" t="s">
        <v>26</v>
      </c>
      <c r="T27" s="35">
        <v>1.947036741825917E-3</v>
      </c>
      <c r="U27" s="35">
        <v>1.050272311962191E-3</v>
      </c>
      <c r="V27" s="35">
        <v>2.0270955243618513E-3</v>
      </c>
      <c r="W27" s="35">
        <v>1.4116370274933096E-3</v>
      </c>
      <c r="X27" s="4"/>
      <c r="Y27" s="1" t="s">
        <v>14</v>
      </c>
      <c r="Z27" s="36">
        <v>4.7823404927254509E-2</v>
      </c>
      <c r="AA27" s="36">
        <v>0.18624001651856556</v>
      </c>
      <c r="AB27" s="36">
        <v>1</v>
      </c>
      <c r="AC27" s="36"/>
    </row>
    <row r="28" spans="1:29" ht="15.75" thickBot="1" x14ac:dyDescent="0.3">
      <c r="A28" s="25">
        <v>45191</v>
      </c>
      <c r="B28" s="26">
        <v>173.900116</v>
      </c>
      <c r="C28" s="26">
        <v>56.255015999999998</v>
      </c>
      <c r="D28" s="26">
        <v>142.15448000000001</v>
      </c>
      <c r="E28" s="26">
        <v>14.150764000000001</v>
      </c>
      <c r="F28" s="30">
        <f t="shared" si="3"/>
        <v>4.932157084030179E-3</v>
      </c>
      <c r="G28" s="30">
        <f t="shared" si="4"/>
        <v>1.0421744338548341E-3</v>
      </c>
      <c r="H28" s="30">
        <f t="shared" si="5"/>
        <v>-9.6290710303040105E-3</v>
      </c>
      <c r="I28" s="30">
        <f t="shared" si="6"/>
        <v>-1.2488017087223817E-2</v>
      </c>
      <c r="J28" s="15">
        <f t="shared" si="7"/>
        <v>4.9200139693984105E-3</v>
      </c>
      <c r="K28" s="15">
        <f t="shared" si="8"/>
        <v>1.0416315586862317E-3</v>
      </c>
      <c r="L28" s="15">
        <f t="shared" si="9"/>
        <v>-9.6755796933026793E-3</v>
      </c>
      <c r="M28" s="15">
        <f t="shared" si="10"/>
        <v>-1.2566317974068401E-2</v>
      </c>
      <c r="N28" s="40">
        <f t="shared" si="11"/>
        <v>7.3532671978666295E-3</v>
      </c>
      <c r="O28" s="40">
        <f t="shared" si="12"/>
        <v>-1.0471250468192831E-2</v>
      </c>
      <c r="P28" s="40">
        <f t="shared" si="13"/>
        <v>4.9286703199951359E-3</v>
      </c>
      <c r="Q28" s="40">
        <f t="shared" si="14"/>
        <v>-3.9760898184737319E-3</v>
      </c>
      <c r="R28" s="4"/>
      <c r="S28" s="1" t="s">
        <v>27</v>
      </c>
      <c r="T28" s="33" t="e">
        <v>#N/A</v>
      </c>
      <c r="U28" s="33">
        <v>0</v>
      </c>
      <c r="V28" s="33" t="e">
        <v>#N/A</v>
      </c>
      <c r="W28" s="33">
        <v>0</v>
      </c>
      <c r="X28" s="4"/>
      <c r="Y28" s="32" t="s">
        <v>15</v>
      </c>
      <c r="Z28" s="37">
        <v>-1.9839152826202956E-2</v>
      </c>
      <c r="AA28" s="37">
        <v>0.34877913015927403</v>
      </c>
      <c r="AB28" s="37">
        <v>0.1862107365173262</v>
      </c>
      <c r="AC28" s="37">
        <v>1</v>
      </c>
    </row>
    <row r="29" spans="1:29" x14ac:dyDescent="0.25">
      <c r="A29" s="25">
        <v>45194</v>
      </c>
      <c r="B29" s="26">
        <v>175.18356299999999</v>
      </c>
      <c r="C29" s="26">
        <v>55.669029000000002</v>
      </c>
      <c r="D29" s="26">
        <v>142.856842</v>
      </c>
      <c r="E29" s="26">
        <v>14.094611</v>
      </c>
      <c r="F29" s="30">
        <f t="shared" si="3"/>
        <v>7.3532671978666295E-3</v>
      </c>
      <c r="G29" s="30">
        <f t="shared" si="4"/>
        <v>-1.0471250468192831E-2</v>
      </c>
      <c r="H29" s="30">
        <f t="shared" si="5"/>
        <v>4.9286703199951359E-3</v>
      </c>
      <c r="I29" s="30">
        <f t="shared" si="6"/>
        <v>-3.9760898184737319E-3</v>
      </c>
      <c r="J29" s="15">
        <f t="shared" si="7"/>
        <v>7.3262980728391472E-3</v>
      </c>
      <c r="K29" s="15">
        <f t="shared" si="8"/>
        <v>-1.052626587038182E-2</v>
      </c>
      <c r="L29" s="15">
        <f t="shared" si="9"/>
        <v>4.9165443542423656E-3</v>
      </c>
      <c r="M29" s="15">
        <f t="shared" si="10"/>
        <v>-3.9840049505445816E-3</v>
      </c>
      <c r="N29" s="40">
        <f t="shared" si="11"/>
        <v>-2.3676570379196956E-2</v>
      </c>
      <c r="O29" s="40">
        <f t="shared" si="12"/>
        <v>-8.2798817906721903E-3</v>
      </c>
      <c r="P29" s="40">
        <f t="shared" si="13"/>
        <v>-1.0433243353410393E-2</v>
      </c>
      <c r="Q29" s="40">
        <f t="shared" si="14"/>
        <v>-2.6595130223768674E-3</v>
      </c>
      <c r="R29" s="4"/>
      <c r="S29" s="1" t="s">
        <v>28</v>
      </c>
      <c r="T29" s="35">
        <v>1.4317007168692672E-2</v>
      </c>
      <c r="U29" s="35">
        <v>8.4145554622722402E-3</v>
      </c>
      <c r="V29" s="35">
        <v>1.1640822805611175E-2</v>
      </c>
      <c r="W29" s="35">
        <v>1.3397541042164431E-2</v>
      </c>
      <c r="X29" s="4"/>
      <c r="Y29" s="4"/>
      <c r="Z29" s="4"/>
    </row>
    <row r="30" spans="1:29" x14ac:dyDescent="0.25">
      <c r="A30" s="25">
        <v>45195</v>
      </c>
      <c r="B30" s="26">
        <v>171.08453399999999</v>
      </c>
      <c r="C30" s="26">
        <v>55.209999000000003</v>
      </c>
      <c r="D30" s="26">
        <v>141.37413000000001</v>
      </c>
      <c r="E30" s="26">
        <v>14.057176</v>
      </c>
      <c r="F30" s="30">
        <f t="shared" si="3"/>
        <v>-2.3676570379196956E-2</v>
      </c>
      <c r="G30" s="30">
        <f t="shared" si="4"/>
        <v>-8.2798817906721903E-3</v>
      </c>
      <c r="H30" s="30">
        <f t="shared" si="5"/>
        <v>-1.0433243353410393E-2</v>
      </c>
      <c r="I30" s="30">
        <f t="shared" si="6"/>
        <v>-2.6595130223768674E-3</v>
      </c>
      <c r="J30" s="15">
        <f t="shared" si="7"/>
        <v>-2.3959085629563698E-2</v>
      </c>
      <c r="K30" s="15">
        <f t="shared" si="8"/>
        <v>-8.3142548146033918E-3</v>
      </c>
      <c r="L30" s="15">
        <f t="shared" si="9"/>
        <v>-1.0487859412468124E-2</v>
      </c>
      <c r="M30" s="15">
        <f t="shared" si="10"/>
        <v>-2.6630526643474E-3</v>
      </c>
      <c r="N30" s="40">
        <f t="shared" si="11"/>
        <v>-8.9372740582099996E-3</v>
      </c>
      <c r="O30" s="40">
        <f t="shared" si="12"/>
        <v>-1.0313022416799286E-2</v>
      </c>
      <c r="P30" s="40">
        <f t="shared" si="13"/>
        <v>5.8476760566381946E-3</v>
      </c>
      <c r="Q30" s="40">
        <f t="shared" si="14"/>
        <v>-1.0036916003110012E-2</v>
      </c>
      <c r="R30" s="4"/>
      <c r="S30" s="1" t="s">
        <v>29</v>
      </c>
      <c r="T30" s="33">
        <v>2.0497669426839735E-4</v>
      </c>
      <c r="U30" s="33">
        <v>7.0804743627655582E-5</v>
      </c>
      <c r="V30" s="33">
        <v>1.3550875559163722E-4</v>
      </c>
      <c r="W30" s="33">
        <v>1.7949410597648037E-4</v>
      </c>
      <c r="X30" s="4"/>
      <c r="Y30" s="4"/>
      <c r="Z30" s="4"/>
    </row>
    <row r="31" spans="1:29" x14ac:dyDescent="0.25">
      <c r="A31" s="25">
        <v>45196</v>
      </c>
      <c r="B31" s="26">
        <v>169.56231700000001</v>
      </c>
      <c r="C31" s="26">
        <v>54.643543000000001</v>
      </c>
      <c r="D31" s="26">
        <v>142.203262</v>
      </c>
      <c r="E31" s="26">
        <v>13.916791</v>
      </c>
      <c r="F31" s="30">
        <f t="shared" si="3"/>
        <v>-8.9372740582099996E-3</v>
      </c>
      <c r="G31" s="30">
        <f t="shared" si="4"/>
        <v>-1.0313022416799286E-2</v>
      </c>
      <c r="H31" s="30">
        <f t="shared" si="5"/>
        <v>5.8476760566381946E-3</v>
      </c>
      <c r="I31" s="30">
        <f t="shared" si="6"/>
        <v>-1.0036916003110012E-2</v>
      </c>
      <c r="J31" s="15">
        <f t="shared" si="7"/>
        <v>-8.9773307355783746E-3</v>
      </c>
      <c r="K31" s="15">
        <f t="shared" si="8"/>
        <v>-1.0366384917610527E-2</v>
      </c>
      <c r="L31" s="15">
        <f t="shared" si="9"/>
        <v>5.8306116775295007E-3</v>
      </c>
      <c r="M31" s="15">
        <f t="shared" si="10"/>
        <v>-1.0087454787529697E-2</v>
      </c>
      <c r="N31" s="40">
        <f t="shared" si="11"/>
        <v>1.5245124110350558E-3</v>
      </c>
      <c r="O31" s="40">
        <f t="shared" si="12"/>
        <v>-2.5052793506595878E-3</v>
      </c>
      <c r="P31" s="40">
        <f t="shared" si="13"/>
        <v>1.2339652914118577E-2</v>
      </c>
      <c r="Q31" s="40">
        <f t="shared" si="14"/>
        <v>9.370913321953802E-3</v>
      </c>
      <c r="R31" s="4"/>
      <c r="S31" s="1" t="s">
        <v>30</v>
      </c>
      <c r="T31" s="33">
        <v>3.1993752014185901</v>
      </c>
      <c r="U31" s="33">
        <v>5.0354702520574879</v>
      </c>
      <c r="V31" s="33">
        <v>5.9450521093574373</v>
      </c>
      <c r="W31" s="33">
        <v>2.3858239469937246</v>
      </c>
      <c r="X31" s="4"/>
      <c r="Y31" s="4"/>
      <c r="Z31" s="4"/>
    </row>
    <row r="32" spans="1:29" x14ac:dyDescent="0.25">
      <c r="A32" s="25">
        <v>45197</v>
      </c>
      <c r="B32" s="26">
        <v>169.82101399999999</v>
      </c>
      <c r="C32" s="26">
        <v>54.506816999999998</v>
      </c>
      <c r="D32" s="26">
        <v>143.968872</v>
      </c>
      <c r="E32" s="26">
        <v>14.047817</v>
      </c>
      <c r="F32" s="30">
        <f t="shared" si="3"/>
        <v>1.5245124110350558E-3</v>
      </c>
      <c r="G32" s="30">
        <f t="shared" si="4"/>
        <v>-2.5052793506595878E-3</v>
      </c>
      <c r="H32" s="30">
        <f t="shared" si="5"/>
        <v>1.2339652914118577E-2</v>
      </c>
      <c r="I32" s="30">
        <f t="shared" si="6"/>
        <v>9.370913321953802E-3</v>
      </c>
      <c r="J32" s="15">
        <f t="shared" si="7"/>
        <v>1.5233509322938312E-3</v>
      </c>
      <c r="K32" s="15">
        <f t="shared" si="8"/>
        <v>-2.5084201853137564E-3</v>
      </c>
      <c r="L32" s="15">
        <f t="shared" si="9"/>
        <v>1.2263831587150376E-2</v>
      </c>
      <c r="M32" s="15">
        <f t="shared" si="10"/>
        <v>9.3271431425964828E-3</v>
      </c>
      <c r="N32" s="40">
        <f t="shared" si="11"/>
        <v>3.0418117645047292E-3</v>
      </c>
      <c r="O32" s="40">
        <f t="shared" si="12"/>
        <v>3.0412831937692204E-3</v>
      </c>
      <c r="P32" s="40">
        <f t="shared" si="13"/>
        <v>-1.7566587699048578E-2</v>
      </c>
      <c r="Q32" s="40">
        <f t="shared" si="14"/>
        <v>6.6600268115622394E-4</v>
      </c>
      <c r="R32" s="4"/>
      <c r="S32" s="1" t="s">
        <v>31</v>
      </c>
      <c r="T32" s="33">
        <v>0.26385725923725961</v>
      </c>
      <c r="U32" s="33">
        <v>-0.51847268351090958</v>
      </c>
      <c r="V32" s="33">
        <v>-1.4361975453799565</v>
      </c>
      <c r="W32" s="33">
        <v>0.55654665547677762</v>
      </c>
      <c r="X32" s="4"/>
      <c r="Y32" s="4"/>
      <c r="Z32" s="4"/>
    </row>
    <row r="33" spans="1:28" x14ac:dyDescent="0.25">
      <c r="A33" s="25">
        <v>45198</v>
      </c>
      <c r="B33" s="26">
        <v>170.33836400000001</v>
      </c>
      <c r="C33" s="26">
        <v>54.672840000000001</v>
      </c>
      <c r="D33" s="26">
        <v>141.46191400000001</v>
      </c>
      <c r="E33" s="26">
        <v>14.057176</v>
      </c>
      <c r="F33" s="30">
        <f t="shared" si="3"/>
        <v>3.0418117645047292E-3</v>
      </c>
      <c r="G33" s="30">
        <f t="shared" si="4"/>
        <v>3.0412831937692204E-3</v>
      </c>
      <c r="H33" s="30">
        <f t="shared" si="5"/>
        <v>-1.7566587699048578E-2</v>
      </c>
      <c r="I33" s="30">
        <f t="shared" si="6"/>
        <v>6.6600268115622394E-4</v>
      </c>
      <c r="J33" s="15">
        <f t="shared" si="7"/>
        <v>3.0371901423217949E-3</v>
      </c>
      <c r="K33" s="15">
        <f t="shared" si="8"/>
        <v>3.0366631768169111E-3</v>
      </c>
      <c r="L33" s="15">
        <f t="shared" si="9"/>
        <v>-1.7721787646673558E-2</v>
      </c>
      <c r="M33" s="15">
        <f t="shared" si="10"/>
        <v>6.6578095059775127E-4</v>
      </c>
      <c r="N33" s="40">
        <f t="shared" si="11"/>
        <v>1.4726612543542477E-2</v>
      </c>
      <c r="O33" s="40">
        <f t="shared" si="12"/>
        <v>-8.9718561804357604E-3</v>
      </c>
      <c r="P33" s="40">
        <f t="shared" si="13"/>
        <v>-8.6567488859623613E-3</v>
      </c>
      <c r="Q33" s="40">
        <f t="shared" si="14"/>
        <v>-2.3578125464621125E-2</v>
      </c>
      <c r="R33" s="4"/>
      <c r="S33" s="1" t="s">
        <v>32</v>
      </c>
      <c r="T33" s="33">
        <v>0.119497047152869</v>
      </c>
      <c r="U33" s="33">
        <v>7.797326564542939E-2</v>
      </c>
      <c r="V33" s="33">
        <v>9.4393618947551619E-2</v>
      </c>
      <c r="W33" s="33">
        <v>0.10225348776612249</v>
      </c>
      <c r="X33" s="4"/>
      <c r="Y33" s="4"/>
      <c r="Z33" s="4"/>
    </row>
    <row r="34" spans="1:28" x14ac:dyDescent="0.25">
      <c r="A34" s="25">
        <v>45201</v>
      </c>
      <c r="B34" s="26">
        <v>172.865433</v>
      </c>
      <c r="C34" s="26">
        <v>54.184517</v>
      </c>
      <c r="D34" s="26">
        <v>140.24259900000001</v>
      </c>
      <c r="E34" s="26">
        <v>13.729611</v>
      </c>
      <c r="F34" s="30">
        <f t="shared" si="3"/>
        <v>1.4726612543542477E-2</v>
      </c>
      <c r="G34" s="30">
        <f t="shared" si="4"/>
        <v>-8.9718561804357604E-3</v>
      </c>
      <c r="H34" s="30">
        <f t="shared" si="5"/>
        <v>-8.6567488859623613E-3</v>
      </c>
      <c r="I34" s="30">
        <f t="shared" si="6"/>
        <v>-2.3578125464621125E-2</v>
      </c>
      <c r="J34" s="15">
        <f t="shared" si="7"/>
        <v>1.4618706332109689E-2</v>
      </c>
      <c r="K34" s="15">
        <f t="shared" si="8"/>
        <v>-9.0122239162896134E-3</v>
      </c>
      <c r="L34" s="15">
        <f t="shared" si="9"/>
        <v>-8.6943268927866524E-3</v>
      </c>
      <c r="M34" s="15">
        <f t="shared" si="10"/>
        <v>-2.3858287026486031E-2</v>
      </c>
      <c r="N34" s="40">
        <f t="shared" si="11"/>
        <v>-7.8002013931504684E-3</v>
      </c>
      <c r="O34" s="40">
        <f t="shared" si="12"/>
        <v>-1.0873561101627389E-2</v>
      </c>
      <c r="P34" s="40">
        <f t="shared" si="13"/>
        <v>-7.4001160534839551E-3</v>
      </c>
      <c r="Q34" s="40">
        <f t="shared" si="14"/>
        <v>7.470418425544037E-3</v>
      </c>
      <c r="R34" s="4"/>
      <c r="S34" s="1" t="s">
        <v>33</v>
      </c>
      <c r="T34" s="35">
        <v>-4.936563304839342E-2</v>
      </c>
      <c r="U34" s="35">
        <v>-4.9535374384451825E-2</v>
      </c>
      <c r="V34" s="35">
        <v>-6.6864291458487934E-2</v>
      </c>
      <c r="W34" s="35">
        <v>-3.8675610583800438E-2</v>
      </c>
      <c r="X34" s="4"/>
      <c r="Y34" s="4"/>
      <c r="Z34" s="4"/>
    </row>
    <row r="35" spans="1:28" x14ac:dyDescent="0.25">
      <c r="A35" s="25">
        <v>45202</v>
      </c>
      <c r="B35" s="26">
        <v>171.52229299999999</v>
      </c>
      <c r="C35" s="26">
        <v>53.598529999999997</v>
      </c>
      <c r="D35" s="26">
        <v>139.208618</v>
      </c>
      <c r="E35" s="26">
        <v>13.832561</v>
      </c>
      <c r="F35" s="30">
        <f t="shared" si="3"/>
        <v>-7.8002013931504684E-3</v>
      </c>
      <c r="G35" s="30">
        <f t="shared" si="4"/>
        <v>-1.0873561101627389E-2</v>
      </c>
      <c r="H35" s="30">
        <f t="shared" si="5"/>
        <v>-7.4001160534839551E-3</v>
      </c>
      <c r="I35" s="30">
        <f t="shared" si="6"/>
        <v>7.470418425544037E-3</v>
      </c>
      <c r="J35" s="15">
        <f t="shared" si="7"/>
        <v>-7.8307022166500852E-3</v>
      </c>
      <c r="K35" s="15">
        <f t="shared" si="8"/>
        <v>-1.093289312225546E-2</v>
      </c>
      <c r="L35" s="15">
        <f t="shared" si="9"/>
        <v>-7.4275645779344739E-3</v>
      </c>
      <c r="M35" s="15">
        <f t="shared" si="10"/>
        <v>7.4425842040385633E-3</v>
      </c>
      <c r="N35" s="40">
        <f t="shared" si="11"/>
        <v>7.2820978273525263E-3</v>
      </c>
      <c r="O35" s="40">
        <f t="shared" si="12"/>
        <v>2.9112300036451422E-3</v>
      </c>
      <c r="P35" s="40">
        <f t="shared" si="13"/>
        <v>4.4743812840926343E-3</v>
      </c>
      <c r="Q35" s="40">
        <f t="shared" si="14"/>
        <v>-8.8346792935787202E-3</v>
      </c>
      <c r="R35" s="4"/>
      <c r="S35" s="1" t="s">
        <v>34</v>
      </c>
      <c r="T35" s="35">
        <v>7.0131414104475584E-2</v>
      </c>
      <c r="U35" s="35">
        <v>2.8437891260977562E-2</v>
      </c>
      <c r="V35" s="35">
        <v>2.7529327489063699E-2</v>
      </c>
      <c r="W35" s="35">
        <v>6.3577877182322051E-2</v>
      </c>
      <c r="X35" s="4"/>
      <c r="Y35" s="4"/>
      <c r="Z35" s="4"/>
    </row>
    <row r="36" spans="1:28" x14ac:dyDescent="0.25">
      <c r="A36" s="25">
        <v>45203</v>
      </c>
      <c r="B36" s="26">
        <v>172.77589399999999</v>
      </c>
      <c r="C36" s="26">
        <v>53.754795000000001</v>
      </c>
      <c r="D36" s="26">
        <v>139.832886</v>
      </c>
      <c r="E36" s="26">
        <v>13.710893</v>
      </c>
      <c r="F36" s="30">
        <f t="shared" si="3"/>
        <v>7.2820978273525263E-3</v>
      </c>
      <c r="G36" s="30">
        <f t="shared" si="4"/>
        <v>2.9112300036451422E-3</v>
      </c>
      <c r="H36" s="30">
        <f t="shared" si="5"/>
        <v>4.4743812840926343E-3</v>
      </c>
      <c r="I36" s="30">
        <f t="shared" si="6"/>
        <v>-8.8346792935787202E-3</v>
      </c>
      <c r="J36" s="15">
        <f t="shared" si="7"/>
        <v>7.2556475963018504E-3</v>
      </c>
      <c r="K36" s="15">
        <f t="shared" si="8"/>
        <v>2.9069964828254812E-3</v>
      </c>
      <c r="L36" s="15">
        <f t="shared" si="9"/>
        <v>4.4643861530541586E-3</v>
      </c>
      <c r="M36" s="15">
        <f t="shared" si="10"/>
        <v>-8.8738202537208665E-3</v>
      </c>
      <c r="N36" s="40">
        <f t="shared" si="11"/>
        <v>7.1721957179410305E-3</v>
      </c>
      <c r="O36" s="40">
        <f t="shared" si="12"/>
        <v>-4.9535374384451825E-2</v>
      </c>
      <c r="P36" s="40">
        <f t="shared" si="13"/>
        <v>4.2075901542361687E-3</v>
      </c>
      <c r="Q36" s="40">
        <f t="shared" si="14"/>
        <v>1.2211857867236135E-2</v>
      </c>
      <c r="R36" s="4"/>
      <c r="S36" s="1" t="s">
        <v>35</v>
      </c>
      <c r="T36" s="33">
        <v>0.25214283272977578</v>
      </c>
      <c r="U36" s="33">
        <v>0.16592896815300417</v>
      </c>
      <c r="V36" s="33">
        <v>0.37877581488839362</v>
      </c>
      <c r="W36" s="33">
        <v>0.38225029386280862</v>
      </c>
      <c r="X36" s="4"/>
      <c r="Y36" s="4"/>
      <c r="Z36" s="4"/>
    </row>
    <row r="37" spans="1:28" ht="15.75" thickBot="1" x14ac:dyDescent="0.3">
      <c r="A37" s="25">
        <v>45204</v>
      </c>
      <c r="B37" s="26">
        <v>174.019531</v>
      </c>
      <c r="C37" s="26">
        <v>51.156905999999999</v>
      </c>
      <c r="D37" s="26">
        <v>140.42248499999999</v>
      </c>
      <c r="E37" s="26">
        <v>13.879355</v>
      </c>
      <c r="F37" s="30">
        <f t="shared" si="3"/>
        <v>7.1721957179410305E-3</v>
      </c>
      <c r="G37" s="30">
        <f t="shared" si="4"/>
        <v>-4.9535374384451825E-2</v>
      </c>
      <c r="H37" s="30">
        <f t="shared" si="5"/>
        <v>4.2075901542361687E-3</v>
      </c>
      <c r="I37" s="30">
        <f t="shared" si="6"/>
        <v>1.2211857867236135E-2</v>
      </c>
      <c r="J37" s="15">
        <f t="shared" si="7"/>
        <v>7.1465369022285594E-3</v>
      </c>
      <c r="K37" s="15">
        <f t="shared" si="8"/>
        <v>-5.0782762350795846E-2</v>
      </c>
      <c r="L37" s="15">
        <f t="shared" si="9"/>
        <v>4.1987506488009568E-3</v>
      </c>
      <c r="M37" s="15">
        <f t="shared" si="10"/>
        <v>1.2137595731213726E-2</v>
      </c>
      <c r="N37" s="40">
        <f t="shared" si="11"/>
        <v>1.4642797262619538E-2</v>
      </c>
      <c r="O37" s="40">
        <f t="shared" si="12"/>
        <v>1.4405068586763934E-2</v>
      </c>
      <c r="P37" s="40">
        <f t="shared" si="13"/>
        <v>1.5278133083516892E-2</v>
      </c>
      <c r="Q37" s="40">
        <f t="shared" si="14"/>
        <v>-7.0340122474886078E-3</v>
      </c>
      <c r="R37" s="4"/>
      <c r="S37" s="32" t="s">
        <v>36</v>
      </c>
      <c r="T37" s="34">
        <v>252</v>
      </c>
      <c r="U37" s="34">
        <v>252</v>
      </c>
      <c r="V37" s="34">
        <v>252</v>
      </c>
      <c r="W37" s="34">
        <v>252</v>
      </c>
      <c r="X37" s="4"/>
      <c r="Y37" s="4"/>
      <c r="Z37" s="4"/>
    </row>
    <row r="38" spans="1:28" x14ac:dyDescent="0.25">
      <c r="A38" s="25">
        <v>45205</v>
      </c>
      <c r="B38" s="26">
        <v>176.586411</v>
      </c>
      <c r="C38" s="26">
        <v>51.899158</v>
      </c>
      <c r="D38" s="26">
        <v>142.584351</v>
      </c>
      <c r="E38" s="26">
        <v>13.782069999999999</v>
      </c>
      <c r="F38" s="30">
        <f t="shared" si="3"/>
        <v>1.4642797262619538E-2</v>
      </c>
      <c r="G38" s="30">
        <f t="shared" si="4"/>
        <v>1.4405068586763934E-2</v>
      </c>
      <c r="H38" s="30">
        <f t="shared" si="5"/>
        <v>1.5278133083516892E-2</v>
      </c>
      <c r="I38" s="30">
        <f t="shared" si="6"/>
        <v>-7.0340122474886078E-3</v>
      </c>
      <c r="J38" s="15">
        <f t="shared" si="7"/>
        <v>1.4536112860915428E-2</v>
      </c>
      <c r="K38" s="15">
        <f t="shared" si="8"/>
        <v>1.4301811987007584E-2</v>
      </c>
      <c r="L38" s="15">
        <f t="shared" si="9"/>
        <v>1.5162014518690087E-2</v>
      </c>
      <c r="M38" s="15">
        <f t="shared" si="10"/>
        <v>-7.0588090178036519E-3</v>
      </c>
      <c r="N38" s="40">
        <f t="shared" si="11"/>
        <v>8.4155364965835446E-3</v>
      </c>
      <c r="O38" s="40">
        <f t="shared" si="12"/>
        <v>-4.9046695157092994E-3</v>
      </c>
      <c r="P38" s="40">
        <f t="shared" si="13"/>
        <v>-2.2767875931944174E-3</v>
      </c>
      <c r="Q38" s="40">
        <f t="shared" si="14"/>
        <v>1.919178660718069E-2</v>
      </c>
      <c r="R38" s="4"/>
    </row>
    <row r="39" spans="1:28" x14ac:dyDescent="0.25">
      <c r="A39" s="25">
        <v>45208</v>
      </c>
      <c r="B39" s="26">
        <v>178.07875100000001</v>
      </c>
      <c r="C39" s="26">
        <v>51.645232999999998</v>
      </c>
      <c r="D39" s="26">
        <v>142.260086</v>
      </c>
      <c r="E39" s="26">
        <v>14.049127</v>
      </c>
      <c r="F39" s="30">
        <f t="shared" si="3"/>
        <v>8.4155364965835446E-3</v>
      </c>
      <c r="G39" s="30">
        <f t="shared" si="4"/>
        <v>-4.9046695157092994E-3</v>
      </c>
      <c r="H39" s="30">
        <f t="shared" si="5"/>
        <v>-2.2767875931944174E-3</v>
      </c>
      <c r="I39" s="30">
        <f t="shared" si="6"/>
        <v>1.919178660718069E-2</v>
      </c>
      <c r="J39" s="15">
        <f t="shared" si="7"/>
        <v>8.3802249938287852E-3</v>
      </c>
      <c r="K39" s="15">
        <f t="shared" si="8"/>
        <v>-4.9167170956514496E-3</v>
      </c>
      <c r="L39" s="15">
        <f t="shared" si="9"/>
        <v>-2.2793814422409171E-3</v>
      </c>
      <c r="M39" s="15">
        <f t="shared" si="10"/>
        <v>1.9008796774347702E-2</v>
      </c>
      <c r="N39" s="40">
        <f t="shared" si="11"/>
        <v>-3.3577377412587176E-3</v>
      </c>
      <c r="O39" s="40">
        <f t="shared" si="12"/>
        <v>2.1514155913894644E-2</v>
      </c>
      <c r="P39" s="40">
        <f t="shared" si="13"/>
        <v>6.0600170693245765E-3</v>
      </c>
      <c r="Q39" s="40">
        <f t="shared" si="14"/>
        <v>1.5493841465178439E-2</v>
      </c>
      <c r="R39" s="4"/>
      <c r="S39" s="22" t="s">
        <v>37</v>
      </c>
      <c r="T39" s="5">
        <f>_xlfn.PERCENTRANK.INC(F3:F254,$V$35)</f>
        <v>0.97899999999999998</v>
      </c>
      <c r="U39" s="5">
        <f>_xlfn.PERCENTRANK.INC(G3:G254,$V$35)</f>
        <v>0.999</v>
      </c>
      <c r="V39" s="5" t="e">
        <f>_xlfn.PERCENTRANK.INC(H3:H254,$V$35)</f>
        <v>#N/A</v>
      </c>
      <c r="W39" s="5">
        <f>_xlfn.PERCENTRANK.INC(I3:I254,$V$35)</f>
        <v>0.96</v>
      </c>
    </row>
    <row r="40" spans="1:28" x14ac:dyDescent="0.25">
      <c r="A40" s="25">
        <v>45209</v>
      </c>
      <c r="B40" s="26">
        <v>177.48181199999999</v>
      </c>
      <c r="C40" s="26">
        <v>52.768374999999999</v>
      </c>
      <c r="D40" s="26">
        <v>143.12480199999999</v>
      </c>
      <c r="E40" s="26">
        <v>14.268497</v>
      </c>
      <c r="F40" s="30">
        <f t="shared" si="3"/>
        <v>-3.3577377412587176E-3</v>
      </c>
      <c r="G40" s="30">
        <f t="shared" si="4"/>
        <v>2.1514155913894644E-2</v>
      </c>
      <c r="H40" s="30">
        <f t="shared" si="5"/>
        <v>6.0600170693245765E-3</v>
      </c>
      <c r="I40" s="30">
        <f t="shared" si="6"/>
        <v>1.5493841465178439E-2</v>
      </c>
      <c r="J40" s="15">
        <f t="shared" si="7"/>
        <v>-3.3633812573426979E-3</v>
      </c>
      <c r="K40" s="15">
        <f t="shared" si="8"/>
        <v>2.128437724299832E-2</v>
      </c>
      <c r="L40" s="15">
        <f t="shared" si="9"/>
        <v>6.0416922009085975E-3</v>
      </c>
      <c r="M40" s="15">
        <f t="shared" si="10"/>
        <v>1.5374429416076522E-2</v>
      </c>
      <c r="N40" s="40">
        <f t="shared" si="11"/>
        <v>7.8729256654077838E-3</v>
      </c>
      <c r="O40" s="40">
        <f t="shared" si="12"/>
        <v>-5.9402085775266582E-3</v>
      </c>
      <c r="P40" s="40">
        <f t="shared" si="13"/>
        <v>3.4271245700145075E-3</v>
      </c>
      <c r="Q40" s="40">
        <f t="shared" si="14"/>
        <v>-1.2781979492703863E-2</v>
      </c>
      <c r="R40" s="4"/>
    </row>
    <row r="41" spans="1:28" x14ac:dyDescent="0.25">
      <c r="A41" s="25">
        <v>45210</v>
      </c>
      <c r="B41" s="26">
        <v>178.88462799999999</v>
      </c>
      <c r="C41" s="26">
        <v>52.455849000000001</v>
      </c>
      <c r="D41" s="26">
        <v>143.61615</v>
      </c>
      <c r="E41" s="26">
        <v>14.087278</v>
      </c>
      <c r="F41" s="30">
        <f t="shared" si="3"/>
        <v>7.8729256654077838E-3</v>
      </c>
      <c r="G41" s="30">
        <f t="shared" si="4"/>
        <v>-5.9402085775266582E-3</v>
      </c>
      <c r="H41" s="30">
        <f t="shared" si="5"/>
        <v>3.4271245700145075E-3</v>
      </c>
      <c r="I41" s="30">
        <f t="shared" si="6"/>
        <v>-1.2781979492703863E-2</v>
      </c>
      <c r="J41" s="15">
        <f t="shared" si="7"/>
        <v>7.8420153575185989E-3</v>
      </c>
      <c r="K41" s="15">
        <f t="shared" si="8"/>
        <v>-5.9578866028838521E-3</v>
      </c>
      <c r="L41" s="15">
        <f t="shared" si="9"/>
        <v>3.4212586815620411E-3</v>
      </c>
      <c r="M41" s="15">
        <f t="shared" si="10"/>
        <v>-1.2864018158795508E-2</v>
      </c>
      <c r="N41" s="40">
        <f t="shared" si="11"/>
        <v>5.0484914715231101E-3</v>
      </c>
      <c r="O41" s="40">
        <f t="shared" si="12"/>
        <v>-1.6898605731409447E-2</v>
      </c>
      <c r="P41" s="40">
        <f t="shared" si="13"/>
        <v>-2.3292037153074849E-3</v>
      </c>
      <c r="Q41" s="40">
        <f t="shared" si="14"/>
        <v>-2.1903648579655197E-2</v>
      </c>
      <c r="R41" s="4"/>
      <c r="S41" s="22" t="s">
        <v>40</v>
      </c>
      <c r="T41" s="4"/>
    </row>
    <row r="42" spans="1:28" x14ac:dyDescent="0.25">
      <c r="A42" s="25">
        <v>45211</v>
      </c>
      <c r="B42" s="26">
        <v>179.790009</v>
      </c>
      <c r="C42" s="26">
        <v>51.576866000000003</v>
      </c>
      <c r="D42" s="26">
        <v>143.282028</v>
      </c>
      <c r="E42" s="26">
        <v>13.782069999999999</v>
      </c>
      <c r="F42" s="30">
        <f t="shared" si="3"/>
        <v>5.0484914715231101E-3</v>
      </c>
      <c r="G42" s="30">
        <f t="shared" si="4"/>
        <v>-1.6898605731409447E-2</v>
      </c>
      <c r="H42" s="30">
        <f t="shared" si="5"/>
        <v>-2.3292037153074849E-3</v>
      </c>
      <c r="I42" s="30">
        <f t="shared" si="6"/>
        <v>-2.1903648579655197E-2</v>
      </c>
      <c r="J42" s="15">
        <f t="shared" si="7"/>
        <v>5.0357692567889328E-3</v>
      </c>
      <c r="K42" s="15">
        <f t="shared" si="8"/>
        <v>-1.704219484758919E-2</v>
      </c>
      <c r="L42" s="15">
        <f t="shared" si="9"/>
        <v>-2.3319184175701912E-3</v>
      </c>
      <c r="M42" s="15">
        <f t="shared" si="10"/>
        <v>-2.2145294574762744E-2</v>
      </c>
      <c r="N42" s="40">
        <f t="shared" si="11"/>
        <v>-1.0346128156285038E-2</v>
      </c>
      <c r="O42" s="40">
        <f t="shared" si="12"/>
        <v>1.5136608826072475E-3</v>
      </c>
      <c r="P42" s="40">
        <f t="shared" si="13"/>
        <v>1.490802752612275E-2</v>
      </c>
      <c r="Q42" s="40">
        <f t="shared" si="14"/>
        <v>-6.2479325408984904E-3</v>
      </c>
      <c r="R42" s="4"/>
      <c r="S42" s="22" t="s">
        <v>38</v>
      </c>
      <c r="T42" s="33">
        <f>(T32^2)/6+(T31^2)/24</f>
        <v>0.43810351218587656</v>
      </c>
      <c r="U42" s="33">
        <f>(U32^2)/6+(U31^2)/24</f>
        <v>1.1013006813976634</v>
      </c>
      <c r="V42" s="33">
        <f>(V32^2)/6+(V31^2)/24</f>
        <v>1.8164290891832069</v>
      </c>
      <c r="W42" s="33">
        <f>(W32^2)/6+(W31^2)/24</f>
        <v>0.28879719270576099</v>
      </c>
    </row>
    <row r="43" spans="1:28" x14ac:dyDescent="0.25">
      <c r="A43" s="25">
        <v>45212</v>
      </c>
      <c r="B43" s="26">
        <v>177.93946800000001</v>
      </c>
      <c r="C43" s="26">
        <v>51.654995</v>
      </c>
      <c r="D43" s="26">
        <v>145.43408199999999</v>
      </c>
      <c r="E43" s="26">
        <v>13.696229000000001</v>
      </c>
      <c r="F43" s="30">
        <f t="shared" si="3"/>
        <v>-1.0346128156285038E-2</v>
      </c>
      <c r="G43" s="30">
        <f t="shared" si="4"/>
        <v>1.5136608826072475E-3</v>
      </c>
      <c r="H43" s="30">
        <f t="shared" si="5"/>
        <v>1.490802752612275E-2</v>
      </c>
      <c r="I43" s="30">
        <f t="shared" si="6"/>
        <v>-6.2479325408984904E-3</v>
      </c>
      <c r="J43" s="15">
        <f t="shared" si="7"/>
        <v>-1.0399834397616568E-2</v>
      </c>
      <c r="K43" s="15">
        <f t="shared" si="8"/>
        <v>1.5125158757637476E-3</v>
      </c>
      <c r="L43" s="15">
        <f t="shared" si="9"/>
        <v>1.479745304817885E-2</v>
      </c>
      <c r="M43" s="15">
        <f t="shared" si="10"/>
        <v>-6.267491584727336E-3</v>
      </c>
      <c r="N43" s="40">
        <f t="shared" si="11"/>
        <v>-7.2710133536225421E-4</v>
      </c>
      <c r="O43" s="40">
        <f t="shared" si="12"/>
        <v>1.0158067162630343E-2</v>
      </c>
      <c r="P43" s="40">
        <f t="shared" si="13"/>
        <v>-1.0140315442376808E-3</v>
      </c>
      <c r="Q43" s="40">
        <f t="shared" si="14"/>
        <v>3.47593227385585E-3</v>
      </c>
      <c r="R43" s="4"/>
      <c r="S43" s="22" t="s">
        <v>39</v>
      </c>
      <c r="T43" s="5">
        <f>CHIDIST(T42,2)</f>
        <v>0.80328014243603008</v>
      </c>
      <c r="U43" s="5">
        <f>CHIDIST(U42,2)</f>
        <v>0.57657471841961727</v>
      </c>
      <c r="V43" s="5">
        <f>CHIDIST(V42,2)</f>
        <v>0.4032435550620917</v>
      </c>
      <c r="W43" s="5">
        <f>CHIDIST(W42,2)</f>
        <v>0.86554267713739885</v>
      </c>
    </row>
    <row r="44" spans="1:28" x14ac:dyDescent="0.25">
      <c r="A44" s="25">
        <v>45215</v>
      </c>
      <c r="B44" s="26">
        <v>177.810135</v>
      </c>
      <c r="C44" s="26">
        <v>52.182383999999999</v>
      </c>
      <c r="D44" s="26">
        <v>145.28668200000001</v>
      </c>
      <c r="E44" s="26">
        <v>13.743919</v>
      </c>
      <c r="F44" s="30">
        <f t="shared" si="3"/>
        <v>-7.2710133536225421E-4</v>
      </c>
      <c r="G44" s="30">
        <f t="shared" si="4"/>
        <v>1.0158067162630343E-2</v>
      </c>
      <c r="H44" s="30">
        <f t="shared" si="5"/>
        <v>-1.0140315442376808E-3</v>
      </c>
      <c r="I44" s="30">
        <f t="shared" si="6"/>
        <v>3.47593227385585E-3</v>
      </c>
      <c r="J44" s="15">
        <f t="shared" si="7"/>
        <v>-7.2736573761671445E-4</v>
      </c>
      <c r="K44" s="15">
        <f t="shared" si="8"/>
        <v>1.0106648251256583E-2</v>
      </c>
      <c r="L44" s="15">
        <f t="shared" si="9"/>
        <v>-1.0145458480494186E-3</v>
      </c>
      <c r="M44" s="15">
        <f t="shared" si="10"/>
        <v>3.4698982146212694E-3</v>
      </c>
      <c r="N44" s="40">
        <f t="shared" si="11"/>
        <v>-8.8236168219693739E-3</v>
      </c>
      <c r="O44" s="40">
        <f t="shared" si="12"/>
        <v>1.1907236828734701E-2</v>
      </c>
      <c r="P44" s="40">
        <f t="shared" si="13"/>
        <v>-2.1668112665697982E-3</v>
      </c>
      <c r="Q44" s="40">
        <f t="shared" si="14"/>
        <v>1.1728316519177792E-2</v>
      </c>
      <c r="R44" s="4"/>
      <c r="S44" s="4"/>
      <c r="T44" s="4"/>
      <c r="U44" s="4"/>
      <c r="V44" s="4"/>
      <c r="W44" s="4"/>
      <c r="X44" s="4"/>
      <c r="Y44" s="4"/>
      <c r="Z44" s="4"/>
      <c r="AA44" s="4"/>
      <c r="AB44" s="4"/>
    </row>
    <row r="45" spans="1:28" x14ac:dyDescent="0.25">
      <c r="A45" s="25">
        <v>45216</v>
      </c>
      <c r="B45" s="26">
        <v>176.248108</v>
      </c>
      <c r="C45" s="26">
        <v>52.807445999999999</v>
      </c>
      <c r="D45" s="26">
        <v>144.97221400000001</v>
      </c>
      <c r="E45" s="26">
        <v>13.906060999999999</v>
      </c>
      <c r="F45" s="30">
        <f t="shared" si="3"/>
        <v>-8.8236168219693739E-3</v>
      </c>
      <c r="G45" s="30">
        <f t="shared" si="4"/>
        <v>1.1907236828734701E-2</v>
      </c>
      <c r="H45" s="30">
        <f t="shared" si="5"/>
        <v>-2.1668112665697982E-3</v>
      </c>
      <c r="I45" s="30">
        <f t="shared" si="6"/>
        <v>1.1728316519177792E-2</v>
      </c>
      <c r="J45" s="15">
        <f t="shared" si="7"/>
        <v>-8.8626596774587819E-3</v>
      </c>
      <c r="K45" s="15">
        <f t="shared" si="8"/>
        <v>1.1836626221234025E-2</v>
      </c>
      <c r="L45" s="15">
        <f t="shared" si="9"/>
        <v>-2.1691604985766793E-3</v>
      </c>
      <c r="M45" s="15">
        <f t="shared" si="10"/>
        <v>1.165980790678247E-2</v>
      </c>
      <c r="N45" s="40">
        <f t="shared" si="11"/>
        <v>-7.4223370429170512E-3</v>
      </c>
      <c r="O45" s="40">
        <f t="shared" si="12"/>
        <v>-3.7001627652822851E-4</v>
      </c>
      <c r="P45" s="40">
        <f t="shared" si="13"/>
        <v>-1.1041381345434621E-2</v>
      </c>
      <c r="Q45" s="40">
        <f t="shared" si="14"/>
        <v>-1.7993646801684915E-2</v>
      </c>
      <c r="R45" s="4"/>
      <c r="S45" s="4"/>
      <c r="T45" s="4"/>
      <c r="U45" s="4"/>
      <c r="V45" s="4"/>
    </row>
    <row r="46" spans="1:28" x14ac:dyDescent="0.25">
      <c r="A46" s="25">
        <v>45217</v>
      </c>
      <c r="B46" s="26">
        <v>174.94477800000001</v>
      </c>
      <c r="C46" s="26">
        <v>52.787909999999997</v>
      </c>
      <c r="D46" s="26">
        <v>143.380325</v>
      </c>
      <c r="E46" s="26">
        <v>13.658078</v>
      </c>
      <c r="F46" s="30">
        <f t="shared" si="3"/>
        <v>-7.4223370429170512E-3</v>
      </c>
      <c r="G46" s="30">
        <f t="shared" si="4"/>
        <v>-3.7001627652822851E-4</v>
      </c>
      <c r="H46" s="30">
        <f t="shared" si="5"/>
        <v>-1.1041381345434621E-2</v>
      </c>
      <c r="I46" s="30">
        <f t="shared" si="6"/>
        <v>-1.7993646801684915E-2</v>
      </c>
      <c r="J46" s="15">
        <f t="shared" si="7"/>
        <v>-7.4499508639234045E-3</v>
      </c>
      <c r="K46" s="15">
        <f t="shared" si="8"/>
        <v>-3.7008474099471298E-4</v>
      </c>
      <c r="L46" s="15">
        <f t="shared" si="9"/>
        <v>-1.1102562363420568E-2</v>
      </c>
      <c r="M46" s="15">
        <f t="shared" si="10"/>
        <v>-1.815650781903571E-2</v>
      </c>
      <c r="N46" s="40">
        <f t="shared" si="11"/>
        <v>-2.1632256780532658E-3</v>
      </c>
      <c r="O46" s="40">
        <f t="shared" si="12"/>
        <v>5.5350153172178456E-3</v>
      </c>
      <c r="P46" s="40">
        <f t="shared" si="13"/>
        <v>-4.2583678361532767E-3</v>
      </c>
      <c r="Q46" s="40">
        <f t="shared" si="14"/>
        <v>6.3577877182322051E-2</v>
      </c>
      <c r="R46" s="4"/>
      <c r="S46" s="4"/>
      <c r="T46" s="4"/>
      <c r="U46" s="4"/>
      <c r="V46" s="4"/>
    </row>
    <row r="47" spans="1:28" x14ac:dyDescent="0.25">
      <c r="A47" s="25">
        <v>45218</v>
      </c>
      <c r="B47" s="26">
        <v>174.566742</v>
      </c>
      <c r="C47" s="26">
        <v>53.080902000000002</v>
      </c>
      <c r="D47" s="26">
        <v>142.77105700000001</v>
      </c>
      <c r="E47" s="26">
        <v>14.554627999999999</v>
      </c>
      <c r="F47" s="30">
        <f t="shared" si="3"/>
        <v>-2.1632256780532658E-3</v>
      </c>
      <c r="G47" s="30">
        <f t="shared" si="4"/>
        <v>5.5350153172178456E-3</v>
      </c>
      <c r="H47" s="30">
        <f t="shared" si="5"/>
        <v>-4.2583678361532767E-3</v>
      </c>
      <c r="I47" s="30">
        <f t="shared" si="6"/>
        <v>6.3577877182322051E-2</v>
      </c>
      <c r="J47" s="15">
        <f t="shared" si="7"/>
        <v>-2.1655671387852829E-3</v>
      </c>
      <c r="K47" s="15">
        <f t="shared" si="8"/>
        <v>5.5197253430246014E-3</v>
      </c>
      <c r="L47" s="15">
        <f t="shared" si="9"/>
        <v>-4.2674475681719294E-3</v>
      </c>
      <c r="M47" s="15">
        <f t="shared" si="10"/>
        <v>6.1598963573648156E-2</v>
      </c>
      <c r="N47" s="40">
        <f t="shared" si="11"/>
        <v>-1.48134638605088E-2</v>
      </c>
      <c r="O47" s="40">
        <f t="shared" si="12"/>
        <v>4.0397446205238134E-3</v>
      </c>
      <c r="P47" s="40">
        <f t="shared" si="13"/>
        <v>-1.623677213768495E-2</v>
      </c>
      <c r="Q47" s="40">
        <f t="shared" si="14"/>
        <v>7.8330630368045693E-3</v>
      </c>
    </row>
    <row r="48" spans="1:28" x14ac:dyDescent="0.25">
      <c r="A48" s="25">
        <v>45219</v>
      </c>
      <c r="B48" s="26">
        <v>171.999863</v>
      </c>
      <c r="C48" s="26">
        <v>53.295769</v>
      </c>
      <c r="D48" s="26">
        <v>140.47163399999999</v>
      </c>
      <c r="E48" s="26">
        <v>14.669083000000001</v>
      </c>
      <c r="F48" s="30">
        <f t="shared" si="3"/>
        <v>-1.48134638605088E-2</v>
      </c>
      <c r="G48" s="30">
        <f t="shared" si="4"/>
        <v>4.0397446205238134E-3</v>
      </c>
      <c r="H48" s="30">
        <f t="shared" si="5"/>
        <v>-1.623677213768495E-2</v>
      </c>
      <c r="I48" s="30">
        <f t="shared" si="6"/>
        <v>7.8330630368045693E-3</v>
      </c>
      <c r="J48" s="15">
        <f t="shared" si="7"/>
        <v>-1.4923727003201159E-2</v>
      </c>
      <c r="K48" s="15">
        <f t="shared" si="8"/>
        <v>4.0315958289296504E-3</v>
      </c>
      <c r="L48" s="15">
        <f t="shared" si="9"/>
        <v>-1.6369304851967612E-2</v>
      </c>
      <c r="M48" s="15">
        <f t="shared" si="10"/>
        <v>7.8024645439664702E-3</v>
      </c>
      <c r="N48" s="40">
        <f t="shared" si="11"/>
        <v>6.9385280456884656E-4</v>
      </c>
      <c r="O48" s="40">
        <f t="shared" si="12"/>
        <v>-9.01984365197008E-3</v>
      </c>
      <c r="P48" s="40">
        <f t="shared" si="13"/>
        <v>-1.3735076896956099E-2</v>
      </c>
      <c r="Q48" s="40">
        <f t="shared" si="14"/>
        <v>-2.8356670761467306E-2</v>
      </c>
    </row>
    <row r="49" spans="1:17" x14ac:dyDescent="0.25">
      <c r="A49" s="25">
        <v>45222</v>
      </c>
      <c r="B49" s="26">
        <v>172.119247</v>
      </c>
      <c r="C49" s="26">
        <v>52.817211</v>
      </c>
      <c r="D49" s="26">
        <v>138.55543499999999</v>
      </c>
      <c r="E49" s="26">
        <v>14.258959000000001</v>
      </c>
      <c r="F49" s="30">
        <f t="shared" si="3"/>
        <v>6.9385280456884656E-4</v>
      </c>
      <c r="G49" s="30">
        <f t="shared" si="4"/>
        <v>-9.01984365197008E-3</v>
      </c>
      <c r="H49" s="30">
        <f t="shared" si="5"/>
        <v>-1.3735076896956099E-2</v>
      </c>
      <c r="I49" s="30">
        <f t="shared" si="6"/>
        <v>-2.8356670761467306E-2</v>
      </c>
      <c r="J49" s="15">
        <f t="shared" si="7"/>
        <v>6.9361214437567583E-4</v>
      </c>
      <c r="K49" s="15">
        <f t="shared" si="8"/>
        <v>-9.0606450234564564E-3</v>
      </c>
      <c r="L49" s="15">
        <f t="shared" si="9"/>
        <v>-1.3829836411686097E-2</v>
      </c>
      <c r="M49" s="15">
        <f t="shared" si="10"/>
        <v>-2.8762548514235833E-2</v>
      </c>
      <c r="N49" s="40">
        <f t="shared" si="11"/>
        <v>2.5402110604923374E-3</v>
      </c>
      <c r="O49" s="40">
        <f t="shared" si="12"/>
        <v>2.8437891260977562E-2</v>
      </c>
      <c r="P49" s="40">
        <f t="shared" si="13"/>
        <v>1.2049500256252955E-3</v>
      </c>
      <c r="Q49" s="40">
        <f t="shared" si="14"/>
        <v>3.8062243981015008E-2</v>
      </c>
    </row>
    <row r="50" spans="1:17" x14ac:dyDescent="0.25">
      <c r="A50" s="25">
        <v>45223</v>
      </c>
      <c r="B50" s="26">
        <v>172.55702199999999</v>
      </c>
      <c r="C50" s="26">
        <v>54.340781999999997</v>
      </c>
      <c r="D50" s="26">
        <v>138.722488</v>
      </c>
      <c r="E50" s="26">
        <v>14.812148000000001</v>
      </c>
      <c r="F50" s="30">
        <f t="shared" si="3"/>
        <v>2.5402110604923374E-3</v>
      </c>
      <c r="G50" s="30">
        <f t="shared" si="4"/>
        <v>2.8437891260977562E-2</v>
      </c>
      <c r="H50" s="30">
        <f t="shared" si="5"/>
        <v>1.2049500256252955E-3</v>
      </c>
      <c r="I50" s="30">
        <f t="shared" si="6"/>
        <v>3.8062243981015008E-2</v>
      </c>
      <c r="J50" s="15">
        <f t="shared" si="7"/>
        <v>2.5369874545006221E-3</v>
      </c>
      <c r="K50" s="15">
        <f t="shared" si="8"/>
        <v>2.8037340353327948E-2</v>
      </c>
      <c r="L50" s="15">
        <f t="shared" si="9"/>
        <v>1.2042243648341276E-3</v>
      </c>
      <c r="M50" s="15">
        <f t="shared" si="10"/>
        <v>3.7346980329929169E-2</v>
      </c>
      <c r="N50" s="40">
        <f t="shared" si="11"/>
        <v>-1.3583577722310494E-2</v>
      </c>
      <c r="O50" s="40">
        <f t="shared" si="12"/>
        <v>8.5898919565569297E-3</v>
      </c>
      <c r="P50" s="40">
        <f t="shared" si="13"/>
        <v>-5.4694749611117069E-3</v>
      </c>
      <c r="Q50" s="40">
        <f t="shared" si="14"/>
        <v>-2.2136321441816844E-2</v>
      </c>
    </row>
    <row r="51" spans="1:17" x14ac:dyDescent="0.25">
      <c r="A51" s="25">
        <v>45224</v>
      </c>
      <c r="B51" s="26">
        <v>170.228928</v>
      </c>
      <c r="C51" s="26">
        <v>54.809573999999998</v>
      </c>
      <c r="D51" s="26">
        <v>137.96582000000001</v>
      </c>
      <c r="E51" s="26">
        <v>14.487864</v>
      </c>
      <c r="F51" s="30">
        <f t="shared" si="3"/>
        <v>-1.3583577722310494E-2</v>
      </c>
      <c r="G51" s="30">
        <f t="shared" si="4"/>
        <v>8.5898919565569297E-3</v>
      </c>
      <c r="H51" s="30">
        <f t="shared" si="5"/>
        <v>-5.4694749611117069E-3</v>
      </c>
      <c r="I51" s="30">
        <f t="shared" si="6"/>
        <v>-2.2136321441816844E-2</v>
      </c>
      <c r="J51" s="15">
        <f t="shared" si="7"/>
        <v>-1.3676253662362211E-2</v>
      </c>
      <c r="K51" s="15">
        <f t="shared" si="8"/>
        <v>8.553104244159981E-3</v>
      </c>
      <c r="L51" s="15">
        <f t="shared" si="9"/>
        <v>-5.4844598466489061E-3</v>
      </c>
      <c r="M51" s="15">
        <f t="shared" si="10"/>
        <v>-2.2383147715909015E-2</v>
      </c>
      <c r="N51" s="40">
        <f t="shared" si="11"/>
        <v>-2.4913184770041188E-2</v>
      </c>
      <c r="O51" s="40">
        <f t="shared" si="12"/>
        <v>-6.0768940601561034E-3</v>
      </c>
      <c r="P51" s="40">
        <f t="shared" si="13"/>
        <v>2.5609400579485304E-3</v>
      </c>
      <c r="Q51" s="40">
        <f t="shared" si="14"/>
        <v>-4.6189215703234801E-3</v>
      </c>
    </row>
    <row r="52" spans="1:17" x14ac:dyDescent="0.25">
      <c r="A52" s="25">
        <v>45225</v>
      </c>
      <c r="B52" s="26">
        <v>166.04037500000001</v>
      </c>
      <c r="C52" s="26">
        <v>54.477511999999997</v>
      </c>
      <c r="D52" s="26">
        <v>138.31959499999999</v>
      </c>
      <c r="E52" s="26">
        <v>14.421099999999999</v>
      </c>
      <c r="F52" s="30">
        <f t="shared" si="3"/>
        <v>-2.4913184770041188E-2</v>
      </c>
      <c r="G52" s="30">
        <f t="shared" si="4"/>
        <v>-6.0768940601561034E-3</v>
      </c>
      <c r="H52" s="30">
        <f t="shared" si="5"/>
        <v>2.5609400579485304E-3</v>
      </c>
      <c r="I52" s="30">
        <f t="shared" si="6"/>
        <v>-4.6189215703234801E-3</v>
      </c>
      <c r="J52" s="15">
        <f t="shared" si="7"/>
        <v>-2.5226111420189122E-2</v>
      </c>
      <c r="K52" s="15">
        <f t="shared" si="8"/>
        <v>-6.0953958396631723E-3</v>
      </c>
      <c r="L52" s="15">
        <f t="shared" si="9"/>
        <v>2.5576636484511443E-3</v>
      </c>
      <c r="M52" s="15">
        <f t="shared" si="10"/>
        <v>-4.6296052312237582E-3</v>
      </c>
      <c r="N52" s="40">
        <f t="shared" si="11"/>
        <v>7.9376258370334254E-3</v>
      </c>
      <c r="O52" s="40">
        <f t="shared" si="12"/>
        <v>-9.7279469304567372E-3</v>
      </c>
      <c r="P52" s="40">
        <f t="shared" si="13"/>
        <v>-3.6683337928199083E-2</v>
      </c>
      <c r="Q52" s="40">
        <f t="shared" si="14"/>
        <v>-2.0040684628752883E-2</v>
      </c>
    </row>
    <row r="53" spans="1:17" x14ac:dyDescent="0.25">
      <c r="A53" s="25">
        <v>45226</v>
      </c>
      <c r="B53" s="26">
        <v>167.363586</v>
      </c>
      <c r="C53" s="26">
        <v>53.950127000000002</v>
      </c>
      <c r="D53" s="26">
        <v>133.33750900000001</v>
      </c>
      <c r="E53" s="26">
        <v>14.134968000000001</v>
      </c>
      <c r="F53" s="30">
        <f t="shared" si="3"/>
        <v>7.9376258370334254E-3</v>
      </c>
      <c r="G53" s="30">
        <f t="shared" si="4"/>
        <v>-9.7279469304567372E-3</v>
      </c>
      <c r="H53" s="30">
        <f t="shared" si="5"/>
        <v>-3.6683337928199083E-2</v>
      </c>
      <c r="I53" s="30">
        <f t="shared" si="6"/>
        <v>-2.0040684628752883E-2</v>
      </c>
      <c r="J53" s="15">
        <f t="shared" si="7"/>
        <v>7.9062060728071776E-3</v>
      </c>
      <c r="K53" s="15">
        <f t="shared" si="8"/>
        <v>-9.7754172107879424E-3</v>
      </c>
      <c r="L53" s="15">
        <f t="shared" si="9"/>
        <v>-3.7364474838059117E-2</v>
      </c>
      <c r="M53" s="15">
        <f t="shared" si="10"/>
        <v>-2.0242847383877945E-2</v>
      </c>
      <c r="N53" s="40">
        <f t="shared" si="11"/>
        <v>1.2230145391432332E-2</v>
      </c>
      <c r="O53" s="40">
        <f t="shared" si="12"/>
        <v>1.6339294527615768E-2</v>
      </c>
      <c r="P53" s="40">
        <f t="shared" si="13"/>
        <v>1.26689866257148E-2</v>
      </c>
      <c r="Q53" s="40">
        <f t="shared" si="14"/>
        <v>2.9257291384540907E-2</v>
      </c>
    </row>
    <row r="54" spans="1:17" x14ac:dyDescent="0.25">
      <c r="A54" s="25">
        <v>45229</v>
      </c>
      <c r="B54" s="26">
        <v>169.423035</v>
      </c>
      <c r="C54" s="26">
        <v>54.838875000000002</v>
      </c>
      <c r="D54" s="26">
        <v>135.03750600000001</v>
      </c>
      <c r="E54" s="26">
        <v>14.554627999999999</v>
      </c>
      <c r="F54" s="30">
        <f t="shared" si="3"/>
        <v>1.2230145391432332E-2</v>
      </c>
      <c r="G54" s="30">
        <f t="shared" si="4"/>
        <v>1.6339294527615768E-2</v>
      </c>
      <c r="H54" s="30">
        <f t="shared" si="5"/>
        <v>1.26689866257148E-2</v>
      </c>
      <c r="I54" s="30">
        <f t="shared" si="6"/>
        <v>2.9257291384540907E-2</v>
      </c>
      <c r="J54" s="15">
        <f t="shared" si="7"/>
        <v>1.2155661123648274E-2</v>
      </c>
      <c r="K54" s="15">
        <f t="shared" si="8"/>
        <v>1.6206532318542268E-2</v>
      </c>
      <c r="L54" s="15">
        <f t="shared" si="9"/>
        <v>1.25890728461765E-2</v>
      </c>
      <c r="M54" s="15">
        <f t="shared" si="10"/>
        <v>2.883344046993153E-2</v>
      </c>
      <c r="N54" s="40">
        <f t="shared" si="11"/>
        <v>2.8148308012558494E-3</v>
      </c>
      <c r="O54" s="40">
        <f t="shared" si="12"/>
        <v>6.0369707476601144E-3</v>
      </c>
      <c r="P54" s="40">
        <f t="shared" si="13"/>
        <v>1.1863603111821981E-2</v>
      </c>
      <c r="Q54" s="40">
        <f t="shared" si="14"/>
        <v>9.1325041752728462E-3</v>
      </c>
    </row>
    <row r="55" spans="1:17" x14ac:dyDescent="0.25">
      <c r="A55" s="25">
        <v>45230</v>
      </c>
      <c r="B55" s="26">
        <v>169.90060399999999</v>
      </c>
      <c r="C55" s="26">
        <v>55.170937000000002</v>
      </c>
      <c r="D55" s="26">
        <v>136.649078</v>
      </c>
      <c r="E55" s="26">
        <v>14.688157</v>
      </c>
      <c r="F55" s="30">
        <f t="shared" si="3"/>
        <v>2.8148308012558494E-3</v>
      </c>
      <c r="G55" s="30">
        <f t="shared" si="4"/>
        <v>6.0369707476601144E-3</v>
      </c>
      <c r="H55" s="30">
        <f t="shared" si="5"/>
        <v>1.1863603111821981E-2</v>
      </c>
      <c r="I55" s="30">
        <f t="shared" si="6"/>
        <v>9.1325041752728462E-3</v>
      </c>
      <c r="J55" s="15">
        <f t="shared" si="7"/>
        <v>2.8108728795336619E-3</v>
      </c>
      <c r="K55" s="15">
        <f t="shared" si="8"/>
        <v>6.01878485406185E-3</v>
      </c>
      <c r="L55" s="15">
        <f t="shared" si="9"/>
        <v>1.1793508039622451E-2</v>
      </c>
      <c r="M55" s="15">
        <f t="shared" si="10"/>
        <v>9.0909295155274499E-3</v>
      </c>
      <c r="N55" s="40">
        <f t="shared" si="11"/>
        <v>1.8565290897534802E-2</v>
      </c>
      <c r="O55" s="40">
        <f t="shared" si="12"/>
        <v>-8.8556819319023528E-4</v>
      </c>
      <c r="P55" s="40">
        <f t="shared" si="13"/>
        <v>-8.6331287395108823E-4</v>
      </c>
      <c r="Q55" s="40">
        <f t="shared" si="14"/>
        <v>1.1620614661695866E-2</v>
      </c>
    </row>
    <row r="56" spans="1:17" x14ac:dyDescent="0.25">
      <c r="A56" s="25">
        <v>45231</v>
      </c>
      <c r="B56" s="26">
        <v>173.08431999999999</v>
      </c>
      <c r="C56" s="26">
        <v>55.122101000000001</v>
      </c>
      <c r="D56" s="26">
        <v>136.531158</v>
      </c>
      <c r="E56" s="26">
        <v>14.859838</v>
      </c>
      <c r="F56" s="30">
        <f t="shared" si="3"/>
        <v>1.8565290897534802E-2</v>
      </c>
      <c r="G56" s="30">
        <f t="shared" si="4"/>
        <v>-8.8556819319023528E-4</v>
      </c>
      <c r="H56" s="30">
        <f t="shared" si="5"/>
        <v>-8.6331287395108823E-4</v>
      </c>
      <c r="I56" s="30">
        <f t="shared" si="6"/>
        <v>1.1620614661695866E-2</v>
      </c>
      <c r="J56" s="15">
        <f t="shared" si="7"/>
        <v>1.8394017436125953E-2</v>
      </c>
      <c r="K56" s="15">
        <f t="shared" si="8"/>
        <v>-8.8596042447658938E-4</v>
      </c>
      <c r="L56" s="15">
        <f t="shared" si="9"/>
        <v>-8.636856357725906E-4</v>
      </c>
      <c r="M56" s="15">
        <f t="shared" si="10"/>
        <v>1.1553356099844394E-2</v>
      </c>
      <c r="N56" s="40">
        <f t="shared" si="11"/>
        <v>2.0482069684558096E-2</v>
      </c>
      <c r="O56" s="40">
        <f t="shared" si="12"/>
        <v>1.1450857122828546E-2</v>
      </c>
      <c r="P56" s="40">
        <f t="shared" si="13"/>
        <v>1.7691845912209535E-2</v>
      </c>
      <c r="Q56" s="40">
        <f t="shared" si="14"/>
        <v>9.581644883623272E-3</v>
      </c>
    </row>
    <row r="57" spans="1:17" x14ac:dyDescent="0.25">
      <c r="A57" s="25">
        <v>45232</v>
      </c>
      <c r="B57" s="26">
        <v>176.666</v>
      </c>
      <c r="C57" s="26">
        <v>55.756923999999998</v>
      </c>
      <c r="D57" s="26">
        <v>138.96814000000001</v>
      </c>
      <c r="E57" s="26">
        <v>15.002903999999999</v>
      </c>
      <c r="F57" s="30">
        <f t="shared" si="3"/>
        <v>2.0482069684558096E-2</v>
      </c>
      <c r="G57" s="30">
        <f t="shared" si="4"/>
        <v>1.1450857122828546E-2</v>
      </c>
      <c r="H57" s="30">
        <f t="shared" si="5"/>
        <v>1.7691845912209535E-2</v>
      </c>
      <c r="I57" s="30">
        <f t="shared" si="6"/>
        <v>9.581644883623272E-3</v>
      </c>
      <c r="J57" s="15">
        <f t="shared" si="7"/>
        <v>2.0273736882026001E-2</v>
      </c>
      <c r="K57" s="15">
        <f t="shared" si="8"/>
        <v>1.138554558712739E-2</v>
      </c>
      <c r="L57" s="15">
        <f t="shared" si="9"/>
        <v>1.7536264067433013E-2</v>
      </c>
      <c r="M57" s="15">
        <f t="shared" si="10"/>
        <v>9.5358871855741566E-3</v>
      </c>
      <c r="N57" s="40">
        <f t="shared" si="11"/>
        <v>-5.1946810275440517E-3</v>
      </c>
      <c r="O57" s="40">
        <f t="shared" si="12"/>
        <v>-6.1495523287532295E-3</v>
      </c>
      <c r="P57" s="40">
        <f t="shared" si="13"/>
        <v>1.1110587455196269E-2</v>
      </c>
      <c r="Q57" s="40">
        <f t="shared" si="14"/>
        <v>9.4907076045383631E-3</v>
      </c>
    </row>
    <row r="58" spans="1:17" x14ac:dyDescent="0.25">
      <c r="A58" s="25">
        <v>45233</v>
      </c>
      <c r="B58" s="26">
        <v>175.75065599999999</v>
      </c>
      <c r="C58" s="26">
        <v>55.415095999999998</v>
      </c>
      <c r="D58" s="26">
        <v>140.52076700000001</v>
      </c>
      <c r="E58" s="26">
        <v>15.14597</v>
      </c>
      <c r="F58" s="30">
        <f t="shared" si="3"/>
        <v>-5.1946810275440517E-3</v>
      </c>
      <c r="G58" s="30">
        <f t="shared" si="4"/>
        <v>-6.1495523287532295E-3</v>
      </c>
      <c r="H58" s="30">
        <f t="shared" si="5"/>
        <v>1.1110587455196269E-2</v>
      </c>
      <c r="I58" s="30">
        <f t="shared" si="6"/>
        <v>9.4907076045383631E-3</v>
      </c>
      <c r="J58" s="15">
        <f t="shared" si="7"/>
        <v>-5.2081967762328272E-3</v>
      </c>
      <c r="K58" s="15">
        <f t="shared" si="8"/>
        <v>-6.16849964493429E-3</v>
      </c>
      <c r="L58" s="15">
        <f t="shared" si="9"/>
        <v>1.1049092836221148E-2</v>
      </c>
      <c r="M58" s="15">
        <f t="shared" si="10"/>
        <v>9.4458129786339877E-3</v>
      </c>
      <c r="N58" s="40">
        <f t="shared" si="11"/>
        <v>1.44996022601437E-2</v>
      </c>
      <c r="O58" s="40">
        <f t="shared" si="12"/>
        <v>4.0454488376433064E-3</v>
      </c>
      <c r="P58" s="40">
        <f t="shared" si="13"/>
        <v>7.5241008178584595E-3</v>
      </c>
      <c r="Q58" s="40">
        <f t="shared" si="14"/>
        <v>-8.2201612246451568E-3</v>
      </c>
    </row>
    <row r="59" spans="1:17" x14ac:dyDescent="0.25">
      <c r="A59" s="25">
        <v>45236</v>
      </c>
      <c r="B59" s="26">
        <v>178.31753499999999</v>
      </c>
      <c r="C59" s="26">
        <v>55.639729000000003</v>
      </c>
      <c r="D59" s="26">
        <v>141.58204699999999</v>
      </c>
      <c r="E59" s="26">
        <v>15.021978000000001</v>
      </c>
      <c r="F59" s="30">
        <f t="shared" si="3"/>
        <v>1.44996022601437E-2</v>
      </c>
      <c r="G59" s="30">
        <f t="shared" si="4"/>
        <v>4.0454488376433064E-3</v>
      </c>
      <c r="H59" s="30">
        <f t="shared" si="5"/>
        <v>7.5241008178584595E-3</v>
      </c>
      <c r="I59" s="30">
        <f t="shared" si="6"/>
        <v>-8.2201612246451568E-3</v>
      </c>
      <c r="J59" s="15">
        <f t="shared" si="7"/>
        <v>1.4394989253300301E-2</v>
      </c>
      <c r="K59" s="15">
        <f t="shared" si="8"/>
        <v>4.0372770327476663E-3</v>
      </c>
      <c r="L59" s="15">
        <f t="shared" si="9"/>
        <v>7.4958656304777282E-3</v>
      </c>
      <c r="M59" s="15">
        <f t="shared" si="10"/>
        <v>-8.2540395146364492E-3</v>
      </c>
      <c r="N59" s="40">
        <f t="shared" si="11"/>
        <v>1.4347282613426004E-2</v>
      </c>
      <c r="O59" s="40">
        <f t="shared" si="12"/>
        <v>3.6793121473435051E-3</v>
      </c>
      <c r="P59" s="40">
        <f t="shared" si="13"/>
        <v>-4.8618261899616047E-4</v>
      </c>
      <c r="Q59" s="40">
        <f t="shared" si="14"/>
        <v>5.6981618175608508E-3</v>
      </c>
    </row>
    <row r="60" spans="1:17" x14ac:dyDescent="0.25">
      <c r="A60" s="25">
        <v>45237</v>
      </c>
      <c r="B60" s="26">
        <v>180.89434800000001</v>
      </c>
      <c r="C60" s="26">
        <v>55.844822000000001</v>
      </c>
      <c r="D60" s="26">
        <v>141.513229</v>
      </c>
      <c r="E60" s="26">
        <v>15.10782</v>
      </c>
      <c r="F60" s="30">
        <f t="shared" si="3"/>
        <v>1.4347282613426004E-2</v>
      </c>
      <c r="G60" s="30">
        <f t="shared" si="4"/>
        <v>3.6793121473435051E-3</v>
      </c>
      <c r="H60" s="30">
        <f t="shared" si="5"/>
        <v>-4.8618261899616047E-4</v>
      </c>
      <c r="I60" s="30">
        <f t="shared" si="6"/>
        <v>5.6981618175608508E-3</v>
      </c>
      <c r="J60" s="15">
        <f t="shared" si="7"/>
        <v>1.4244850812033196E-2</v>
      </c>
      <c r="K60" s="15">
        <f t="shared" si="8"/>
        <v>3.6725517721230799E-3</v>
      </c>
      <c r="L60" s="15">
        <f t="shared" si="9"/>
        <v>-4.8630082492141541E-4</v>
      </c>
      <c r="M60" s="15">
        <f t="shared" si="10"/>
        <v>5.6819580852829543E-3</v>
      </c>
      <c r="N60" s="40">
        <f t="shared" si="11"/>
        <v>5.8675683603629037E-3</v>
      </c>
      <c r="O60" s="40">
        <f t="shared" si="12"/>
        <v>-1.5752086562333767E-3</v>
      </c>
      <c r="P60" s="40">
        <f t="shared" si="13"/>
        <v>4.9183358399554396E-3</v>
      </c>
      <c r="Q60" s="40">
        <f t="shared" si="14"/>
        <v>-1.2067567354175589E-2</v>
      </c>
    </row>
    <row r="61" spans="1:17" x14ac:dyDescent="0.25">
      <c r="A61" s="25">
        <v>45238</v>
      </c>
      <c r="B61" s="26">
        <v>181.958878</v>
      </c>
      <c r="C61" s="26">
        <v>55.756923999999998</v>
      </c>
      <c r="D61" s="26">
        <v>142.21095299999999</v>
      </c>
      <c r="E61" s="26">
        <v>14.926601</v>
      </c>
      <c r="F61" s="30">
        <f t="shared" si="3"/>
        <v>5.8675683603629037E-3</v>
      </c>
      <c r="G61" s="30">
        <f t="shared" si="4"/>
        <v>-1.5752086562333767E-3</v>
      </c>
      <c r="H61" s="30">
        <f t="shared" si="5"/>
        <v>4.9183358399554396E-3</v>
      </c>
      <c r="I61" s="30">
        <f t="shared" si="6"/>
        <v>-1.2067567354175589E-2</v>
      </c>
      <c r="J61" s="15">
        <f t="shared" si="7"/>
        <v>5.8503878002588621E-3</v>
      </c>
      <c r="K61" s="15">
        <f t="shared" si="8"/>
        <v>-1.5764499490682573E-3</v>
      </c>
      <c r="L61" s="15">
        <f t="shared" si="9"/>
        <v>4.9062606309936887E-3</v>
      </c>
      <c r="M61" s="15">
        <f t="shared" si="10"/>
        <v>-1.2140674223153715E-2</v>
      </c>
      <c r="N61" s="40">
        <f t="shared" si="11"/>
        <v>-2.6278835003809412E-3</v>
      </c>
      <c r="O61" s="40">
        <f t="shared" si="12"/>
        <v>-7.5604337307585206E-3</v>
      </c>
      <c r="P61" s="40">
        <f t="shared" si="13"/>
        <v>-2.9757978020443572E-3</v>
      </c>
      <c r="Q61" s="40">
        <f t="shared" si="14"/>
        <v>-1.2787371052778911E-3</v>
      </c>
    </row>
    <row r="62" spans="1:17" x14ac:dyDescent="0.25">
      <c r="A62" s="25">
        <v>45239</v>
      </c>
      <c r="B62" s="26">
        <v>181.48133899999999</v>
      </c>
      <c r="C62" s="26">
        <v>55.336967000000001</v>
      </c>
      <c r="D62" s="26">
        <v>141.78839099999999</v>
      </c>
      <c r="E62" s="26">
        <v>14.907526000000001</v>
      </c>
      <c r="F62" s="30">
        <f t="shared" si="3"/>
        <v>-2.6278835003809412E-3</v>
      </c>
      <c r="G62" s="30">
        <f t="shared" si="4"/>
        <v>-7.5604337307585206E-3</v>
      </c>
      <c r="H62" s="30">
        <f t="shared" si="5"/>
        <v>-2.9757978020443572E-3</v>
      </c>
      <c r="I62" s="30">
        <f t="shared" si="6"/>
        <v>-1.2787371052778911E-3</v>
      </c>
      <c r="J62" s="15">
        <f t="shared" si="7"/>
        <v>-2.6313394128087589E-3</v>
      </c>
      <c r="K62" s="15">
        <f t="shared" si="8"/>
        <v>-7.5890859721313708E-3</v>
      </c>
      <c r="L62" s="15">
        <f t="shared" si="9"/>
        <v>-2.9802298835593616E-3</v>
      </c>
      <c r="M62" s="15">
        <f t="shared" si="10"/>
        <v>-1.2795550381732733E-3</v>
      </c>
      <c r="N62" s="40">
        <f t="shared" si="11"/>
        <v>2.2954556969230551E-2</v>
      </c>
      <c r="O62" s="40">
        <f t="shared" si="12"/>
        <v>1.0583701900695479E-3</v>
      </c>
      <c r="P62" s="40">
        <f t="shared" si="13"/>
        <v>1.4722279452399911E-2</v>
      </c>
      <c r="Q62" s="40">
        <f t="shared" si="14"/>
        <v>6.3967350467703291E-4</v>
      </c>
    </row>
    <row r="63" spans="1:17" x14ac:dyDescent="0.25">
      <c r="A63" s="25">
        <v>45240</v>
      </c>
      <c r="B63" s="26">
        <v>185.69534300000001</v>
      </c>
      <c r="C63" s="26">
        <v>55.395564999999998</v>
      </c>
      <c r="D63" s="26">
        <v>143.89128099999999</v>
      </c>
      <c r="E63" s="26">
        <v>14.917064999999999</v>
      </c>
      <c r="F63" s="30">
        <f t="shared" si="3"/>
        <v>2.2954556969230551E-2</v>
      </c>
      <c r="G63" s="30">
        <f t="shared" si="4"/>
        <v>1.0583701900695479E-3</v>
      </c>
      <c r="H63" s="30">
        <f t="shared" si="5"/>
        <v>1.4722279452399911E-2</v>
      </c>
      <c r="I63" s="30">
        <f t="shared" si="6"/>
        <v>6.3967350467703291E-4</v>
      </c>
      <c r="J63" s="15">
        <f t="shared" si="7"/>
        <v>2.2693105448530374E-2</v>
      </c>
      <c r="K63" s="15">
        <f t="shared" si="8"/>
        <v>1.0578103138761447E-3</v>
      </c>
      <c r="L63" s="15">
        <f t="shared" si="9"/>
        <v>1.4614436575903458E-2</v>
      </c>
      <c r="M63" s="15">
        <f t="shared" si="10"/>
        <v>6.3946895719757275E-4</v>
      </c>
      <c r="N63" s="40">
        <f t="shared" si="11"/>
        <v>-8.6207243473615386E-3</v>
      </c>
      <c r="O63" s="40">
        <f t="shared" si="12"/>
        <v>3.6955712633663846E-3</v>
      </c>
      <c r="P63" s="40">
        <f t="shared" si="13"/>
        <v>-4.4488788474790633E-3</v>
      </c>
      <c r="Q63" s="40">
        <f t="shared" si="14"/>
        <v>-3.8437221263010121E-3</v>
      </c>
    </row>
    <row r="64" spans="1:17" x14ac:dyDescent="0.25">
      <c r="A64" s="25">
        <v>45243</v>
      </c>
      <c r="B64" s="26">
        <v>184.101395</v>
      </c>
      <c r="C64" s="26">
        <v>55.600662</v>
      </c>
      <c r="D64" s="26">
        <v>143.25254799999999</v>
      </c>
      <c r="E64" s="26">
        <v>14.859838</v>
      </c>
      <c r="F64" s="30">
        <f t="shared" si="3"/>
        <v>-8.6207243473615386E-3</v>
      </c>
      <c r="G64" s="30">
        <f t="shared" si="4"/>
        <v>3.6955712633663846E-3</v>
      </c>
      <c r="H64" s="30">
        <f t="shared" si="5"/>
        <v>-4.4488788474790633E-3</v>
      </c>
      <c r="I64" s="30">
        <f t="shared" si="6"/>
        <v>-3.8437221263010121E-3</v>
      </c>
      <c r="J64" s="15">
        <f t="shared" si="7"/>
        <v>-8.6579897995884923E-3</v>
      </c>
      <c r="K64" s="15">
        <f t="shared" si="8"/>
        <v>3.6887510440073911E-3</v>
      </c>
      <c r="L64" s="15">
        <f t="shared" si="9"/>
        <v>-4.4587898010721742E-3</v>
      </c>
      <c r="M64" s="15">
        <f t="shared" si="10"/>
        <v>-3.8511186999480918E-3</v>
      </c>
      <c r="N64" s="40">
        <f t="shared" si="11"/>
        <v>1.4184635374476782E-2</v>
      </c>
      <c r="O64" s="40">
        <f t="shared" si="12"/>
        <v>2.981612142296002E-3</v>
      </c>
      <c r="P64" s="40">
        <f t="shared" si="13"/>
        <v>1.8082265985749042E-2</v>
      </c>
      <c r="Q64" s="40">
        <f t="shared" si="14"/>
        <v>3.2040486216239152E-3</v>
      </c>
    </row>
    <row r="65" spans="1:17" x14ac:dyDescent="0.25">
      <c r="A65" s="25">
        <v>45244</v>
      </c>
      <c r="B65" s="26">
        <v>186.731415</v>
      </c>
      <c r="C65" s="26">
        <v>55.766689</v>
      </c>
      <c r="D65" s="26">
        <v>145.86644000000001</v>
      </c>
      <c r="E65" s="26">
        <v>14.907526000000001</v>
      </c>
      <c r="F65" s="30">
        <f t="shared" si="3"/>
        <v>1.4184635374476782E-2</v>
      </c>
      <c r="G65" s="30">
        <f t="shared" si="4"/>
        <v>2.981612142296002E-3</v>
      </c>
      <c r="H65" s="30">
        <f t="shared" si="5"/>
        <v>1.8082265985749042E-2</v>
      </c>
      <c r="I65" s="30">
        <f t="shared" si="6"/>
        <v>3.2040486216239152E-3</v>
      </c>
      <c r="J65" s="15">
        <f t="shared" si="7"/>
        <v>1.4084507419386298E-2</v>
      </c>
      <c r="K65" s="15">
        <f t="shared" si="8"/>
        <v>2.9771715512821591E-3</v>
      </c>
      <c r="L65" s="15">
        <f t="shared" si="9"/>
        <v>1.7919762763799685E-2</v>
      </c>
      <c r="M65" s="15">
        <f t="shared" si="10"/>
        <v>3.1989211355392465E-3</v>
      </c>
      <c r="N65" s="40">
        <f t="shared" si="11"/>
        <v>3.0363308776654089E-3</v>
      </c>
      <c r="O65" s="40">
        <f t="shared" si="12"/>
        <v>1.9246372583412658E-3</v>
      </c>
      <c r="P65" s="40">
        <f t="shared" si="13"/>
        <v>8.7197537313942614E-3</v>
      </c>
      <c r="Q65" s="40">
        <f t="shared" si="14"/>
        <v>8.2829440398884853E-3</v>
      </c>
    </row>
    <row r="66" spans="1:17" x14ac:dyDescent="0.25">
      <c r="A66" s="25">
        <v>45245</v>
      </c>
      <c r="B66" s="26">
        <v>187.29925499999999</v>
      </c>
      <c r="C66" s="26">
        <v>55.874122999999997</v>
      </c>
      <c r="D66" s="26">
        <v>147.14392100000001</v>
      </c>
      <c r="E66" s="26">
        <v>15.031516999999999</v>
      </c>
      <c r="F66" s="30">
        <f t="shared" si="3"/>
        <v>3.0363308776654089E-3</v>
      </c>
      <c r="G66" s="30">
        <f t="shared" si="4"/>
        <v>1.9246372583412658E-3</v>
      </c>
      <c r="H66" s="30">
        <f t="shared" si="5"/>
        <v>8.7197537313942614E-3</v>
      </c>
      <c r="I66" s="30">
        <f t="shared" si="6"/>
        <v>8.2829440398884853E-3</v>
      </c>
      <c r="J66" s="15">
        <f t="shared" si="7"/>
        <v>3.0317258870036067E-3</v>
      </c>
      <c r="K66" s="15">
        <f t="shared" si="8"/>
        <v>1.9227863316977308E-3</v>
      </c>
      <c r="L66" s="15">
        <f t="shared" si="9"/>
        <v>8.6818469381415662E-3</v>
      </c>
      <c r="M66" s="15">
        <f t="shared" si="10"/>
        <v>8.2487349746534835E-3</v>
      </c>
      <c r="N66" s="40">
        <f t="shared" si="11"/>
        <v>9.0015200429287429E-3</v>
      </c>
      <c r="O66" s="40">
        <f t="shared" si="12"/>
        <v>-1.0493722296692307E-3</v>
      </c>
      <c r="P66" s="40">
        <f t="shared" si="13"/>
        <v>1.1355018101563337E-2</v>
      </c>
      <c r="Q66" s="40">
        <f t="shared" si="14"/>
        <v>7.5853598266493183E-3</v>
      </c>
    </row>
    <row r="67" spans="1:17" x14ac:dyDescent="0.25">
      <c r="A67" s="25">
        <v>45246</v>
      </c>
      <c r="B67" s="26">
        <v>188.99284399999999</v>
      </c>
      <c r="C67" s="26">
        <v>55.815520999999997</v>
      </c>
      <c r="D67" s="26">
        <v>148.824265</v>
      </c>
      <c r="E67" s="26">
        <v>15.14597</v>
      </c>
      <c r="F67" s="30">
        <f t="shared" si="3"/>
        <v>9.0015200429287429E-3</v>
      </c>
      <c r="G67" s="30">
        <f t="shared" si="4"/>
        <v>-1.0493722296692307E-3</v>
      </c>
      <c r="H67" s="30">
        <f t="shared" si="5"/>
        <v>1.1355018101563337E-2</v>
      </c>
      <c r="I67" s="30">
        <f t="shared" si="6"/>
        <v>7.5853598266493183E-3</v>
      </c>
      <c r="J67" s="15">
        <f t="shared" si="7"/>
        <v>8.9611276498913518E-3</v>
      </c>
      <c r="K67" s="15">
        <f t="shared" si="8"/>
        <v>-1.0499230133496468E-3</v>
      </c>
      <c r="L67" s="15">
        <f t="shared" si="9"/>
        <v>1.1290793204992417E-2</v>
      </c>
      <c r="M67" s="15">
        <f t="shared" si="10"/>
        <v>7.5566635877399087E-3</v>
      </c>
      <c r="N67" s="40">
        <f t="shared" si="11"/>
        <v>-1.0544870529251719E-4</v>
      </c>
      <c r="O67" s="40">
        <f t="shared" si="12"/>
        <v>1.9229550455904989E-3</v>
      </c>
      <c r="P67" s="40">
        <f t="shared" si="13"/>
        <v>9.0052481102475771E-3</v>
      </c>
      <c r="Q67" s="40">
        <f t="shared" si="14"/>
        <v>1.2586844676198644E-3</v>
      </c>
    </row>
    <row r="68" spans="1:17" x14ac:dyDescent="0.25">
      <c r="A68" s="25">
        <v>45247</v>
      </c>
      <c r="B68" s="26">
        <v>188.972916</v>
      </c>
      <c r="C68" s="26">
        <v>55.922955000000002</v>
      </c>
      <c r="D68" s="26">
        <v>150.17051699999999</v>
      </c>
      <c r="E68" s="26">
        <v>15.165046</v>
      </c>
      <c r="F68" s="30">
        <f t="shared" ref="F68:F131" si="15">LN(B68/B67)</f>
        <v>-1.0544870529251719E-4</v>
      </c>
      <c r="G68" s="30">
        <f t="shared" ref="G68:G131" si="16">LN(C68/C67)</f>
        <v>1.9229550455904989E-3</v>
      </c>
      <c r="H68" s="30">
        <f t="shared" ref="H68:H131" si="17">LN(D68/D67)</f>
        <v>9.0052481102475771E-3</v>
      </c>
      <c r="I68" s="30">
        <f t="shared" ref="I68:I131" si="18">LN(E68/E67)</f>
        <v>1.2586844676198644E-3</v>
      </c>
      <c r="J68" s="15">
        <f t="shared" ref="J68:J131" si="19">(B68-B67)/B68</f>
        <v>-1.05454265202708E-4</v>
      </c>
      <c r="K68" s="15">
        <f t="shared" ref="K68:K131" si="20">(C68-C67)/C68</f>
        <v>1.9211073520704496E-3</v>
      </c>
      <c r="L68" s="15">
        <f t="shared" ref="L68:L131" si="21">(D68-D67)/D68</f>
        <v>8.964822302636094E-3</v>
      </c>
      <c r="M68" s="15">
        <f t="shared" ref="M68:M131" si="22">(E68-E67)/E68</f>
        <v>1.2578926565735503E-3</v>
      </c>
      <c r="N68" s="40">
        <f t="shared" ref="N68:N131" si="23">F69</f>
        <v>9.2354873918627962E-3</v>
      </c>
      <c r="O68" s="40">
        <f t="shared" ref="O68:O131" si="24">G69</f>
        <v>2.4420582166783792E-3</v>
      </c>
      <c r="P68" s="40">
        <f t="shared" ref="P68:P131" si="25">H69</f>
        <v>3.0707044771690309E-3</v>
      </c>
      <c r="Q68" s="40">
        <f t="shared" ref="Q68:Q131" si="26">I69</f>
        <v>1.250014351434138E-2</v>
      </c>
    </row>
    <row r="69" spans="1:17" x14ac:dyDescent="0.25">
      <c r="A69" s="25">
        <v>45250</v>
      </c>
      <c r="B69" s="26">
        <v>190.726257</v>
      </c>
      <c r="C69" s="26">
        <v>56.059688999999999</v>
      </c>
      <c r="D69" s="26">
        <v>150.63235499999999</v>
      </c>
      <c r="E69" s="26">
        <v>15.355801</v>
      </c>
      <c r="F69" s="30">
        <f t="shared" si="15"/>
        <v>9.2354873918627962E-3</v>
      </c>
      <c r="G69" s="30">
        <f t="shared" si="16"/>
        <v>2.4420582166783792E-3</v>
      </c>
      <c r="H69" s="30">
        <f t="shared" si="17"/>
        <v>3.0707044771690309E-3</v>
      </c>
      <c r="I69" s="30">
        <f t="shared" si="18"/>
        <v>1.250014351434138E-2</v>
      </c>
      <c r="J69" s="15">
        <f t="shared" si="19"/>
        <v>9.1929712645700684E-3</v>
      </c>
      <c r="K69" s="15">
        <f t="shared" si="20"/>
        <v>2.4390788182930704E-3</v>
      </c>
      <c r="L69" s="15">
        <f t="shared" si="21"/>
        <v>3.0659946862013824E-3</v>
      </c>
      <c r="M69" s="15">
        <f t="shared" si="22"/>
        <v>1.2422341237685963E-2</v>
      </c>
      <c r="N69" s="40">
        <f t="shared" si="23"/>
        <v>-4.2398033377747738E-3</v>
      </c>
      <c r="O69" s="40">
        <f t="shared" si="24"/>
        <v>1.0915721899237774E-2</v>
      </c>
      <c r="P69" s="40">
        <f t="shared" si="25"/>
        <v>-2.089635023942204E-3</v>
      </c>
      <c r="Q69" s="40">
        <f t="shared" si="26"/>
        <v>5.5745681417839043E-3</v>
      </c>
    </row>
    <row r="70" spans="1:17" x14ac:dyDescent="0.25">
      <c r="A70" s="25">
        <v>45251</v>
      </c>
      <c r="B70" s="26">
        <v>189.91932700000001</v>
      </c>
      <c r="C70" s="26">
        <v>56.674973000000001</v>
      </c>
      <c r="D70" s="26">
        <v>150.31791699999999</v>
      </c>
      <c r="E70" s="26">
        <v>15.441642</v>
      </c>
      <c r="F70" s="30">
        <f t="shared" si="15"/>
        <v>-4.2398033377747738E-3</v>
      </c>
      <c r="G70" s="30">
        <f t="shared" si="16"/>
        <v>1.0915721899237774E-2</v>
      </c>
      <c r="H70" s="30">
        <f t="shared" si="17"/>
        <v>-2.089635023942204E-3</v>
      </c>
      <c r="I70" s="30">
        <f t="shared" si="18"/>
        <v>5.5745681417839043E-3</v>
      </c>
      <c r="J70" s="15">
        <f t="shared" si="19"/>
        <v>-4.2488040198246603E-3</v>
      </c>
      <c r="K70" s="15">
        <f t="shared" si="20"/>
        <v>1.0856361590150252E-2</v>
      </c>
      <c r="L70" s="15">
        <f t="shared" si="21"/>
        <v>-2.0918198327614904E-3</v>
      </c>
      <c r="M70" s="15">
        <f t="shared" si="22"/>
        <v>5.5590590689772682E-3</v>
      </c>
      <c r="N70" s="40">
        <f t="shared" si="23"/>
        <v>3.5083046042034536E-3</v>
      </c>
      <c r="O70" s="40">
        <f t="shared" si="24"/>
        <v>6.698173115196048E-3</v>
      </c>
      <c r="P70" s="40">
        <f t="shared" si="25"/>
        <v>2.3505409404632072E-3</v>
      </c>
      <c r="Q70" s="40">
        <f t="shared" si="26"/>
        <v>-1.2361893781621346E-3</v>
      </c>
    </row>
    <row r="71" spans="1:17" x14ac:dyDescent="0.25">
      <c r="A71" s="25">
        <v>45252</v>
      </c>
      <c r="B71" s="26">
        <v>190.586792</v>
      </c>
      <c r="C71" s="26">
        <v>57.055866000000002</v>
      </c>
      <c r="D71" s="26">
        <v>150.671661</v>
      </c>
      <c r="E71" s="26">
        <v>15.422565000000001</v>
      </c>
      <c r="F71" s="30">
        <f t="shared" si="15"/>
        <v>3.5083046042034536E-3</v>
      </c>
      <c r="G71" s="30">
        <f t="shared" si="16"/>
        <v>6.698173115196048E-3</v>
      </c>
      <c r="H71" s="30">
        <f t="shared" si="17"/>
        <v>2.3505409404632072E-3</v>
      </c>
      <c r="I71" s="30">
        <f t="shared" si="18"/>
        <v>-1.2361893781621346E-3</v>
      </c>
      <c r="J71" s="15">
        <f t="shared" si="19"/>
        <v>3.5021576941176116E-3</v>
      </c>
      <c r="K71" s="15">
        <f t="shared" si="20"/>
        <v>6.6757903560696174E-3</v>
      </c>
      <c r="L71" s="15">
        <f t="shared" si="21"/>
        <v>2.3477805823087466E-3</v>
      </c>
      <c r="M71" s="15">
        <f t="shared" si="22"/>
        <v>-1.2369537751988301E-3</v>
      </c>
      <c r="N71" s="40">
        <f t="shared" si="23"/>
        <v>-7.0289607553052254E-3</v>
      </c>
      <c r="O71" s="40">
        <f t="shared" si="24"/>
        <v>2.564368058518235E-3</v>
      </c>
      <c r="P71" s="40">
        <f t="shared" si="25"/>
        <v>1.3685641523619864E-3</v>
      </c>
      <c r="Q71" s="40">
        <f t="shared" si="26"/>
        <v>2.4706584385659168E-3</v>
      </c>
    </row>
    <row r="72" spans="1:17" x14ac:dyDescent="0.25">
      <c r="A72" s="25">
        <v>45254</v>
      </c>
      <c r="B72" s="26">
        <v>189.25186199999999</v>
      </c>
      <c r="C72" s="26">
        <v>57.202365999999998</v>
      </c>
      <c r="D72" s="26">
        <v>150.878006</v>
      </c>
      <c r="E72" s="26">
        <v>15.460716</v>
      </c>
      <c r="F72" s="30">
        <f t="shared" si="15"/>
        <v>-7.0289607553052254E-3</v>
      </c>
      <c r="G72" s="30">
        <f t="shared" si="16"/>
        <v>2.564368058518235E-3</v>
      </c>
      <c r="H72" s="30">
        <f t="shared" si="17"/>
        <v>1.3685641523619864E-3</v>
      </c>
      <c r="I72" s="30">
        <f t="shared" si="18"/>
        <v>2.4706584385659168E-3</v>
      </c>
      <c r="J72" s="15">
        <f t="shared" si="19"/>
        <v>-7.053721880950446E-3</v>
      </c>
      <c r="K72" s="15">
        <f t="shared" si="20"/>
        <v>2.5610828754879839E-3</v>
      </c>
      <c r="L72" s="15">
        <f t="shared" si="21"/>
        <v>1.3676280955091551E-3</v>
      </c>
      <c r="M72" s="15">
        <f t="shared" si="22"/>
        <v>2.4676088740003478E-3</v>
      </c>
      <c r="N72" s="40">
        <f t="shared" si="23"/>
        <v>-9.4805949388913479E-4</v>
      </c>
      <c r="O72" s="40">
        <f t="shared" si="24"/>
        <v>-1.8798349524674102E-3</v>
      </c>
      <c r="P72" s="40">
        <f t="shared" si="25"/>
        <v>-2.2819464710573719E-3</v>
      </c>
      <c r="Q72" s="40">
        <f t="shared" si="26"/>
        <v>0</v>
      </c>
    </row>
    <row r="73" spans="1:17" x14ac:dyDescent="0.25">
      <c r="A73" s="25">
        <v>45257</v>
      </c>
      <c r="B73" s="26">
        <v>189.07252500000001</v>
      </c>
      <c r="C73" s="26">
        <v>57.094935999999997</v>
      </c>
      <c r="D73" s="26">
        <v>150.53410299999999</v>
      </c>
      <c r="E73" s="26">
        <v>15.460716</v>
      </c>
      <c r="F73" s="30">
        <f t="shared" si="15"/>
        <v>-9.4805949388913479E-4</v>
      </c>
      <c r="G73" s="30">
        <f t="shared" si="16"/>
        <v>-1.8798349524674102E-3</v>
      </c>
      <c r="H73" s="30">
        <f t="shared" si="17"/>
        <v>-2.2819464710573719E-3</v>
      </c>
      <c r="I73" s="30">
        <f t="shared" si="18"/>
        <v>0</v>
      </c>
      <c r="J73" s="15">
        <f t="shared" si="19"/>
        <v>-9.4850904434674161E-4</v>
      </c>
      <c r="K73" s="15">
        <f t="shared" si="20"/>
        <v>-1.8816029498658305E-3</v>
      </c>
      <c r="L73" s="15">
        <f t="shared" si="21"/>
        <v>-2.2845520924917036E-3</v>
      </c>
      <c r="M73" s="15">
        <f t="shared" si="22"/>
        <v>0</v>
      </c>
      <c r="N73" s="40">
        <f t="shared" si="23"/>
        <v>3.2089405359202782E-3</v>
      </c>
      <c r="O73" s="40">
        <f t="shared" si="24"/>
        <v>2.0506000205027385E-3</v>
      </c>
      <c r="P73" s="40">
        <f t="shared" si="25"/>
        <v>2.2819464710573632E-3</v>
      </c>
      <c r="Q73" s="40">
        <f t="shared" si="26"/>
        <v>-1.8524051289652865E-3</v>
      </c>
    </row>
    <row r="74" spans="1:17" x14ac:dyDescent="0.25">
      <c r="A74" s="25">
        <v>45258</v>
      </c>
      <c r="B74" s="26">
        <v>189.68022199999999</v>
      </c>
      <c r="C74" s="26">
        <v>57.212135000000004</v>
      </c>
      <c r="D74" s="26">
        <v>150.878006</v>
      </c>
      <c r="E74" s="26">
        <v>15.432103</v>
      </c>
      <c r="F74" s="30">
        <f t="shared" si="15"/>
        <v>3.2089405359202782E-3</v>
      </c>
      <c r="G74" s="30">
        <f t="shared" si="16"/>
        <v>2.0506000205027385E-3</v>
      </c>
      <c r="H74" s="30">
        <f t="shared" si="17"/>
        <v>2.2819464710573632E-3</v>
      </c>
      <c r="I74" s="30">
        <f t="shared" si="18"/>
        <v>-1.8524051289652865E-3</v>
      </c>
      <c r="J74" s="15">
        <f t="shared" si="19"/>
        <v>3.2037973890602749E-3</v>
      </c>
      <c r="K74" s="15">
        <f t="shared" si="20"/>
        <v>2.0484989766595229E-3</v>
      </c>
      <c r="L74" s="15">
        <f t="shared" si="21"/>
        <v>2.2793448105352851E-3</v>
      </c>
      <c r="M74" s="15">
        <f t="shared" si="22"/>
        <v>-1.8541218912289531E-3</v>
      </c>
      <c r="N74" s="40">
        <f t="shared" si="23"/>
        <v>-5.4242788854046205E-3</v>
      </c>
      <c r="O74" s="40">
        <f t="shared" si="24"/>
        <v>-5.9926490699218782E-3</v>
      </c>
      <c r="P74" s="40">
        <f t="shared" si="25"/>
        <v>5.0673693523613879E-3</v>
      </c>
      <c r="Q74" s="40">
        <f t="shared" si="26"/>
        <v>7.3891849715765874E-3</v>
      </c>
    </row>
    <row r="75" spans="1:17" x14ac:dyDescent="0.25">
      <c r="A75" s="25">
        <v>45259</v>
      </c>
      <c r="B75" s="26">
        <v>188.65412900000001</v>
      </c>
      <c r="C75" s="26">
        <v>56.870308000000001</v>
      </c>
      <c r="D75" s="26">
        <v>151.64450099999999</v>
      </c>
      <c r="E75" s="26">
        <v>15.546556000000001</v>
      </c>
      <c r="F75" s="30">
        <f t="shared" si="15"/>
        <v>-5.4242788854046205E-3</v>
      </c>
      <c r="G75" s="30">
        <f t="shared" si="16"/>
        <v>-5.9926490699218782E-3</v>
      </c>
      <c r="H75" s="30">
        <f t="shared" si="17"/>
        <v>5.0673693523613879E-3</v>
      </c>
      <c r="I75" s="30">
        <f t="shared" si="18"/>
        <v>7.3891849715765874E-3</v>
      </c>
      <c r="J75" s="15">
        <f t="shared" si="19"/>
        <v>-5.4390169218081338E-3</v>
      </c>
      <c r="K75" s="15">
        <f t="shared" si="20"/>
        <v>-6.0106409130051153E-3</v>
      </c>
      <c r="L75" s="15">
        <f t="shared" si="21"/>
        <v>5.0545518956865571E-3</v>
      </c>
      <c r="M75" s="15">
        <f t="shared" si="22"/>
        <v>7.361952061922976E-3</v>
      </c>
      <c r="N75" s="40">
        <f t="shared" si="23"/>
        <v>3.0580089148523034E-3</v>
      </c>
      <c r="O75" s="40">
        <f t="shared" si="24"/>
        <v>1.1530896635000211E-2</v>
      </c>
      <c r="P75" s="40">
        <f t="shared" si="25"/>
        <v>1.1340267252648781E-2</v>
      </c>
      <c r="Q75" s="40">
        <f t="shared" si="26"/>
        <v>1.6428683176453563E-2</v>
      </c>
    </row>
    <row r="76" spans="1:17" x14ac:dyDescent="0.25">
      <c r="A76" s="25">
        <v>45260</v>
      </c>
      <c r="B76" s="26">
        <v>189.23191800000001</v>
      </c>
      <c r="C76" s="26">
        <v>57.529868999999998</v>
      </c>
      <c r="D76" s="26">
        <v>153.37397799999999</v>
      </c>
      <c r="E76" s="26">
        <v>15.804074999999999</v>
      </c>
      <c r="F76" s="30">
        <f t="shared" si="15"/>
        <v>3.0580089148523034E-3</v>
      </c>
      <c r="G76" s="30">
        <f t="shared" si="16"/>
        <v>1.1530896635000211E-2</v>
      </c>
      <c r="H76" s="30">
        <f t="shared" si="17"/>
        <v>1.1340267252648781E-2</v>
      </c>
      <c r="I76" s="30">
        <f t="shared" si="18"/>
        <v>1.6428683176453563E-2</v>
      </c>
      <c r="J76" s="15">
        <f t="shared" si="19"/>
        <v>3.0533379680694017E-3</v>
      </c>
      <c r="K76" s="15">
        <f t="shared" si="20"/>
        <v>1.1464670639176956E-2</v>
      </c>
      <c r="L76" s="15">
        <f t="shared" si="21"/>
        <v>1.127620879729678E-2</v>
      </c>
      <c r="M76" s="15">
        <f t="shared" si="22"/>
        <v>1.6294468357053386E-2</v>
      </c>
      <c r="N76" s="40">
        <f t="shared" si="23"/>
        <v>6.7683969358011721E-3</v>
      </c>
      <c r="O76" s="40">
        <f t="shared" si="24"/>
        <v>3.4165183963682714E-3</v>
      </c>
      <c r="P76" s="40">
        <f t="shared" si="25"/>
        <v>4.857594182652576E-3</v>
      </c>
      <c r="Q76" s="40">
        <f t="shared" si="26"/>
        <v>1.1401293855996619E-2</v>
      </c>
    </row>
    <row r="77" spans="1:17" x14ac:dyDescent="0.25">
      <c r="A77" s="25">
        <v>45261</v>
      </c>
      <c r="B77" s="26">
        <v>190.51705899999999</v>
      </c>
      <c r="C77" s="26">
        <v>57.726756999999999</v>
      </c>
      <c r="D77" s="26">
        <v>154.12081900000001</v>
      </c>
      <c r="E77" s="26">
        <v>15.985293</v>
      </c>
      <c r="F77" s="30">
        <f t="shared" si="15"/>
        <v>6.7683969358011721E-3</v>
      </c>
      <c r="G77" s="30">
        <f t="shared" si="16"/>
        <v>3.4165183963682714E-3</v>
      </c>
      <c r="H77" s="30">
        <f t="shared" si="17"/>
        <v>4.857594182652576E-3</v>
      </c>
      <c r="I77" s="30">
        <f t="shared" si="18"/>
        <v>1.1401293855996619E-2</v>
      </c>
      <c r="J77" s="15">
        <f t="shared" si="19"/>
        <v>6.7455429279956588E-3</v>
      </c>
      <c r="K77" s="15">
        <f t="shared" si="20"/>
        <v>3.4106887383263413E-3</v>
      </c>
      <c r="L77" s="15">
        <f t="shared" si="21"/>
        <v>4.8458151523320002E-3</v>
      </c>
      <c r="M77" s="15">
        <f t="shared" si="22"/>
        <v>1.1336545410834897E-2</v>
      </c>
      <c r="N77" s="40">
        <f t="shared" si="23"/>
        <v>-9.5097229376474839E-3</v>
      </c>
      <c r="O77" s="40">
        <f t="shared" si="24"/>
        <v>-1.1944749472458554E-3</v>
      </c>
      <c r="P77" s="40">
        <f t="shared" si="25"/>
        <v>7.3054908777762974E-3</v>
      </c>
      <c r="Q77" s="40">
        <f t="shared" si="26"/>
        <v>-5.9844807698541955E-3</v>
      </c>
    </row>
    <row r="78" spans="1:17" x14ac:dyDescent="0.25">
      <c r="A78" s="25">
        <v>45264</v>
      </c>
      <c r="B78" s="26">
        <v>188.71388200000001</v>
      </c>
      <c r="C78" s="26">
        <v>57.657845000000002</v>
      </c>
      <c r="D78" s="26">
        <v>155.25086999999999</v>
      </c>
      <c r="E78" s="26">
        <v>15.889915</v>
      </c>
      <c r="F78" s="30">
        <f t="shared" si="15"/>
        <v>-9.5097229376474839E-3</v>
      </c>
      <c r="G78" s="30">
        <f t="shared" si="16"/>
        <v>-1.1944749472458554E-3</v>
      </c>
      <c r="H78" s="30">
        <f t="shared" si="17"/>
        <v>7.3054908777762974E-3</v>
      </c>
      <c r="I78" s="30">
        <f t="shared" si="18"/>
        <v>-5.9844807698541955E-3</v>
      </c>
      <c r="J78" s="15">
        <f t="shared" si="19"/>
        <v>-9.5550840292712366E-3</v>
      </c>
      <c r="K78" s="15">
        <f t="shared" si="20"/>
        <v>-1.1951886165706925E-3</v>
      </c>
      <c r="L78" s="15">
        <f t="shared" si="21"/>
        <v>7.278870643365673E-3</v>
      </c>
      <c r="M78" s="15">
        <f t="shared" si="22"/>
        <v>-6.002423549779856E-3</v>
      </c>
      <c r="N78" s="40">
        <f t="shared" si="23"/>
        <v>2.084449839920156E-2</v>
      </c>
      <c r="O78" s="40">
        <f t="shared" si="24"/>
        <v>1.5354718166455639E-3</v>
      </c>
      <c r="P78" s="40">
        <f t="shared" si="25"/>
        <v>-1.266031176191559E-4</v>
      </c>
      <c r="Q78" s="40">
        <f t="shared" si="26"/>
        <v>3.306087505214772E-2</v>
      </c>
    </row>
    <row r="79" spans="1:17" x14ac:dyDescent="0.25">
      <c r="A79" s="25">
        <v>45265</v>
      </c>
      <c r="B79" s="26">
        <v>192.68881200000001</v>
      </c>
      <c r="C79" s="26">
        <v>57.746445000000001</v>
      </c>
      <c r="D79" s="26">
        <v>155.23121599999999</v>
      </c>
      <c r="E79" s="26">
        <v>16.424029999999998</v>
      </c>
      <c r="F79" s="30">
        <f t="shared" si="15"/>
        <v>2.084449839920156E-2</v>
      </c>
      <c r="G79" s="30">
        <f t="shared" si="16"/>
        <v>1.5354718166455639E-3</v>
      </c>
      <c r="H79" s="30">
        <f t="shared" si="17"/>
        <v>-1.266031176191559E-4</v>
      </c>
      <c r="I79" s="30">
        <f t="shared" si="18"/>
        <v>3.306087505214772E-2</v>
      </c>
      <c r="J79" s="15">
        <f t="shared" si="19"/>
        <v>2.0628753474280594E-2</v>
      </c>
      <c r="K79" s="15">
        <f t="shared" si="20"/>
        <v>1.5342935829209844E-3</v>
      </c>
      <c r="L79" s="15">
        <f t="shared" si="21"/>
        <v>-1.266111321321011E-4</v>
      </c>
      <c r="M79" s="15">
        <f t="shared" si="22"/>
        <v>3.252033757853573E-2</v>
      </c>
      <c r="N79" s="40">
        <f t="shared" si="23"/>
        <v>-5.7032520050787593E-3</v>
      </c>
      <c r="O79" s="40">
        <f t="shared" si="24"/>
        <v>-1.0233916476147672E-3</v>
      </c>
      <c r="P79" s="40">
        <f t="shared" si="25"/>
        <v>-1.0563861768930536E-2</v>
      </c>
      <c r="Q79" s="40">
        <f t="shared" si="26"/>
        <v>-1.6393661333646715E-2</v>
      </c>
    </row>
    <row r="80" spans="1:17" x14ac:dyDescent="0.25">
      <c r="A80" s="25">
        <v>45266</v>
      </c>
      <c r="B80" s="26">
        <v>191.59298699999999</v>
      </c>
      <c r="C80" s="26">
        <v>57.687378000000002</v>
      </c>
      <c r="D80" s="26">
        <v>153.60000600000001</v>
      </c>
      <c r="E80" s="26">
        <v>16.156974999999999</v>
      </c>
      <c r="F80" s="30">
        <f t="shared" si="15"/>
        <v>-5.7032520050787593E-3</v>
      </c>
      <c r="G80" s="30">
        <f t="shared" si="16"/>
        <v>-1.0233916476147672E-3</v>
      </c>
      <c r="H80" s="30">
        <f t="shared" si="17"/>
        <v>-1.0563861768930536E-2</v>
      </c>
      <c r="I80" s="30">
        <f t="shared" si="18"/>
        <v>-1.6393661333646715E-2</v>
      </c>
      <c r="J80" s="15">
        <f t="shared" si="19"/>
        <v>-5.7195465092885634E-3</v>
      </c>
      <c r="K80" s="15">
        <f t="shared" si="20"/>
        <v>-1.0239154915309006E-3</v>
      </c>
      <c r="L80" s="15">
        <f t="shared" si="21"/>
        <v>-1.0619856355995074E-2</v>
      </c>
      <c r="M80" s="15">
        <f t="shared" si="22"/>
        <v>-1.6528774724228958E-2</v>
      </c>
      <c r="N80" s="40">
        <f t="shared" si="23"/>
        <v>1.0088207138443817E-2</v>
      </c>
      <c r="O80" s="40">
        <f t="shared" si="24"/>
        <v>2.3863212857141401E-3</v>
      </c>
      <c r="P80" s="40">
        <f t="shared" si="25"/>
        <v>3.0661278355592595E-3</v>
      </c>
      <c r="Q80" s="40">
        <f t="shared" si="26"/>
        <v>8.8156554713472324E-3</v>
      </c>
    </row>
    <row r="81" spans="1:17" x14ac:dyDescent="0.25">
      <c r="A81" s="25">
        <v>45267</v>
      </c>
      <c r="B81" s="26">
        <v>193.53559899999999</v>
      </c>
      <c r="C81" s="26">
        <v>57.825203000000002</v>
      </c>
      <c r="D81" s="26">
        <v>154.071686</v>
      </c>
      <c r="E81" s="26">
        <v>16.300039000000002</v>
      </c>
      <c r="F81" s="30">
        <f t="shared" si="15"/>
        <v>1.0088207138443817E-2</v>
      </c>
      <c r="G81" s="30">
        <f t="shared" si="16"/>
        <v>2.3863212857141401E-3</v>
      </c>
      <c r="H81" s="30">
        <f t="shared" si="17"/>
        <v>3.0661278355592595E-3</v>
      </c>
      <c r="I81" s="30">
        <f t="shared" si="18"/>
        <v>8.8156554713472324E-3</v>
      </c>
      <c r="J81" s="15">
        <f t="shared" si="19"/>
        <v>1.0037491862156052E-2</v>
      </c>
      <c r="K81" s="15">
        <f t="shared" si="20"/>
        <v>2.38347628455363E-3</v>
      </c>
      <c r="L81" s="15">
        <f t="shared" si="21"/>
        <v>3.0614320661097464E-3</v>
      </c>
      <c r="M81" s="15">
        <f t="shared" si="22"/>
        <v>8.7769115153652402E-3</v>
      </c>
      <c r="N81" s="40">
        <f t="shared" si="23"/>
        <v>7.3850207302899578E-3</v>
      </c>
      <c r="O81" s="40">
        <f t="shared" si="24"/>
        <v>-2.2156572655028478E-3</v>
      </c>
      <c r="P81" s="40">
        <f t="shared" si="25"/>
        <v>1.0973473354382132E-2</v>
      </c>
      <c r="Q81" s="40">
        <f t="shared" si="26"/>
        <v>-9.9971434933014119E-3</v>
      </c>
    </row>
    <row r="82" spans="1:17" x14ac:dyDescent="0.25">
      <c r="A82" s="25">
        <v>45268</v>
      </c>
      <c r="B82" s="26">
        <v>194.97015400000001</v>
      </c>
      <c r="C82" s="26">
        <v>57.697223999999999</v>
      </c>
      <c r="D82" s="26">
        <v>155.77169799999999</v>
      </c>
      <c r="E82" s="26">
        <v>16.137896999999999</v>
      </c>
      <c r="F82" s="30">
        <f t="shared" si="15"/>
        <v>7.3850207302899578E-3</v>
      </c>
      <c r="G82" s="30">
        <f t="shared" si="16"/>
        <v>-2.2156572655028478E-3</v>
      </c>
      <c r="H82" s="30">
        <f t="shared" si="17"/>
        <v>1.0973473354382132E-2</v>
      </c>
      <c r="I82" s="30">
        <f t="shared" si="18"/>
        <v>-9.9971434933014119E-3</v>
      </c>
      <c r="J82" s="15">
        <f t="shared" si="19"/>
        <v>7.3578184689745757E-3</v>
      </c>
      <c r="K82" s="15">
        <f t="shared" si="20"/>
        <v>-2.2181136478941067E-3</v>
      </c>
      <c r="L82" s="15">
        <f t="shared" si="21"/>
        <v>1.0913484425135988E-2</v>
      </c>
      <c r="M82" s="15">
        <f t="shared" si="22"/>
        <v>-1.0047281873220713E-2</v>
      </c>
      <c r="N82" s="40">
        <f t="shared" si="23"/>
        <v>-1.301155524149791E-2</v>
      </c>
      <c r="O82" s="40">
        <f t="shared" si="24"/>
        <v>7.3098102582420726E-3</v>
      </c>
      <c r="P82" s="40">
        <f t="shared" si="25"/>
        <v>3.6521773139312004E-3</v>
      </c>
      <c r="Q82" s="40">
        <f t="shared" si="26"/>
        <v>-1.7889443279638567E-2</v>
      </c>
    </row>
    <row r="83" spans="1:17" x14ac:dyDescent="0.25">
      <c r="A83" s="25">
        <v>45271</v>
      </c>
      <c r="B83" s="26">
        <v>192.44972200000001</v>
      </c>
      <c r="C83" s="26">
        <v>58.120525000000001</v>
      </c>
      <c r="D83" s="26">
        <v>156.341644</v>
      </c>
      <c r="E83" s="26">
        <v>15.851766</v>
      </c>
      <c r="F83" s="30">
        <f t="shared" si="15"/>
        <v>-1.301155524149791E-2</v>
      </c>
      <c r="G83" s="30">
        <f t="shared" si="16"/>
        <v>7.3098102582420726E-3</v>
      </c>
      <c r="H83" s="30">
        <f t="shared" si="17"/>
        <v>3.6521773139312004E-3</v>
      </c>
      <c r="I83" s="30">
        <f t="shared" si="18"/>
        <v>-1.7889443279638567E-2</v>
      </c>
      <c r="J83" s="15">
        <f t="shared" si="19"/>
        <v>-1.309657386774505E-2</v>
      </c>
      <c r="K83" s="15">
        <f t="shared" si="20"/>
        <v>7.2831585743590947E-3</v>
      </c>
      <c r="L83" s="15">
        <f t="shared" si="21"/>
        <v>3.6455162259904075E-3</v>
      </c>
      <c r="M83" s="15">
        <f t="shared" si="22"/>
        <v>-1.8050417852496638E-2</v>
      </c>
      <c r="N83" s="40">
        <f t="shared" si="23"/>
        <v>7.8889519649972505E-3</v>
      </c>
      <c r="O83" s="40">
        <f t="shared" si="24"/>
        <v>6.4156731620670822E-3</v>
      </c>
      <c r="P83" s="40">
        <f t="shared" si="25"/>
        <v>8.8855459657744724E-3</v>
      </c>
      <c r="Q83" s="40">
        <f t="shared" si="26"/>
        <v>-1.2715943603931842E-2</v>
      </c>
    </row>
    <row r="84" spans="1:17" x14ac:dyDescent="0.25">
      <c r="A84" s="25">
        <v>45272</v>
      </c>
      <c r="B84" s="26">
        <v>193.97395299999999</v>
      </c>
      <c r="C84" s="26">
        <v>58.494605999999997</v>
      </c>
      <c r="D84" s="26">
        <v>157.73701500000001</v>
      </c>
      <c r="E84" s="26">
        <v>15.651472</v>
      </c>
      <c r="F84" s="30">
        <f t="shared" si="15"/>
        <v>7.8889519649972505E-3</v>
      </c>
      <c r="G84" s="30">
        <f t="shared" si="16"/>
        <v>6.4156731620670822E-3</v>
      </c>
      <c r="H84" s="30">
        <f t="shared" si="17"/>
        <v>8.8855459657744724E-3</v>
      </c>
      <c r="I84" s="30">
        <f t="shared" si="18"/>
        <v>-1.2715943603931842E-2</v>
      </c>
      <c r="J84" s="15">
        <f t="shared" si="19"/>
        <v>7.8579158512070233E-3</v>
      </c>
      <c r="K84" s="15">
        <f t="shared" si="20"/>
        <v>6.3951366729437719E-3</v>
      </c>
      <c r="L84" s="15">
        <f t="shared" si="21"/>
        <v>8.846186166259146E-3</v>
      </c>
      <c r="M84" s="15">
        <f t="shared" si="22"/>
        <v>-1.2797134991520256E-2</v>
      </c>
      <c r="N84" s="40">
        <f t="shared" si="23"/>
        <v>1.6553655693470191E-2</v>
      </c>
      <c r="O84" s="40">
        <f t="shared" si="24"/>
        <v>8.5463889760277086E-3</v>
      </c>
      <c r="P84" s="40">
        <f t="shared" si="25"/>
        <v>3.3584282184013106E-3</v>
      </c>
      <c r="Q84" s="40">
        <f t="shared" si="26"/>
        <v>2.4346320782964847E-3</v>
      </c>
    </row>
    <row r="85" spans="1:17" x14ac:dyDescent="0.25">
      <c r="A85" s="25">
        <v>45273</v>
      </c>
      <c r="B85" s="26">
        <v>197.21165500000001</v>
      </c>
      <c r="C85" s="26">
        <v>58.996665999999998</v>
      </c>
      <c r="D85" s="26">
        <v>158.26765399999999</v>
      </c>
      <c r="E85" s="26">
        <v>15.689624</v>
      </c>
      <c r="F85" s="30">
        <f t="shared" si="15"/>
        <v>1.6553655693470191E-2</v>
      </c>
      <c r="G85" s="30">
        <f t="shared" si="16"/>
        <v>8.5463889760277086E-3</v>
      </c>
      <c r="H85" s="30">
        <f t="shared" si="17"/>
        <v>3.3584282184013106E-3</v>
      </c>
      <c r="I85" s="30">
        <f t="shared" si="18"/>
        <v>2.4346320782964847E-3</v>
      </c>
      <c r="J85" s="15">
        <f t="shared" si="19"/>
        <v>1.6417396831845527E-2</v>
      </c>
      <c r="K85" s="15">
        <f t="shared" si="20"/>
        <v>8.509972410983363E-3</v>
      </c>
      <c r="L85" s="15">
        <f t="shared" si="21"/>
        <v>3.3527950063629518E-3</v>
      </c>
      <c r="M85" s="15">
        <f t="shared" si="22"/>
        <v>2.4316707653414885E-3</v>
      </c>
      <c r="N85" s="40">
        <f t="shared" si="23"/>
        <v>7.5742185089877612E-4</v>
      </c>
      <c r="O85" s="40">
        <f t="shared" si="24"/>
        <v>-1.4962062138094838E-2</v>
      </c>
      <c r="P85" s="40">
        <f t="shared" si="25"/>
        <v>1.8028547888701854E-2</v>
      </c>
      <c r="Q85" s="40">
        <f t="shared" si="26"/>
        <v>1.208465691282283E-2</v>
      </c>
    </row>
    <row r="86" spans="1:17" x14ac:dyDescent="0.25">
      <c r="A86" s="25">
        <v>45274</v>
      </c>
      <c r="B86" s="26">
        <v>197.36108400000001</v>
      </c>
      <c r="C86" s="26">
        <v>58.120525000000001</v>
      </c>
      <c r="D86" s="26">
        <v>161.14686599999999</v>
      </c>
      <c r="E86" s="26">
        <v>15.880378</v>
      </c>
      <c r="F86" s="30">
        <f t="shared" si="15"/>
        <v>7.5742185089877612E-4</v>
      </c>
      <c r="G86" s="30">
        <f t="shared" si="16"/>
        <v>-1.4962062138094838E-2</v>
      </c>
      <c r="H86" s="30">
        <f t="shared" si="17"/>
        <v>1.8028547888701854E-2</v>
      </c>
      <c r="I86" s="30">
        <f t="shared" si="18"/>
        <v>1.208465691282283E-2</v>
      </c>
      <c r="J86" s="15">
        <f t="shared" si="19"/>
        <v>7.5713507937561701E-4</v>
      </c>
      <c r="K86" s="15">
        <f t="shared" si="20"/>
        <v>-1.507455412696284E-2</v>
      </c>
      <c r="L86" s="15">
        <f t="shared" si="21"/>
        <v>1.7867005865320369E-2</v>
      </c>
      <c r="M86" s="15">
        <f t="shared" si="22"/>
        <v>1.201193069837507E-2</v>
      </c>
      <c r="N86" s="40">
        <f t="shared" si="23"/>
        <v>-2.7295073142777661E-3</v>
      </c>
      <c r="O86" s="40">
        <f t="shared" si="24"/>
        <v>-7.4804742784532674E-3</v>
      </c>
      <c r="P86" s="40">
        <f t="shared" si="25"/>
        <v>7.5329194945627474E-3</v>
      </c>
      <c r="Q86" s="40">
        <f t="shared" si="26"/>
        <v>-7.8383887172057826E-3</v>
      </c>
    </row>
    <row r="87" spans="1:17" x14ac:dyDescent="0.25">
      <c r="A87" s="25">
        <v>45275</v>
      </c>
      <c r="B87" s="26">
        <v>196.82311999999999</v>
      </c>
      <c r="C87" s="26">
        <v>57.687378000000002</v>
      </c>
      <c r="D87" s="26">
        <v>162.36535599999999</v>
      </c>
      <c r="E87" s="26">
        <v>15.756387999999999</v>
      </c>
      <c r="F87" s="30">
        <f t="shared" si="15"/>
        <v>-2.7295073142777661E-3</v>
      </c>
      <c r="G87" s="30">
        <f t="shared" si="16"/>
        <v>-7.4804742784532674E-3</v>
      </c>
      <c r="H87" s="30">
        <f t="shared" si="17"/>
        <v>7.5329194945627474E-3</v>
      </c>
      <c r="I87" s="30">
        <f t="shared" si="18"/>
        <v>-7.8383887172057826E-3</v>
      </c>
      <c r="J87" s="15">
        <f t="shared" si="19"/>
        <v>-2.7332358109149807E-3</v>
      </c>
      <c r="K87" s="15">
        <f t="shared" si="20"/>
        <v>-7.5085229215999059E-3</v>
      </c>
      <c r="L87" s="15">
        <f t="shared" si="21"/>
        <v>7.5046181649735845E-3</v>
      </c>
      <c r="M87" s="15">
        <f t="shared" si="22"/>
        <v>-7.8691893091234442E-3</v>
      </c>
      <c r="N87" s="40">
        <f t="shared" si="23"/>
        <v>-8.53965400802611E-3</v>
      </c>
      <c r="O87" s="40">
        <f t="shared" si="24"/>
        <v>7.1417585896560408E-3</v>
      </c>
      <c r="P87" s="40">
        <f t="shared" si="25"/>
        <v>6.0338573294274594E-3</v>
      </c>
      <c r="Q87" s="40">
        <f t="shared" si="26"/>
        <v>-3.6386626067303612E-3</v>
      </c>
    </row>
    <row r="88" spans="1:17" x14ac:dyDescent="0.25">
      <c r="A88" s="25">
        <v>45278</v>
      </c>
      <c r="B88" s="26">
        <v>195.149475</v>
      </c>
      <c r="C88" s="26">
        <v>58.100842</v>
      </c>
      <c r="D88" s="26">
        <v>163.348007</v>
      </c>
      <c r="E88" s="26">
        <v>15.699159999999999</v>
      </c>
      <c r="F88" s="30">
        <f t="shared" si="15"/>
        <v>-8.53965400802611E-3</v>
      </c>
      <c r="G88" s="30">
        <f t="shared" si="16"/>
        <v>7.1417585896560408E-3</v>
      </c>
      <c r="H88" s="30">
        <f t="shared" si="17"/>
        <v>6.0338573294274594E-3</v>
      </c>
      <c r="I88" s="30">
        <f t="shared" si="18"/>
        <v>-3.6386626067303612E-3</v>
      </c>
      <c r="J88" s="15">
        <f t="shared" si="19"/>
        <v>-8.5762208686443742E-3</v>
      </c>
      <c r="K88" s="15">
        <f t="shared" si="20"/>
        <v>7.1163168341002291E-3</v>
      </c>
      <c r="L88" s="15">
        <f t="shared" si="21"/>
        <v>6.0156901700062016E-3</v>
      </c>
      <c r="M88" s="15">
        <f t="shared" si="22"/>
        <v>-3.6452905760563166E-3</v>
      </c>
      <c r="N88" s="40">
        <f t="shared" si="23"/>
        <v>5.3458637702141027E-3</v>
      </c>
      <c r="O88" s="40">
        <f t="shared" si="24"/>
        <v>-3.2244751257021888E-3</v>
      </c>
      <c r="P88" s="40">
        <f t="shared" si="25"/>
        <v>1.3266549902395489E-2</v>
      </c>
      <c r="Q88" s="40">
        <f t="shared" si="26"/>
        <v>9.0718253225267661E-3</v>
      </c>
    </row>
    <row r="89" spans="1:17" x14ac:dyDescent="0.25">
      <c r="A89" s="25">
        <v>45279</v>
      </c>
      <c r="B89" s="26">
        <v>196.19551100000001</v>
      </c>
      <c r="C89" s="26">
        <v>57.913798999999997</v>
      </c>
      <c r="D89" s="26">
        <v>165.52950999999999</v>
      </c>
      <c r="E89" s="26">
        <v>15.842228</v>
      </c>
      <c r="F89" s="30">
        <f t="shared" si="15"/>
        <v>5.3458637702141027E-3</v>
      </c>
      <c r="G89" s="30">
        <f t="shared" si="16"/>
        <v>-3.2244751257021888E-3</v>
      </c>
      <c r="H89" s="30">
        <f t="shared" si="17"/>
        <v>1.3266549902395489E-2</v>
      </c>
      <c r="I89" s="30">
        <f t="shared" si="18"/>
        <v>9.0718253225267661E-3</v>
      </c>
      <c r="J89" s="15">
        <f t="shared" si="19"/>
        <v>5.331600069076071E-3</v>
      </c>
      <c r="K89" s="15">
        <f t="shared" si="20"/>
        <v>-3.229679337734393E-3</v>
      </c>
      <c r="L89" s="15">
        <f t="shared" si="21"/>
        <v>1.3178937097077086E-2</v>
      </c>
      <c r="M89" s="15">
        <f t="shared" si="22"/>
        <v>9.0308004656921553E-3</v>
      </c>
      <c r="N89" s="40">
        <f t="shared" si="23"/>
        <v>-1.0771711802952852E-2</v>
      </c>
      <c r="O89" s="40">
        <f t="shared" si="24"/>
        <v>-2.0955763699396959E-2</v>
      </c>
      <c r="P89" s="40">
        <f t="shared" si="25"/>
        <v>-1.1343350930772851E-2</v>
      </c>
      <c r="Q89" s="40">
        <f t="shared" si="26"/>
        <v>-1.2723712230209391E-2</v>
      </c>
    </row>
    <row r="90" spans="1:17" x14ac:dyDescent="0.25">
      <c r="A90" s="25">
        <v>45280</v>
      </c>
      <c r="B90" s="26">
        <v>194.093491</v>
      </c>
      <c r="C90" s="26">
        <v>56.712798999999997</v>
      </c>
      <c r="D90" s="26">
        <v>163.66246000000001</v>
      </c>
      <c r="E90" s="26">
        <v>15.641933</v>
      </c>
      <c r="F90" s="30">
        <f t="shared" si="15"/>
        <v>-1.0771711802952852E-2</v>
      </c>
      <c r="G90" s="30">
        <f t="shared" si="16"/>
        <v>-2.0955763699396959E-2</v>
      </c>
      <c r="H90" s="30">
        <f t="shared" si="17"/>
        <v>-1.1343350930772851E-2</v>
      </c>
      <c r="I90" s="30">
        <f t="shared" si="18"/>
        <v>-1.2723712230209391E-2</v>
      </c>
      <c r="J90" s="15">
        <f t="shared" si="19"/>
        <v>-1.0829935559250723E-2</v>
      </c>
      <c r="K90" s="15">
        <f t="shared" si="20"/>
        <v>-2.117687755104453E-2</v>
      </c>
      <c r="L90" s="15">
        <f t="shared" si="21"/>
        <v>-1.1407930688564608E-2</v>
      </c>
      <c r="M90" s="15">
        <f t="shared" si="22"/>
        <v>-1.2805003064518979E-2</v>
      </c>
      <c r="N90" s="40">
        <f t="shared" si="23"/>
        <v>-7.7033791279105483E-4</v>
      </c>
      <c r="O90" s="40">
        <f t="shared" si="24"/>
        <v>6.5744708171604086E-3</v>
      </c>
      <c r="P90" s="40">
        <f t="shared" si="25"/>
        <v>5.6878079343058051E-3</v>
      </c>
      <c r="Q90" s="40">
        <f t="shared" si="26"/>
        <v>5.4729367751170889E-3</v>
      </c>
    </row>
    <row r="91" spans="1:17" x14ac:dyDescent="0.25">
      <c r="A91" s="25">
        <v>45281</v>
      </c>
      <c r="B91" s="26">
        <v>193.944031</v>
      </c>
      <c r="C91" s="26">
        <v>57.086883999999998</v>
      </c>
      <c r="D91" s="26">
        <v>164.59599299999999</v>
      </c>
      <c r="E91" s="26">
        <v>15.727774999999999</v>
      </c>
      <c r="F91" s="30">
        <f t="shared" si="15"/>
        <v>-7.7033791279105483E-4</v>
      </c>
      <c r="G91" s="30">
        <f t="shared" si="16"/>
        <v>6.5744708171604086E-3</v>
      </c>
      <c r="H91" s="30">
        <f t="shared" si="17"/>
        <v>5.6878079343058051E-3</v>
      </c>
      <c r="I91" s="30">
        <f t="shared" si="18"/>
        <v>5.4729367751170889E-3</v>
      </c>
      <c r="J91" s="15">
        <f t="shared" si="19"/>
        <v>-7.7063469924477761E-4</v>
      </c>
      <c r="K91" s="15">
        <f t="shared" si="20"/>
        <v>6.5529062682769812E-3</v>
      </c>
      <c r="L91" s="15">
        <f t="shared" si="21"/>
        <v>5.6716629790616035E-3</v>
      </c>
      <c r="M91" s="15">
        <f t="shared" si="22"/>
        <v>5.4579875411493069E-3</v>
      </c>
      <c r="N91" s="40">
        <f t="shared" si="23"/>
        <v>-5.5629055748559423E-3</v>
      </c>
      <c r="O91" s="40">
        <f t="shared" si="24"/>
        <v>5.6744066112261139E-3</v>
      </c>
      <c r="P91" s="40">
        <f t="shared" si="25"/>
        <v>-5.9719768106862266E-4</v>
      </c>
      <c r="Q91" s="40">
        <f t="shared" si="26"/>
        <v>3.6318010530331695E-3</v>
      </c>
    </row>
    <row r="92" spans="1:17" x14ac:dyDescent="0.25">
      <c r="A92" s="25">
        <v>45282</v>
      </c>
      <c r="B92" s="26">
        <v>192.868134</v>
      </c>
      <c r="C92" s="26">
        <v>57.411738999999997</v>
      </c>
      <c r="D92" s="26">
        <v>164.497726</v>
      </c>
      <c r="E92" s="26">
        <v>15.784998999999999</v>
      </c>
      <c r="F92" s="30">
        <f t="shared" si="15"/>
        <v>-5.5629055748559423E-3</v>
      </c>
      <c r="G92" s="30">
        <f t="shared" si="16"/>
        <v>5.6744066112261139E-3</v>
      </c>
      <c r="H92" s="30">
        <f t="shared" si="17"/>
        <v>-5.9719768106862266E-4</v>
      </c>
      <c r="I92" s="30">
        <f t="shared" si="18"/>
        <v>3.6318010530331695E-3</v>
      </c>
      <c r="J92" s="15">
        <f t="shared" si="19"/>
        <v>-5.5784072655568791E-3</v>
      </c>
      <c r="K92" s="15">
        <f t="shared" si="20"/>
        <v>5.6583375744810567E-3</v>
      </c>
      <c r="L92" s="15">
        <f t="shared" si="21"/>
        <v>-5.9737603910702561E-4</v>
      </c>
      <c r="M92" s="15">
        <f t="shared" si="22"/>
        <v>3.6252140402416068E-3</v>
      </c>
      <c r="N92" s="40">
        <f t="shared" si="23"/>
        <v>-2.8449113917028523E-3</v>
      </c>
      <c r="O92" s="40">
        <f t="shared" si="24"/>
        <v>4.1068114348282283E-3</v>
      </c>
      <c r="P92" s="40">
        <f t="shared" si="25"/>
        <v>5.8965836558493075E-3</v>
      </c>
      <c r="Q92" s="40">
        <f t="shared" si="26"/>
        <v>1.2077595132303129E-3</v>
      </c>
    </row>
    <row r="93" spans="1:17" x14ac:dyDescent="0.25">
      <c r="A93" s="25">
        <v>45286</v>
      </c>
      <c r="B93" s="26">
        <v>192.320221</v>
      </c>
      <c r="C93" s="26">
        <v>57.648003000000003</v>
      </c>
      <c r="D93" s="26">
        <v>165.47056599999999</v>
      </c>
      <c r="E93" s="26">
        <v>15.804074999999999</v>
      </c>
      <c r="F93" s="30">
        <f t="shared" si="15"/>
        <v>-2.8449113917028523E-3</v>
      </c>
      <c r="G93" s="30">
        <f t="shared" si="16"/>
        <v>4.1068114348282283E-3</v>
      </c>
      <c r="H93" s="30">
        <f t="shared" si="17"/>
        <v>5.8965836558493075E-3</v>
      </c>
      <c r="I93" s="30">
        <f t="shared" si="18"/>
        <v>1.2077595132303129E-3</v>
      </c>
      <c r="J93" s="15">
        <f t="shared" si="19"/>
        <v>-2.8489619924053338E-3</v>
      </c>
      <c r="K93" s="15">
        <f t="shared" si="20"/>
        <v>4.0983900170836023E-3</v>
      </c>
      <c r="L93" s="15">
        <f t="shared" si="21"/>
        <v>5.8792329265374655E-3</v>
      </c>
      <c r="M93" s="15">
        <f t="shared" si="22"/>
        <v>1.2070304652439382E-3</v>
      </c>
      <c r="N93" s="40">
        <f t="shared" si="23"/>
        <v>5.1779897604456546E-4</v>
      </c>
      <c r="O93" s="40">
        <f t="shared" si="24"/>
        <v>2.5581149129798759E-3</v>
      </c>
      <c r="P93" s="40">
        <f t="shared" si="25"/>
        <v>5.9800808714544585E-3</v>
      </c>
      <c r="Q93" s="40">
        <f t="shared" si="26"/>
        <v>6.0333319054379066E-4</v>
      </c>
    </row>
    <row r="94" spans="1:17" x14ac:dyDescent="0.25">
      <c r="A94" s="25">
        <v>45287</v>
      </c>
      <c r="B94" s="26">
        <v>192.41982999999999</v>
      </c>
      <c r="C94" s="26">
        <v>57.795662</v>
      </c>
      <c r="D94" s="26">
        <v>166.46305799999999</v>
      </c>
      <c r="E94" s="26">
        <v>15.813613</v>
      </c>
      <c r="F94" s="30">
        <f t="shared" si="15"/>
        <v>5.1779897604456546E-4</v>
      </c>
      <c r="G94" s="30">
        <f t="shared" si="16"/>
        <v>2.5581149129798759E-3</v>
      </c>
      <c r="H94" s="30">
        <f t="shared" si="17"/>
        <v>5.9800808714544585E-3</v>
      </c>
      <c r="I94" s="30">
        <f t="shared" si="18"/>
        <v>6.0333319054379066E-4</v>
      </c>
      <c r="J94" s="15">
        <f t="shared" si="19"/>
        <v>5.1766494129002578E-4</v>
      </c>
      <c r="K94" s="15">
        <f t="shared" si="20"/>
        <v>2.554845725272553E-3</v>
      </c>
      <c r="L94" s="15">
        <f t="shared" si="21"/>
        <v>5.9622357772617556E-3</v>
      </c>
      <c r="M94" s="15">
        <f t="shared" si="22"/>
        <v>6.0315122167217163E-4</v>
      </c>
      <c r="N94" s="40">
        <f t="shared" si="23"/>
        <v>2.2237825955231019E-3</v>
      </c>
      <c r="O94" s="40">
        <f t="shared" si="24"/>
        <v>6.811858639393253E-4</v>
      </c>
      <c r="P94" s="40">
        <f t="shared" si="25"/>
        <v>5.2989165247204857E-3</v>
      </c>
      <c r="Q94" s="40">
        <f t="shared" si="26"/>
        <v>9.6039637827291333E-3</v>
      </c>
    </row>
    <row r="95" spans="1:17" x14ac:dyDescent="0.25">
      <c r="A95" s="25">
        <v>45288</v>
      </c>
      <c r="B95" s="26">
        <v>192.848206</v>
      </c>
      <c r="C95" s="26">
        <v>57.835045000000001</v>
      </c>
      <c r="D95" s="26">
        <v>167.34747300000001</v>
      </c>
      <c r="E95" s="26">
        <v>15.966218</v>
      </c>
      <c r="F95" s="30">
        <f t="shared" si="15"/>
        <v>2.2237825955231019E-3</v>
      </c>
      <c r="G95" s="30">
        <f t="shared" si="16"/>
        <v>6.811858639393253E-4</v>
      </c>
      <c r="H95" s="30">
        <f t="shared" si="17"/>
        <v>5.2989165247204857E-3</v>
      </c>
      <c r="I95" s="30">
        <f t="shared" si="18"/>
        <v>9.6039637827291333E-3</v>
      </c>
      <c r="J95" s="15">
        <f t="shared" si="19"/>
        <v>2.221311822833417E-3</v>
      </c>
      <c r="K95" s="15">
        <f t="shared" si="20"/>
        <v>6.8095390951975279E-4</v>
      </c>
      <c r="L95" s="15">
        <f t="shared" si="21"/>
        <v>5.2849020313561496E-3</v>
      </c>
      <c r="M95" s="15">
        <f t="shared" si="22"/>
        <v>9.5579930074861461E-3</v>
      </c>
      <c r="N95" s="40">
        <f t="shared" si="23"/>
        <v>-5.4389057902563941E-3</v>
      </c>
      <c r="O95" s="40">
        <f t="shared" si="24"/>
        <v>3.0590814664282501E-3</v>
      </c>
      <c r="P95" s="40">
        <f t="shared" si="25"/>
        <v>-1.1751806513597941E-3</v>
      </c>
      <c r="Q95" s="40">
        <f t="shared" si="26"/>
        <v>2.3866948027653455E-3</v>
      </c>
    </row>
    <row r="96" spans="1:17" x14ac:dyDescent="0.25">
      <c r="A96" s="25">
        <v>45289</v>
      </c>
      <c r="B96" s="26">
        <v>191.80216999999999</v>
      </c>
      <c r="C96" s="26">
        <v>58.012238000000004</v>
      </c>
      <c r="D96" s="26">
        <v>167.150925</v>
      </c>
      <c r="E96" s="26">
        <v>16.004370000000002</v>
      </c>
      <c r="F96" s="30">
        <f t="shared" si="15"/>
        <v>-5.4389057902563941E-3</v>
      </c>
      <c r="G96" s="30">
        <f t="shared" si="16"/>
        <v>3.0590814664282501E-3</v>
      </c>
      <c r="H96" s="30">
        <f t="shared" si="17"/>
        <v>-1.1751806513597941E-3</v>
      </c>
      <c r="I96" s="30">
        <f t="shared" si="18"/>
        <v>2.3866948027653455E-3</v>
      </c>
      <c r="J96" s="15">
        <f t="shared" si="19"/>
        <v>-5.4537234901983391E-3</v>
      </c>
      <c r="K96" s="15">
        <f t="shared" si="20"/>
        <v>3.0544072442094477E-3</v>
      </c>
      <c r="L96" s="15">
        <f t="shared" si="21"/>
        <v>-1.1758714467180308E-3</v>
      </c>
      <c r="M96" s="15">
        <f t="shared" si="22"/>
        <v>2.3838489112662327E-3</v>
      </c>
      <c r="N96" s="40">
        <f t="shared" si="23"/>
        <v>-3.6442669115568614E-2</v>
      </c>
      <c r="O96" s="40">
        <f t="shared" si="24"/>
        <v>1.4989765411567772E-2</v>
      </c>
      <c r="P96" s="40">
        <f t="shared" si="25"/>
        <v>1.1573020195509662E-2</v>
      </c>
      <c r="Q96" s="40">
        <f t="shared" si="26"/>
        <v>2.7624383831125431E-2</v>
      </c>
    </row>
    <row r="97" spans="1:17" x14ac:dyDescent="0.25">
      <c r="A97" s="25">
        <v>45293</v>
      </c>
      <c r="B97" s="26">
        <v>184.93821700000001</v>
      </c>
      <c r="C97" s="26">
        <v>58.888378000000003</v>
      </c>
      <c r="D97" s="26">
        <v>169.09660299999999</v>
      </c>
      <c r="E97" s="26">
        <v>16.452643999999999</v>
      </c>
      <c r="F97" s="30">
        <f t="shared" si="15"/>
        <v>-3.6442669115568614E-2</v>
      </c>
      <c r="G97" s="30">
        <f t="shared" si="16"/>
        <v>1.4989765411567772E-2</v>
      </c>
      <c r="H97" s="30">
        <f t="shared" si="17"/>
        <v>1.1573020195509662E-2</v>
      </c>
      <c r="I97" s="30">
        <f t="shared" si="18"/>
        <v>2.7624383831125431E-2</v>
      </c>
      <c r="J97" s="15">
        <f t="shared" si="19"/>
        <v>-3.7114843602066197E-2</v>
      </c>
      <c r="K97" s="15">
        <f t="shared" si="20"/>
        <v>1.4877978130081957E-2</v>
      </c>
      <c r="L97" s="15">
        <f t="shared" si="21"/>
        <v>1.1506310389925377E-2</v>
      </c>
      <c r="M97" s="15">
        <f t="shared" si="22"/>
        <v>2.7246319801242758E-2</v>
      </c>
      <c r="N97" s="40">
        <f t="shared" si="23"/>
        <v>-7.5158087877084971E-3</v>
      </c>
      <c r="O97" s="40">
        <f t="shared" si="24"/>
        <v>2.3375916662677874E-3</v>
      </c>
      <c r="P97" s="40">
        <f t="shared" si="25"/>
        <v>-4.3679752008790812E-3</v>
      </c>
      <c r="Q97" s="40">
        <f t="shared" si="26"/>
        <v>-1.1600607305661888E-3</v>
      </c>
    </row>
    <row r="98" spans="1:17" x14ac:dyDescent="0.25">
      <c r="A98" s="25">
        <v>45294</v>
      </c>
      <c r="B98" s="26">
        <v>183.55346700000001</v>
      </c>
      <c r="C98" s="26">
        <v>59.026195999999999</v>
      </c>
      <c r="D98" s="26">
        <v>168.35960399999999</v>
      </c>
      <c r="E98" s="26">
        <v>16.433568999999999</v>
      </c>
      <c r="F98" s="30">
        <f t="shared" si="15"/>
        <v>-7.5158087877084971E-3</v>
      </c>
      <c r="G98" s="30">
        <f t="shared" si="16"/>
        <v>2.3375916662677874E-3</v>
      </c>
      <c r="H98" s="30">
        <f t="shared" si="17"/>
        <v>-4.3679752008790812E-3</v>
      </c>
      <c r="I98" s="30">
        <f t="shared" si="18"/>
        <v>-1.1600607305661888E-3</v>
      </c>
      <c r="J98" s="15">
        <f t="shared" si="19"/>
        <v>-7.5441233697862908E-3</v>
      </c>
      <c r="K98" s="15">
        <f t="shared" si="20"/>
        <v>2.3348616265224981E-3</v>
      </c>
      <c r="L98" s="15">
        <f t="shared" si="21"/>
        <v>-4.3775287093214908E-3</v>
      </c>
      <c r="M98" s="15">
        <f t="shared" si="22"/>
        <v>-1.1607338612811887E-3</v>
      </c>
      <c r="N98" s="40">
        <f t="shared" si="23"/>
        <v>-1.2781428001649012E-2</v>
      </c>
      <c r="O98" s="40">
        <f t="shared" si="24"/>
        <v>-3.3411282708156569E-3</v>
      </c>
      <c r="P98" s="40">
        <f t="shared" si="25"/>
        <v>6.6141593258210608E-3</v>
      </c>
      <c r="Q98" s="40">
        <f t="shared" si="26"/>
        <v>-4.6539918884881352E-3</v>
      </c>
    </row>
    <row r="99" spans="1:17" x14ac:dyDescent="0.25">
      <c r="A99" s="25">
        <v>45295</v>
      </c>
      <c r="B99" s="26">
        <v>181.22232099999999</v>
      </c>
      <c r="C99" s="26">
        <v>58.829310999999997</v>
      </c>
      <c r="D99" s="26">
        <v>169.47685200000001</v>
      </c>
      <c r="E99" s="26">
        <v>16.357265000000002</v>
      </c>
      <c r="F99" s="30">
        <f t="shared" si="15"/>
        <v>-1.2781428001649012E-2</v>
      </c>
      <c r="G99" s="30">
        <f t="shared" si="16"/>
        <v>-3.3411282708156569E-3</v>
      </c>
      <c r="H99" s="30">
        <f t="shared" si="17"/>
        <v>6.6141593258210608E-3</v>
      </c>
      <c r="I99" s="30">
        <f t="shared" si="18"/>
        <v>-4.6539918884881352E-3</v>
      </c>
      <c r="J99" s="15">
        <f t="shared" si="19"/>
        <v>-1.2863459573503742E-2</v>
      </c>
      <c r="K99" s="15">
        <f t="shared" si="20"/>
        <v>-3.346716061318511E-3</v>
      </c>
      <c r="L99" s="15">
        <f t="shared" si="21"/>
        <v>6.5923339194429789E-3</v>
      </c>
      <c r="M99" s="15">
        <f t="shared" si="22"/>
        <v>-4.6648385289348076E-3</v>
      </c>
      <c r="N99" s="40">
        <f t="shared" si="23"/>
        <v>-4.0210117830922973E-3</v>
      </c>
      <c r="O99" s="40">
        <f t="shared" si="24"/>
        <v>-1.5071191150336566E-3</v>
      </c>
      <c r="P99" s="40">
        <f t="shared" si="25"/>
        <v>5.0046366419241994E-3</v>
      </c>
      <c r="Q99" s="40">
        <f t="shared" si="26"/>
        <v>1.8487103983690103E-2</v>
      </c>
    </row>
    <row r="100" spans="1:17" x14ac:dyDescent="0.25">
      <c r="A100" s="25">
        <v>45296</v>
      </c>
      <c r="B100" s="26">
        <v>180.49508700000001</v>
      </c>
      <c r="C100" s="26">
        <v>58.740715000000002</v>
      </c>
      <c r="D100" s="26">
        <v>170.32714799999999</v>
      </c>
      <c r="E100" s="26">
        <v>16.662476000000002</v>
      </c>
      <c r="F100" s="30">
        <f t="shared" si="15"/>
        <v>-4.0210117830922973E-3</v>
      </c>
      <c r="G100" s="30">
        <f t="shared" si="16"/>
        <v>-1.5071191150336566E-3</v>
      </c>
      <c r="H100" s="30">
        <f t="shared" si="17"/>
        <v>5.0046366419241994E-3</v>
      </c>
      <c r="I100" s="30">
        <f t="shared" si="18"/>
        <v>1.8487103983690103E-2</v>
      </c>
      <c r="J100" s="15">
        <f t="shared" si="19"/>
        <v>-4.0291068975189413E-3</v>
      </c>
      <c r="K100" s="15">
        <f t="shared" si="20"/>
        <v>-1.5082553898091886E-3</v>
      </c>
      <c r="L100" s="15">
        <f t="shared" si="21"/>
        <v>4.9921343131981875E-3</v>
      </c>
      <c r="M100" s="15">
        <f t="shared" si="22"/>
        <v>1.8317265693285911E-2</v>
      </c>
      <c r="N100" s="40">
        <f t="shared" si="23"/>
        <v>2.3887222589555022E-2</v>
      </c>
      <c r="O100" s="40">
        <f t="shared" si="24"/>
        <v>7.3468937372898847E-3</v>
      </c>
      <c r="P100" s="40">
        <f t="shared" si="25"/>
        <v>-1.4521496056958624E-3</v>
      </c>
      <c r="Q100" s="40">
        <f t="shared" si="26"/>
        <v>-8.62337357891769E-3</v>
      </c>
    </row>
    <row r="101" spans="1:17" x14ac:dyDescent="0.25">
      <c r="A101" s="25">
        <v>45299</v>
      </c>
      <c r="B101" s="26">
        <v>184.858521</v>
      </c>
      <c r="C101" s="26">
        <v>59.173865999999997</v>
      </c>
      <c r="D101" s="26">
        <v>170.07998699999999</v>
      </c>
      <c r="E101" s="26">
        <v>16.519407000000001</v>
      </c>
      <c r="F101" s="30">
        <f t="shared" si="15"/>
        <v>2.3887222589555022E-2</v>
      </c>
      <c r="G101" s="30">
        <f t="shared" si="16"/>
        <v>7.3468937372898847E-3</v>
      </c>
      <c r="H101" s="30">
        <f t="shared" si="17"/>
        <v>-1.4521496056958624E-3</v>
      </c>
      <c r="I101" s="30">
        <f t="shared" si="18"/>
        <v>-8.62337357891769E-3</v>
      </c>
      <c r="J101" s="15">
        <f t="shared" si="19"/>
        <v>2.3604181059092125E-2</v>
      </c>
      <c r="K101" s="15">
        <f t="shared" si="20"/>
        <v>7.3199712859726828E-3</v>
      </c>
      <c r="L101" s="15">
        <f t="shared" si="21"/>
        <v>-1.4532044854872052E-3</v>
      </c>
      <c r="M101" s="15">
        <f t="shared" si="22"/>
        <v>-8.6606619717039812E-3</v>
      </c>
      <c r="N101" s="40">
        <f t="shared" si="23"/>
        <v>-2.2659828390601978E-3</v>
      </c>
      <c r="O101" s="40">
        <f t="shared" si="24"/>
        <v>-1.8316735365529078E-3</v>
      </c>
      <c r="P101" s="40">
        <f t="shared" si="25"/>
        <v>-7.9374988566027482E-3</v>
      </c>
      <c r="Q101" s="40">
        <f t="shared" si="26"/>
        <v>-5.4130016942953952E-3</v>
      </c>
    </row>
    <row r="102" spans="1:17" x14ac:dyDescent="0.25">
      <c r="A102" s="25">
        <v>45300</v>
      </c>
      <c r="B102" s="26">
        <v>184.44010900000001</v>
      </c>
      <c r="C102" s="26">
        <v>59.065578000000002</v>
      </c>
      <c r="D102" s="26">
        <v>168.735321</v>
      </c>
      <c r="E102" s="26">
        <v>16.430229000000001</v>
      </c>
      <c r="F102" s="30">
        <f t="shared" si="15"/>
        <v>-2.2659828390601978E-3</v>
      </c>
      <c r="G102" s="30">
        <f t="shared" si="16"/>
        <v>-1.8316735365529078E-3</v>
      </c>
      <c r="H102" s="30">
        <f t="shared" si="17"/>
        <v>-7.9374988566027482E-3</v>
      </c>
      <c r="I102" s="30">
        <f t="shared" si="18"/>
        <v>-5.4130016942953952E-3</v>
      </c>
      <c r="J102" s="15">
        <f t="shared" si="19"/>
        <v>-2.2685521184548276E-3</v>
      </c>
      <c r="K102" s="15">
        <f t="shared" si="20"/>
        <v>-1.8333520752136653E-3</v>
      </c>
      <c r="L102" s="15">
        <f t="shared" si="21"/>
        <v>-7.9690843151920127E-3</v>
      </c>
      <c r="M102" s="15">
        <f t="shared" si="22"/>
        <v>-5.4276784577987573E-3</v>
      </c>
      <c r="N102" s="40">
        <f t="shared" si="23"/>
        <v>5.655471783241264E-3</v>
      </c>
      <c r="O102" s="40">
        <f t="shared" si="24"/>
        <v>3.3277857054118689E-3</v>
      </c>
      <c r="P102" s="40">
        <f t="shared" si="25"/>
        <v>2.1072476150256008E-3</v>
      </c>
      <c r="Q102" s="40">
        <f t="shared" si="26"/>
        <v>-4.7308269784354078E-3</v>
      </c>
    </row>
    <row r="103" spans="1:17" x14ac:dyDescent="0.25">
      <c r="A103" s="25">
        <v>45301</v>
      </c>
      <c r="B103" s="26">
        <v>185.48616000000001</v>
      </c>
      <c r="C103" s="26">
        <v>59.262462999999997</v>
      </c>
      <c r="D103" s="26">
        <v>169.091263</v>
      </c>
      <c r="E103" s="26">
        <v>16.352684</v>
      </c>
      <c r="F103" s="30">
        <f t="shared" si="15"/>
        <v>5.655471783241264E-3</v>
      </c>
      <c r="G103" s="30">
        <f t="shared" si="16"/>
        <v>3.3277857054118689E-3</v>
      </c>
      <c r="H103" s="30">
        <f t="shared" si="17"/>
        <v>2.1072476150256008E-3</v>
      </c>
      <c r="I103" s="30">
        <f t="shared" si="18"/>
        <v>-4.7308269784354078E-3</v>
      </c>
      <c r="J103" s="15">
        <f t="shared" si="19"/>
        <v>5.6395097078941392E-3</v>
      </c>
      <c r="K103" s="15">
        <f t="shared" si="20"/>
        <v>3.3222547635253477E-3</v>
      </c>
      <c r="L103" s="15">
        <f t="shared" si="21"/>
        <v>2.1050289274851465E-3</v>
      </c>
      <c r="M103" s="15">
        <f t="shared" si="22"/>
        <v>-4.7420350078311692E-3</v>
      </c>
      <c r="N103" s="40">
        <f t="shared" si="23"/>
        <v>-3.2278053849822972E-3</v>
      </c>
      <c r="O103" s="40">
        <f t="shared" si="24"/>
        <v>-6.4994939061170766E-3</v>
      </c>
      <c r="P103" s="40">
        <f t="shared" si="25"/>
        <v>-4.2189451011928857E-3</v>
      </c>
      <c r="Q103" s="40">
        <f t="shared" si="26"/>
        <v>-3.8675610583800438E-2</v>
      </c>
    </row>
    <row r="104" spans="1:17" x14ac:dyDescent="0.25">
      <c r="A104" s="25">
        <v>45302</v>
      </c>
      <c r="B104" s="26">
        <v>184.88841199999999</v>
      </c>
      <c r="C104" s="26">
        <v>58.878535999999997</v>
      </c>
      <c r="D104" s="26">
        <v>168.379379</v>
      </c>
      <c r="E104" s="26">
        <v>15.732308</v>
      </c>
      <c r="F104" s="30">
        <f t="shared" si="15"/>
        <v>-3.2278053849822972E-3</v>
      </c>
      <c r="G104" s="30">
        <f t="shared" si="16"/>
        <v>-6.4994939061170766E-3</v>
      </c>
      <c r="H104" s="30">
        <f t="shared" si="17"/>
        <v>-4.2189451011928857E-3</v>
      </c>
      <c r="I104" s="30">
        <f t="shared" si="18"/>
        <v>-3.8675610583800438E-2</v>
      </c>
      <c r="J104" s="15">
        <f t="shared" si="19"/>
        <v>-3.2330203582473529E-3</v>
      </c>
      <c r="K104" s="15">
        <f t="shared" si="20"/>
        <v>-6.5206614512290173E-3</v>
      </c>
      <c r="L104" s="15">
        <f t="shared" si="21"/>
        <v>-4.2278573791390316E-3</v>
      </c>
      <c r="M104" s="15">
        <f t="shared" si="22"/>
        <v>-3.9433247810810736E-2</v>
      </c>
      <c r="N104" s="40">
        <f t="shared" si="23"/>
        <v>1.776525989713901E-3</v>
      </c>
      <c r="O104" s="40">
        <f t="shared" si="24"/>
        <v>9.6506195124218454E-3</v>
      </c>
      <c r="P104" s="40">
        <f t="shared" si="25"/>
        <v>-7.3671383000021009E-3</v>
      </c>
      <c r="Q104" s="40">
        <f t="shared" si="26"/>
        <v>1.5286157688589852E-2</v>
      </c>
    </row>
    <row r="105" spans="1:17" x14ac:dyDescent="0.25">
      <c r="A105" s="25">
        <v>45303</v>
      </c>
      <c r="B105" s="26">
        <v>185.217163</v>
      </c>
      <c r="C105" s="26">
        <v>59.449500999999998</v>
      </c>
      <c r="D105" s="26">
        <v>167.143463</v>
      </c>
      <c r="E105" s="26">
        <v>15.974641999999999</v>
      </c>
      <c r="F105" s="30">
        <f t="shared" si="15"/>
        <v>1.776525989713901E-3</v>
      </c>
      <c r="G105" s="30">
        <f t="shared" si="16"/>
        <v>9.6506195124218454E-3</v>
      </c>
      <c r="H105" s="30">
        <f t="shared" si="17"/>
        <v>-7.3671383000021009E-3</v>
      </c>
      <c r="I105" s="30">
        <f t="shared" si="18"/>
        <v>1.5286157688589852E-2</v>
      </c>
      <c r="J105" s="15">
        <f t="shared" si="19"/>
        <v>1.7749489014687646E-3</v>
      </c>
      <c r="K105" s="15">
        <f t="shared" si="20"/>
        <v>9.6042017240817734E-3</v>
      </c>
      <c r="L105" s="15">
        <f t="shared" si="21"/>
        <v>-7.3943424278579365E-3</v>
      </c>
      <c r="M105" s="15">
        <f t="shared" si="22"/>
        <v>1.5169917422875556E-2</v>
      </c>
      <c r="N105" s="40">
        <f t="shared" si="23"/>
        <v>-1.2393598825964395E-2</v>
      </c>
      <c r="O105" s="40">
        <f t="shared" si="24"/>
        <v>-6.6456043485522889E-3</v>
      </c>
      <c r="P105" s="40">
        <f t="shared" si="25"/>
        <v>-6.2900128628262742E-3</v>
      </c>
      <c r="Q105" s="40">
        <f t="shared" si="26"/>
        <v>-2.4301095699120847E-3</v>
      </c>
    </row>
    <row r="106" spans="1:17" x14ac:dyDescent="0.25">
      <c r="A106" s="25">
        <v>45307</v>
      </c>
      <c r="B106" s="26">
        <v>182.935822</v>
      </c>
      <c r="C106" s="26">
        <v>59.055732999999996</v>
      </c>
      <c r="D106" s="26">
        <v>166.095428</v>
      </c>
      <c r="E106" s="26">
        <v>15.935869</v>
      </c>
      <c r="F106" s="30">
        <f t="shared" si="15"/>
        <v>-1.2393598825964395E-2</v>
      </c>
      <c r="G106" s="30">
        <f t="shared" si="16"/>
        <v>-6.6456043485522889E-3</v>
      </c>
      <c r="H106" s="30">
        <f t="shared" si="17"/>
        <v>-6.2900128628262742E-3</v>
      </c>
      <c r="I106" s="30">
        <f t="shared" si="18"/>
        <v>-2.4301095699120847E-3</v>
      </c>
      <c r="J106" s="15">
        <f t="shared" si="19"/>
        <v>-1.247071773619055E-2</v>
      </c>
      <c r="K106" s="15">
        <f t="shared" si="20"/>
        <v>-6.6677353746502728E-3</v>
      </c>
      <c r="L106" s="15">
        <f t="shared" si="21"/>
        <v>-6.3098365356570726E-3</v>
      </c>
      <c r="M106" s="15">
        <f t="shared" si="22"/>
        <v>-2.4330646794347428E-3</v>
      </c>
      <c r="N106" s="40">
        <f t="shared" si="23"/>
        <v>-5.186893307744119E-3</v>
      </c>
      <c r="O106" s="40">
        <f t="shared" si="24"/>
        <v>0</v>
      </c>
      <c r="P106" s="40">
        <f t="shared" si="25"/>
        <v>-5.371937640172391E-3</v>
      </c>
      <c r="Q106" s="40">
        <f t="shared" si="26"/>
        <v>-1.8264811991713004E-3</v>
      </c>
    </row>
    <row r="107" spans="1:17" x14ac:dyDescent="0.25">
      <c r="A107" s="25">
        <v>45308</v>
      </c>
      <c r="B107" s="26">
        <v>181.98940999999999</v>
      </c>
      <c r="C107" s="26">
        <v>59.055732999999996</v>
      </c>
      <c r="D107" s="26">
        <v>165.205566</v>
      </c>
      <c r="E107" s="26">
        <v>15.906789</v>
      </c>
      <c r="F107" s="30">
        <f t="shared" si="15"/>
        <v>-5.186893307744119E-3</v>
      </c>
      <c r="G107" s="30">
        <f t="shared" si="16"/>
        <v>0</v>
      </c>
      <c r="H107" s="30">
        <f t="shared" si="17"/>
        <v>-5.371937640172391E-3</v>
      </c>
      <c r="I107" s="30">
        <f t="shared" si="18"/>
        <v>-1.8264811991713004E-3</v>
      </c>
      <c r="J107" s="15">
        <f t="shared" si="19"/>
        <v>-5.200368526937965E-3</v>
      </c>
      <c r="K107" s="15">
        <f t="shared" si="20"/>
        <v>0</v>
      </c>
      <c r="L107" s="15">
        <f t="shared" si="21"/>
        <v>-5.3863923688866134E-3</v>
      </c>
      <c r="M107" s="15">
        <f t="shared" si="22"/>
        <v>-1.8281502319544465E-3</v>
      </c>
      <c r="N107" s="40">
        <f t="shared" si="23"/>
        <v>3.205143040647615E-2</v>
      </c>
      <c r="O107" s="40">
        <f t="shared" si="24"/>
        <v>2.8297562882526783E-3</v>
      </c>
      <c r="P107" s="40">
        <f t="shared" si="25"/>
        <v>1.9731308295413211E-3</v>
      </c>
      <c r="Q107" s="40">
        <f t="shared" si="26"/>
        <v>-6.0961109656987951E-4</v>
      </c>
    </row>
    <row r="108" spans="1:17" x14ac:dyDescent="0.25">
      <c r="A108" s="25">
        <v>45309</v>
      </c>
      <c r="B108" s="26">
        <v>187.91691599999999</v>
      </c>
      <c r="C108" s="26">
        <v>59.223083000000003</v>
      </c>
      <c r="D108" s="26">
        <v>165.53185999999999</v>
      </c>
      <c r="E108" s="26">
        <v>15.897095</v>
      </c>
      <c r="F108" s="30">
        <f t="shared" si="15"/>
        <v>3.205143040647615E-2</v>
      </c>
      <c r="G108" s="30">
        <f t="shared" si="16"/>
        <v>2.8297562882526783E-3</v>
      </c>
      <c r="H108" s="30">
        <f t="shared" si="17"/>
        <v>1.9731308295413211E-3</v>
      </c>
      <c r="I108" s="30">
        <f t="shared" si="18"/>
        <v>-6.0961109656987951E-4</v>
      </c>
      <c r="J108" s="15">
        <f t="shared" si="19"/>
        <v>3.154322732712362E-2</v>
      </c>
      <c r="K108" s="15">
        <f t="shared" si="20"/>
        <v>2.8257563018123542E-3</v>
      </c>
      <c r="L108" s="15">
        <f t="shared" si="21"/>
        <v>1.9711854865884434E-3</v>
      </c>
      <c r="M108" s="15">
        <f t="shared" si="22"/>
        <v>-6.0979694717806288E-4</v>
      </c>
      <c r="N108" s="40">
        <f t="shared" si="23"/>
        <v>1.5413605907075779E-2</v>
      </c>
      <c r="O108" s="40">
        <f t="shared" si="24"/>
        <v>-5.5003761178523645E-3</v>
      </c>
      <c r="P108" s="40">
        <f t="shared" si="25"/>
        <v>1.7114591700558776E-2</v>
      </c>
      <c r="Q108" s="40">
        <f t="shared" si="26"/>
        <v>1.6329333065123283E-2</v>
      </c>
    </row>
    <row r="109" spans="1:17" x14ac:dyDescent="0.25">
      <c r="A109" s="25">
        <v>45310</v>
      </c>
      <c r="B109" s="26">
        <v>190.83583100000001</v>
      </c>
      <c r="C109" s="26">
        <v>58.898228000000003</v>
      </c>
      <c r="D109" s="26">
        <v>168.389252</v>
      </c>
      <c r="E109" s="26">
        <v>16.158815000000001</v>
      </c>
      <c r="F109" s="30">
        <f t="shared" si="15"/>
        <v>1.5413605907075779E-2</v>
      </c>
      <c r="G109" s="30">
        <f t="shared" si="16"/>
        <v>-5.5003761178523645E-3</v>
      </c>
      <c r="H109" s="30">
        <f t="shared" si="17"/>
        <v>1.7114591700558776E-2</v>
      </c>
      <c r="I109" s="30">
        <f t="shared" si="18"/>
        <v>1.6329333065123283E-2</v>
      </c>
      <c r="J109" s="15">
        <f t="shared" si="19"/>
        <v>1.529542426442981E-2</v>
      </c>
      <c r="K109" s="15">
        <f t="shared" si="20"/>
        <v>-5.5155309596071284E-3</v>
      </c>
      <c r="L109" s="15">
        <f t="shared" si="21"/>
        <v>1.69689690170962E-2</v>
      </c>
      <c r="M109" s="15">
        <f t="shared" si="22"/>
        <v>1.6196732248002121E-2</v>
      </c>
      <c r="N109" s="40">
        <f t="shared" si="23"/>
        <v>1.2089939794405298E-2</v>
      </c>
      <c r="O109" s="40">
        <f t="shared" si="24"/>
        <v>-4.3551865509223759E-3</v>
      </c>
      <c r="P109" s="40">
        <f t="shared" si="25"/>
        <v>-1.1749870658817193E-3</v>
      </c>
      <c r="Q109" s="40">
        <f t="shared" si="26"/>
        <v>7.7681556093607577E-3</v>
      </c>
    </row>
    <row r="110" spans="1:17" x14ac:dyDescent="0.25">
      <c r="A110" s="25">
        <v>45313</v>
      </c>
      <c r="B110" s="26">
        <v>193.157028</v>
      </c>
      <c r="C110" s="26">
        <v>58.642273000000003</v>
      </c>
      <c r="D110" s="26">
        <v>168.19151299999999</v>
      </c>
      <c r="E110" s="26">
        <v>16.284828000000001</v>
      </c>
      <c r="F110" s="30">
        <f t="shared" si="15"/>
        <v>1.2089939794405298E-2</v>
      </c>
      <c r="G110" s="30">
        <f t="shared" si="16"/>
        <v>-4.3551865509223759E-3</v>
      </c>
      <c r="H110" s="30">
        <f t="shared" si="17"/>
        <v>-1.1749870658817193E-3</v>
      </c>
      <c r="I110" s="30">
        <f t="shared" si="18"/>
        <v>7.7681556093607577E-3</v>
      </c>
      <c r="J110" s="15">
        <f t="shared" si="19"/>
        <v>1.20171501085634E-2</v>
      </c>
      <c r="K110" s="15">
        <f t="shared" si="20"/>
        <v>-4.3646841588149245E-3</v>
      </c>
      <c r="L110" s="15">
        <f t="shared" si="21"/>
        <v>-1.1756776336271663E-3</v>
      </c>
      <c r="M110" s="15">
        <f t="shared" si="22"/>
        <v>7.7380614643274325E-3</v>
      </c>
      <c r="N110" s="40">
        <f t="shared" si="23"/>
        <v>6.6312354047433934E-3</v>
      </c>
      <c r="O110" s="40">
        <f t="shared" si="24"/>
        <v>4.6892664291325829E-3</v>
      </c>
      <c r="P110" s="40">
        <f t="shared" si="25"/>
        <v>-6.605698786174531E-3</v>
      </c>
      <c r="Q110" s="40">
        <f t="shared" si="26"/>
        <v>2.2949014004003898E-2</v>
      </c>
    </row>
    <row r="111" spans="1:17" x14ac:dyDescent="0.25">
      <c r="A111" s="25">
        <v>45314</v>
      </c>
      <c r="B111" s="26">
        <v>194.44215399999999</v>
      </c>
      <c r="C111" s="26">
        <v>58.917907999999997</v>
      </c>
      <c r="D111" s="26">
        <v>167.08415199999999</v>
      </c>
      <c r="E111" s="26">
        <v>16.662870000000002</v>
      </c>
      <c r="F111" s="30">
        <f t="shared" si="15"/>
        <v>6.6312354047433934E-3</v>
      </c>
      <c r="G111" s="30">
        <f t="shared" si="16"/>
        <v>4.6892664291325829E-3</v>
      </c>
      <c r="H111" s="30">
        <f t="shared" si="17"/>
        <v>-6.605698786174531E-3</v>
      </c>
      <c r="I111" s="30">
        <f t="shared" si="18"/>
        <v>2.2949014004003898E-2</v>
      </c>
      <c r="J111" s="15">
        <f t="shared" si="19"/>
        <v>6.6092972823166276E-3</v>
      </c>
      <c r="K111" s="15">
        <f t="shared" si="20"/>
        <v>4.6782889847343878E-3</v>
      </c>
      <c r="L111" s="15">
        <f t="shared" si="21"/>
        <v>-6.6275645340678237E-3</v>
      </c>
      <c r="M111" s="15">
        <f t="shared" si="22"/>
        <v>2.2687688255384614E-2</v>
      </c>
      <c r="N111" s="40">
        <f t="shared" si="23"/>
        <v>-3.4900447377881711E-3</v>
      </c>
      <c r="O111" s="40">
        <f t="shared" si="24"/>
        <v>-1.5830462198802939E-2</v>
      </c>
      <c r="P111" s="40">
        <f t="shared" si="25"/>
        <v>8.8957289910188905E-3</v>
      </c>
      <c r="Q111" s="40">
        <f t="shared" si="26"/>
        <v>-3.011736741564745E-2</v>
      </c>
    </row>
    <row r="112" spans="1:17" x14ac:dyDescent="0.25">
      <c r="A112" s="25">
        <v>45315</v>
      </c>
      <c r="B112" s="26">
        <v>193.764725</v>
      </c>
      <c r="C112" s="26">
        <v>57.992553999999998</v>
      </c>
      <c r="D112" s="26">
        <v>168.57711800000001</v>
      </c>
      <c r="E112" s="26">
        <v>16.168510000000001</v>
      </c>
      <c r="F112" s="30">
        <f t="shared" si="15"/>
        <v>-3.4900447377881711E-3</v>
      </c>
      <c r="G112" s="30">
        <f t="shared" si="16"/>
        <v>-1.5830462198802939E-2</v>
      </c>
      <c r="H112" s="30">
        <f t="shared" si="17"/>
        <v>8.8957289910188905E-3</v>
      </c>
      <c r="I112" s="30">
        <f t="shared" si="18"/>
        <v>-3.011736741564745E-2</v>
      </c>
      <c r="J112" s="15">
        <f t="shared" si="19"/>
        <v>-3.4961420351407586E-3</v>
      </c>
      <c r="K112" s="15">
        <f t="shared" si="20"/>
        <v>-1.5956427785539479E-2</v>
      </c>
      <c r="L112" s="15">
        <f t="shared" si="21"/>
        <v>8.8562790591782681E-3</v>
      </c>
      <c r="M112" s="15">
        <f t="shared" si="22"/>
        <v>-3.0575482836699256E-2</v>
      </c>
      <c r="N112" s="40">
        <f t="shared" si="23"/>
        <v>-1.6980138057580752E-3</v>
      </c>
      <c r="O112" s="40">
        <f t="shared" si="24"/>
        <v>4.2347552165082781E-3</v>
      </c>
      <c r="P112" s="40">
        <f t="shared" si="25"/>
        <v>1.4209382167514918E-2</v>
      </c>
      <c r="Q112" s="40">
        <f t="shared" si="26"/>
        <v>2.9535485641168389E-2</v>
      </c>
    </row>
    <row r="113" spans="1:17" x14ac:dyDescent="0.25">
      <c r="A113" s="25">
        <v>45316</v>
      </c>
      <c r="B113" s="26">
        <v>193.43598900000001</v>
      </c>
      <c r="C113" s="26">
        <v>58.238658999999998</v>
      </c>
      <c r="D113" s="26">
        <v>170.98959400000001</v>
      </c>
      <c r="E113" s="26">
        <v>16.653176999999999</v>
      </c>
      <c r="F113" s="30">
        <f t="shared" si="15"/>
        <v>-1.6980138057580752E-3</v>
      </c>
      <c r="G113" s="30">
        <f t="shared" si="16"/>
        <v>4.2347552165082781E-3</v>
      </c>
      <c r="H113" s="30">
        <f t="shared" si="17"/>
        <v>1.4209382167514918E-2</v>
      </c>
      <c r="I113" s="30">
        <f t="shared" si="18"/>
        <v>2.9535485641168389E-2</v>
      </c>
      <c r="J113" s="15">
        <f t="shared" si="19"/>
        <v>-1.6994562475134455E-3</v>
      </c>
      <c r="K113" s="15">
        <f t="shared" si="20"/>
        <v>4.2258012843324573E-3</v>
      </c>
      <c r="L113" s="15">
        <f t="shared" si="21"/>
        <v>1.4108905364147469E-2</v>
      </c>
      <c r="M113" s="15">
        <f t="shared" si="22"/>
        <v>2.9103575852223163E-2</v>
      </c>
      <c r="N113" s="40">
        <f t="shared" si="23"/>
        <v>-9.053703332614238E-3</v>
      </c>
      <c r="O113" s="40">
        <f t="shared" si="24"/>
        <v>3.5433502166368901E-3</v>
      </c>
      <c r="P113" s="40">
        <f t="shared" si="25"/>
        <v>-3.8235737207052796E-3</v>
      </c>
      <c r="Q113" s="40">
        <f t="shared" si="26"/>
        <v>6.382391439619532E-3</v>
      </c>
    </row>
    <row r="114" spans="1:17" x14ac:dyDescent="0.25">
      <c r="A114" s="25">
        <v>45317</v>
      </c>
      <c r="B114" s="26">
        <v>191.69258099999999</v>
      </c>
      <c r="C114" s="26">
        <v>58.445385000000002</v>
      </c>
      <c r="D114" s="26">
        <v>170.337051</v>
      </c>
      <c r="E114" s="26">
        <v>16.759803999999999</v>
      </c>
      <c r="F114" s="30">
        <f t="shared" si="15"/>
        <v>-9.053703332614238E-3</v>
      </c>
      <c r="G114" s="30">
        <f t="shared" si="16"/>
        <v>3.5433502166368901E-3</v>
      </c>
      <c r="H114" s="30">
        <f t="shared" si="17"/>
        <v>-3.8235737207052796E-3</v>
      </c>
      <c r="I114" s="30">
        <f t="shared" si="18"/>
        <v>6.382391439619532E-3</v>
      </c>
      <c r="J114" s="15">
        <f t="shared" si="19"/>
        <v>-9.0948120730870458E-3</v>
      </c>
      <c r="K114" s="15">
        <f t="shared" si="20"/>
        <v>3.53707995935014E-3</v>
      </c>
      <c r="L114" s="15">
        <f t="shared" si="21"/>
        <v>-3.8308929042103032E-3</v>
      </c>
      <c r="M114" s="15">
        <f t="shared" si="22"/>
        <v>6.3620672413591227E-3</v>
      </c>
      <c r="N114" s="40">
        <f t="shared" si="23"/>
        <v>-3.5923582258243084E-3</v>
      </c>
      <c r="O114" s="40">
        <f t="shared" si="24"/>
        <v>6.045418986824742E-3</v>
      </c>
      <c r="P114" s="40">
        <f t="shared" si="25"/>
        <v>2.608569026138582E-3</v>
      </c>
      <c r="Q114" s="40">
        <f t="shared" si="26"/>
        <v>-2.3161320398991719E-3</v>
      </c>
    </row>
    <row r="115" spans="1:17" x14ac:dyDescent="0.25">
      <c r="A115" s="25">
        <v>45320</v>
      </c>
      <c r="B115" s="26">
        <v>191.005188</v>
      </c>
      <c r="C115" s="26">
        <v>58.799782</v>
      </c>
      <c r="D115" s="26">
        <v>170.78196700000001</v>
      </c>
      <c r="E115" s="26">
        <v>16.721031</v>
      </c>
      <c r="F115" s="30">
        <f t="shared" si="15"/>
        <v>-3.5923582258243084E-3</v>
      </c>
      <c r="G115" s="30">
        <f t="shared" si="16"/>
        <v>6.045418986824742E-3</v>
      </c>
      <c r="H115" s="30">
        <f t="shared" si="17"/>
        <v>2.608569026138582E-3</v>
      </c>
      <c r="I115" s="30">
        <f t="shared" si="18"/>
        <v>-2.3161320398991719E-3</v>
      </c>
      <c r="J115" s="15">
        <f t="shared" si="19"/>
        <v>-3.5988184781660794E-3</v>
      </c>
      <c r="K115" s="15">
        <f t="shared" si="20"/>
        <v>6.0271822096210955E-3</v>
      </c>
      <c r="L115" s="15">
        <f t="shared" si="21"/>
        <v>2.6051696664203794E-3</v>
      </c>
      <c r="M115" s="15">
        <f t="shared" si="22"/>
        <v>-2.3188163457145113E-3</v>
      </c>
      <c r="N115" s="40">
        <f t="shared" si="23"/>
        <v>-1.9433375980611085E-2</v>
      </c>
      <c r="O115" s="40">
        <f t="shared" si="24"/>
        <v>2.842073474480988E-3</v>
      </c>
      <c r="P115" s="40">
        <f t="shared" si="25"/>
        <v>2.0287319345977977E-2</v>
      </c>
      <c r="Q115" s="40">
        <f t="shared" si="26"/>
        <v>1.610156507641821E-2</v>
      </c>
    </row>
    <row r="116" spans="1:17" x14ac:dyDescent="0.25">
      <c r="A116" s="25">
        <v>45321</v>
      </c>
      <c r="B116" s="26">
        <v>187.32914700000001</v>
      </c>
      <c r="C116" s="26">
        <v>58.967132999999997</v>
      </c>
      <c r="D116" s="26">
        <v>174.282059</v>
      </c>
      <c r="E116" s="26">
        <v>16.992445</v>
      </c>
      <c r="F116" s="30">
        <f t="shared" si="15"/>
        <v>-1.9433375980611085E-2</v>
      </c>
      <c r="G116" s="30">
        <f t="shared" si="16"/>
        <v>2.842073474480988E-3</v>
      </c>
      <c r="H116" s="30">
        <f t="shared" si="17"/>
        <v>2.0287319345977977E-2</v>
      </c>
      <c r="I116" s="30">
        <f t="shared" si="18"/>
        <v>1.610156507641821E-2</v>
      </c>
      <c r="J116" s="15">
        <f t="shared" si="19"/>
        <v>-1.9623433186294271E-2</v>
      </c>
      <c r="K116" s="15">
        <f t="shared" si="20"/>
        <v>2.8380386070320984E-3</v>
      </c>
      <c r="L116" s="15">
        <f t="shared" si="21"/>
        <v>2.0082916279982641E-2</v>
      </c>
      <c r="M116" s="15">
        <f t="shared" si="22"/>
        <v>1.5972627835488067E-2</v>
      </c>
      <c r="N116" s="40">
        <f t="shared" si="23"/>
        <v>-1.9547375416428876E-2</v>
      </c>
      <c r="O116" s="40">
        <f t="shared" si="24"/>
        <v>-6.8682608284900979E-3</v>
      </c>
      <c r="P116" s="40">
        <f t="shared" si="25"/>
        <v>-1.0894867940747696E-2</v>
      </c>
      <c r="Q116" s="40">
        <f t="shared" si="26"/>
        <v>9.08571462661973E-3</v>
      </c>
    </row>
    <row r="117" spans="1:17" x14ac:dyDescent="0.25">
      <c r="A117" s="25">
        <v>45322</v>
      </c>
      <c r="B117" s="26">
        <v>183.702911</v>
      </c>
      <c r="C117" s="26">
        <v>58.563518999999999</v>
      </c>
      <c r="D117" s="26">
        <v>172.393585</v>
      </c>
      <c r="E117" s="26">
        <v>17.147537</v>
      </c>
      <c r="F117" s="30">
        <f t="shared" si="15"/>
        <v>-1.9547375416428876E-2</v>
      </c>
      <c r="G117" s="30">
        <f t="shared" si="16"/>
        <v>-6.8682608284900979E-3</v>
      </c>
      <c r="H117" s="30">
        <f t="shared" si="17"/>
        <v>-1.0894867940747696E-2</v>
      </c>
      <c r="I117" s="30">
        <f t="shared" si="18"/>
        <v>9.08571462661973E-3</v>
      </c>
      <c r="J117" s="15">
        <f t="shared" si="19"/>
        <v>-1.9739676308123424E-2</v>
      </c>
      <c r="K117" s="15">
        <f t="shared" si="20"/>
        <v>-6.8919014241613022E-3</v>
      </c>
      <c r="L117" s="15">
        <f t="shared" si="21"/>
        <v>-1.0954433136244612E-2</v>
      </c>
      <c r="M117" s="15">
        <f t="shared" si="22"/>
        <v>9.0445642426664422E-3</v>
      </c>
      <c r="N117" s="40">
        <f t="shared" si="23"/>
        <v>1.3252435087594459E-2</v>
      </c>
      <c r="O117" s="40">
        <f t="shared" si="24"/>
        <v>2.4737724565590001E-2</v>
      </c>
      <c r="P117" s="40">
        <f t="shared" si="25"/>
        <v>-3.6197520984293389E-3</v>
      </c>
      <c r="Q117" s="40">
        <f t="shared" si="26"/>
        <v>1.9592162762490182E-2</v>
      </c>
    </row>
    <row r="118" spans="1:17" x14ac:dyDescent="0.25">
      <c r="A118" s="25">
        <v>45323</v>
      </c>
      <c r="B118" s="26">
        <v>186.15362500000001</v>
      </c>
      <c r="C118" s="26">
        <v>60.030315000000002</v>
      </c>
      <c r="D118" s="26">
        <v>171.770691</v>
      </c>
      <c r="E118" s="26">
        <v>17.486806999999999</v>
      </c>
      <c r="F118" s="30">
        <f t="shared" si="15"/>
        <v>1.3252435087594459E-2</v>
      </c>
      <c r="G118" s="30">
        <f t="shared" si="16"/>
        <v>2.4737724565590001E-2</v>
      </c>
      <c r="H118" s="30">
        <f t="shared" si="17"/>
        <v>-3.6197520984293389E-3</v>
      </c>
      <c r="I118" s="30">
        <f t="shared" si="18"/>
        <v>1.9592162762490182E-2</v>
      </c>
      <c r="J118" s="15">
        <f t="shared" si="19"/>
        <v>1.3165008202230846E-2</v>
      </c>
      <c r="K118" s="15">
        <f t="shared" si="20"/>
        <v>2.4434254592866991E-2</v>
      </c>
      <c r="L118" s="15">
        <f t="shared" si="21"/>
        <v>-3.6263113129119465E-3</v>
      </c>
      <c r="M118" s="15">
        <f t="shared" si="22"/>
        <v>1.940148364421241E-2</v>
      </c>
      <c r="N118" s="40">
        <f t="shared" si="23"/>
        <v>-5.4198470459970276E-3</v>
      </c>
      <c r="O118" s="40">
        <f t="shared" si="24"/>
        <v>-7.2416284624734579E-3</v>
      </c>
      <c r="P118" s="40">
        <f t="shared" si="25"/>
        <v>5.7395664242008678E-3</v>
      </c>
      <c r="Q118" s="40">
        <f t="shared" si="26"/>
        <v>-1.1709175802896356E-2</v>
      </c>
    </row>
    <row r="119" spans="1:17" x14ac:dyDescent="0.25">
      <c r="A119" s="25">
        <v>45324</v>
      </c>
      <c r="B119" s="26">
        <v>185.14743000000001</v>
      </c>
      <c r="C119" s="26">
        <v>59.597168000000003</v>
      </c>
      <c r="D119" s="26">
        <v>172.75941499999999</v>
      </c>
      <c r="E119" s="26">
        <v>17.283245000000001</v>
      </c>
      <c r="F119" s="30">
        <f t="shared" si="15"/>
        <v>-5.4198470459970276E-3</v>
      </c>
      <c r="G119" s="30">
        <f t="shared" si="16"/>
        <v>-7.2416284624734579E-3</v>
      </c>
      <c r="H119" s="30">
        <f t="shared" si="17"/>
        <v>5.7395664242008678E-3</v>
      </c>
      <c r="I119" s="30">
        <f t="shared" si="18"/>
        <v>-1.1709175802896356E-2</v>
      </c>
      <c r="J119" s="15">
        <f t="shared" si="19"/>
        <v>-5.4345609874249454E-3</v>
      </c>
      <c r="K119" s="15">
        <f t="shared" si="20"/>
        <v>-7.2679124618807078E-3</v>
      </c>
      <c r="L119" s="15">
        <f t="shared" si="21"/>
        <v>5.7231265803949997E-3</v>
      </c>
      <c r="M119" s="15">
        <f t="shared" si="22"/>
        <v>-1.1777996550994794E-2</v>
      </c>
      <c r="N119" s="40">
        <f t="shared" si="23"/>
        <v>9.7984505156412712E-3</v>
      </c>
      <c r="O119" s="40">
        <f t="shared" si="24"/>
        <v>-8.2933112377348989E-3</v>
      </c>
      <c r="P119" s="40">
        <f t="shared" si="25"/>
        <v>-1.3171600244696804E-3</v>
      </c>
      <c r="Q119" s="40">
        <f t="shared" si="26"/>
        <v>-5.6243984313423317E-3</v>
      </c>
    </row>
    <row r="120" spans="1:17" x14ac:dyDescent="0.25">
      <c r="A120" s="25">
        <v>45327</v>
      </c>
      <c r="B120" s="26">
        <v>186.970505</v>
      </c>
      <c r="C120" s="26">
        <v>59.104953999999999</v>
      </c>
      <c r="D120" s="26">
        <v>172.53201300000001</v>
      </c>
      <c r="E120" s="26">
        <v>17.186309999999999</v>
      </c>
      <c r="F120" s="30">
        <f t="shared" si="15"/>
        <v>9.7984505156412712E-3</v>
      </c>
      <c r="G120" s="30">
        <f t="shared" si="16"/>
        <v>-8.2933112377348989E-3</v>
      </c>
      <c r="H120" s="30">
        <f t="shared" si="17"/>
        <v>-1.3171600244696804E-3</v>
      </c>
      <c r="I120" s="30">
        <f t="shared" si="18"/>
        <v>-5.6243984313423317E-3</v>
      </c>
      <c r="J120" s="15">
        <f t="shared" si="19"/>
        <v>9.7506021070007196E-3</v>
      </c>
      <c r="K120" s="15">
        <f t="shared" si="20"/>
        <v>-8.3277960084361825E-3</v>
      </c>
      <c r="L120" s="15">
        <f t="shared" si="21"/>
        <v>-1.3180278607192954E-3</v>
      </c>
      <c r="M120" s="15">
        <f t="shared" si="22"/>
        <v>-5.6402450555123234E-3</v>
      </c>
      <c r="N120" s="40">
        <f t="shared" si="23"/>
        <v>8.5946741458582179E-3</v>
      </c>
      <c r="O120" s="40">
        <f t="shared" si="24"/>
        <v>-1.6669342296507035E-3</v>
      </c>
      <c r="P120" s="40">
        <f t="shared" si="25"/>
        <v>3.4324844651034197E-3</v>
      </c>
      <c r="Q120" s="40">
        <f t="shared" si="26"/>
        <v>-6.7910685184317367E-3</v>
      </c>
    </row>
    <row r="121" spans="1:17" x14ac:dyDescent="0.25">
      <c r="A121" s="25">
        <v>45328</v>
      </c>
      <c r="B121" s="26">
        <v>188.58438100000001</v>
      </c>
      <c r="C121" s="26">
        <v>59.006512000000001</v>
      </c>
      <c r="D121" s="26">
        <v>173.12524400000001</v>
      </c>
      <c r="E121" s="26">
        <v>17.069991999999999</v>
      </c>
      <c r="F121" s="30">
        <f t="shared" si="15"/>
        <v>8.5946741458582179E-3</v>
      </c>
      <c r="G121" s="30">
        <f t="shared" si="16"/>
        <v>-1.6669342296507035E-3</v>
      </c>
      <c r="H121" s="30">
        <f t="shared" si="17"/>
        <v>3.4324844651034197E-3</v>
      </c>
      <c r="I121" s="30">
        <f t="shared" si="18"/>
        <v>-6.7910685184317367E-3</v>
      </c>
      <c r="J121" s="15">
        <f t="shared" si="19"/>
        <v>8.557845519560842E-3</v>
      </c>
      <c r="K121" s="15">
        <f t="shared" si="20"/>
        <v>-1.668324336812157E-3</v>
      </c>
      <c r="L121" s="15">
        <f t="shared" si="21"/>
        <v>3.4266002247482922E-3</v>
      </c>
      <c r="M121" s="15">
        <f t="shared" si="22"/>
        <v>-6.814180112093767E-3</v>
      </c>
      <c r="N121" s="40">
        <f t="shared" si="23"/>
        <v>5.8094509155742779E-4</v>
      </c>
      <c r="O121" s="40">
        <f t="shared" si="24"/>
        <v>8.3381444850086286E-4</v>
      </c>
      <c r="P121" s="40">
        <f t="shared" si="25"/>
        <v>1.8827811992427708E-3</v>
      </c>
      <c r="Q121" s="40">
        <f t="shared" si="26"/>
        <v>-1.6027947235816124E-2</v>
      </c>
    </row>
    <row r="122" spans="1:17" x14ac:dyDescent="0.25">
      <c r="A122" s="25">
        <v>45329</v>
      </c>
      <c r="B122" s="26">
        <v>188.69397000000001</v>
      </c>
      <c r="C122" s="26">
        <v>59.055732999999996</v>
      </c>
      <c r="D122" s="26">
        <v>173.45150799999999</v>
      </c>
      <c r="E122" s="26">
        <v>16.798576000000001</v>
      </c>
      <c r="F122" s="30">
        <f t="shared" si="15"/>
        <v>5.8094509155742779E-4</v>
      </c>
      <c r="G122" s="30">
        <f t="shared" si="16"/>
        <v>8.3381444850086286E-4</v>
      </c>
      <c r="H122" s="30">
        <f t="shared" si="17"/>
        <v>1.8827811992427708E-3</v>
      </c>
      <c r="I122" s="30">
        <f t="shared" si="18"/>
        <v>-1.6027947235816124E-2</v>
      </c>
      <c r="J122" s="15">
        <f t="shared" si="19"/>
        <v>5.8077637563086785E-4</v>
      </c>
      <c r="K122" s="15">
        <f t="shared" si="20"/>
        <v>8.3346692183120885E-4</v>
      </c>
      <c r="L122" s="15">
        <f t="shared" si="21"/>
        <v>1.8810098785649104E-3</v>
      </c>
      <c r="M122" s="15">
        <f t="shared" si="22"/>
        <v>-1.6157083790911714E-2</v>
      </c>
      <c r="N122" s="40">
        <f t="shared" si="23"/>
        <v>-5.7713210785359176E-3</v>
      </c>
      <c r="O122" s="40">
        <f t="shared" si="24"/>
        <v>-2.670619829599635E-3</v>
      </c>
      <c r="P122" s="40">
        <f t="shared" si="25"/>
        <v>-3.5975477957779409E-3</v>
      </c>
      <c r="Q122" s="40">
        <f t="shared" si="26"/>
        <v>-2.9870396236716779E-2</v>
      </c>
    </row>
    <row r="123" spans="1:17" x14ac:dyDescent="0.25">
      <c r="A123" s="25">
        <v>45330</v>
      </c>
      <c r="B123" s="26">
        <v>187.608093</v>
      </c>
      <c r="C123" s="26">
        <v>58.898228000000003</v>
      </c>
      <c r="D123" s="26">
        <v>172.82862900000001</v>
      </c>
      <c r="E123" s="26">
        <v>16.304216</v>
      </c>
      <c r="F123" s="30">
        <f t="shared" si="15"/>
        <v>-5.7713210785359176E-3</v>
      </c>
      <c r="G123" s="30">
        <f t="shared" si="16"/>
        <v>-2.670619829599635E-3</v>
      </c>
      <c r="H123" s="30">
        <f t="shared" si="17"/>
        <v>-3.5975477957779409E-3</v>
      </c>
      <c r="I123" s="30">
        <f t="shared" si="18"/>
        <v>-2.9870396236716779E-2</v>
      </c>
      <c r="J123" s="15">
        <f t="shared" si="19"/>
        <v>-5.7880072369799664E-3</v>
      </c>
      <c r="K123" s="15">
        <f t="shared" si="20"/>
        <v>-2.6741891114278231E-3</v>
      </c>
      <c r="L123" s="15">
        <f t="shared" si="21"/>
        <v>-3.6040267379542964E-3</v>
      </c>
      <c r="M123" s="15">
        <f t="shared" si="22"/>
        <v>-3.0320991821992566E-2</v>
      </c>
      <c r="N123" s="40">
        <f t="shared" si="23"/>
        <v>4.0856395568765842E-3</v>
      </c>
      <c r="O123" s="40">
        <f t="shared" si="24"/>
        <v>-4.5230317841640829E-3</v>
      </c>
      <c r="P123" s="40">
        <f t="shared" si="25"/>
        <v>1.200619285424928E-3</v>
      </c>
      <c r="Q123" s="40">
        <f t="shared" si="26"/>
        <v>1.1883725529783697E-3</v>
      </c>
    </row>
    <row r="124" spans="1:17" x14ac:dyDescent="0.25">
      <c r="A124" s="25">
        <v>45331</v>
      </c>
      <c r="B124" s="26">
        <v>188.37616</v>
      </c>
      <c r="C124" s="26">
        <v>58.632430999999997</v>
      </c>
      <c r="D124" s="26">
        <v>173.03625500000001</v>
      </c>
      <c r="E124" s="26">
        <v>16.323602999999999</v>
      </c>
      <c r="F124" s="30">
        <f t="shared" si="15"/>
        <v>4.0856395568765842E-3</v>
      </c>
      <c r="G124" s="30">
        <f t="shared" si="16"/>
        <v>-4.5230317841640829E-3</v>
      </c>
      <c r="H124" s="30">
        <f t="shared" si="17"/>
        <v>1.200619285424928E-3</v>
      </c>
      <c r="I124" s="30">
        <f t="shared" si="18"/>
        <v>1.1883725529783697E-3</v>
      </c>
      <c r="J124" s="15">
        <f t="shared" si="19"/>
        <v>4.0773046865378399E-3</v>
      </c>
      <c r="K124" s="15">
        <f t="shared" si="20"/>
        <v>-4.5332761317709355E-3</v>
      </c>
      <c r="L124" s="15">
        <f t="shared" si="21"/>
        <v>1.1998988304503281E-3</v>
      </c>
      <c r="M124" s="15">
        <f t="shared" si="22"/>
        <v>1.1876667179420051E-3</v>
      </c>
      <c r="N124" s="40">
        <f t="shared" si="23"/>
        <v>-9.0426439389799818E-3</v>
      </c>
      <c r="O124" s="40">
        <f t="shared" si="24"/>
        <v>2.3477669245357624E-3</v>
      </c>
      <c r="P124" s="40">
        <f t="shared" si="25"/>
        <v>4.4469325058092328E-3</v>
      </c>
      <c r="Q124" s="40">
        <f t="shared" si="26"/>
        <v>1.0632216336701443E-2</v>
      </c>
    </row>
    <row r="125" spans="1:17" x14ac:dyDescent="0.25">
      <c r="A125" s="25">
        <v>45334</v>
      </c>
      <c r="B125" s="26">
        <v>186.68042</v>
      </c>
      <c r="C125" s="26">
        <v>58.770248000000002</v>
      </c>
      <c r="D125" s="26">
        <v>173.80744899999999</v>
      </c>
      <c r="E125" s="26">
        <v>16.498085</v>
      </c>
      <c r="F125" s="30">
        <f t="shared" si="15"/>
        <v>-9.0426439389799818E-3</v>
      </c>
      <c r="G125" s="30">
        <f t="shared" si="16"/>
        <v>2.3477669245357624E-3</v>
      </c>
      <c r="H125" s="30">
        <f t="shared" si="17"/>
        <v>4.4469325058092328E-3</v>
      </c>
      <c r="I125" s="30">
        <f t="shared" si="18"/>
        <v>1.0632216336701443E-2</v>
      </c>
      <c r="J125" s="15">
        <f t="shared" si="19"/>
        <v>-9.083652158057072E-3</v>
      </c>
      <c r="K125" s="15">
        <f t="shared" si="20"/>
        <v>2.3450130753235108E-3</v>
      </c>
      <c r="L125" s="15">
        <f t="shared" si="21"/>
        <v>4.4370595416769508E-3</v>
      </c>
      <c r="M125" s="15">
        <f t="shared" si="22"/>
        <v>1.0575894111346932E-2</v>
      </c>
      <c r="N125" s="40">
        <f t="shared" si="23"/>
        <v>-1.133841763443315E-2</v>
      </c>
      <c r="O125" s="40">
        <f t="shared" si="24"/>
        <v>-5.8799302773867674E-3</v>
      </c>
      <c r="P125" s="40">
        <f t="shared" si="25"/>
        <v>-8.7416423305419957E-3</v>
      </c>
      <c r="Q125" s="40">
        <f t="shared" si="26"/>
        <v>-7.075609674194675E-3</v>
      </c>
    </row>
    <row r="126" spans="1:17" x14ac:dyDescent="0.25">
      <c r="A126" s="25">
        <v>45335</v>
      </c>
      <c r="B126" s="26">
        <v>184.575714</v>
      </c>
      <c r="C126" s="26">
        <v>58.425697</v>
      </c>
      <c r="D126" s="26">
        <v>172.29470800000001</v>
      </c>
      <c r="E126" s="26">
        <v>16.381762999999999</v>
      </c>
      <c r="F126" s="30">
        <f t="shared" si="15"/>
        <v>-1.133841763443315E-2</v>
      </c>
      <c r="G126" s="30">
        <f t="shared" si="16"/>
        <v>-5.8799302773867674E-3</v>
      </c>
      <c r="H126" s="30">
        <f t="shared" si="17"/>
        <v>-8.7416423305419957E-3</v>
      </c>
      <c r="I126" s="30">
        <f t="shared" si="18"/>
        <v>-7.075609674194675E-3</v>
      </c>
      <c r="J126" s="15">
        <f t="shared" si="19"/>
        <v>-1.1402941125829767E-2</v>
      </c>
      <c r="K126" s="15">
        <f t="shared" si="20"/>
        <v>-5.8972509989911239E-3</v>
      </c>
      <c r="L126" s="15">
        <f t="shared" si="21"/>
        <v>-8.7799620636054409E-3</v>
      </c>
      <c r="M126" s="15">
        <f t="shared" si="22"/>
        <v>-7.1007009440925417E-3</v>
      </c>
      <c r="N126" s="40">
        <f t="shared" si="23"/>
        <v>-4.8213974030586366E-3</v>
      </c>
      <c r="O126" s="40">
        <f t="shared" si="24"/>
        <v>-1.0114192349661964E-3</v>
      </c>
      <c r="P126" s="40">
        <f t="shared" si="25"/>
        <v>1.0105957663276266E-2</v>
      </c>
      <c r="Q126" s="40">
        <f t="shared" si="26"/>
        <v>5.9145856733030231E-4</v>
      </c>
    </row>
    <row r="127" spans="1:17" x14ac:dyDescent="0.25">
      <c r="A127" s="25">
        <v>45336</v>
      </c>
      <c r="B127" s="26">
        <v>183.68794299999999</v>
      </c>
      <c r="C127" s="26">
        <v>58.366633999999998</v>
      </c>
      <c r="D127" s="26">
        <v>174.04473899999999</v>
      </c>
      <c r="E127" s="26">
        <v>16.391455000000001</v>
      </c>
      <c r="F127" s="30">
        <f t="shared" si="15"/>
        <v>-4.8213974030586366E-3</v>
      </c>
      <c r="G127" s="30">
        <f t="shared" si="16"/>
        <v>-1.0114192349661964E-3</v>
      </c>
      <c r="H127" s="30">
        <f t="shared" si="17"/>
        <v>1.0105957663276266E-2</v>
      </c>
      <c r="I127" s="30">
        <f t="shared" si="18"/>
        <v>5.9145856733030231E-4</v>
      </c>
      <c r="J127" s="15">
        <f t="shared" si="19"/>
        <v>-4.8330390416534584E-3</v>
      </c>
      <c r="K127" s="15">
        <f t="shared" si="20"/>
        <v>-1.0119308918859679E-3</v>
      </c>
      <c r="L127" s="15">
        <f t="shared" si="21"/>
        <v>1.0055064060281527E-2</v>
      </c>
      <c r="M127" s="15">
        <f t="shared" si="22"/>
        <v>5.9128369019108696E-4</v>
      </c>
      <c r="N127" s="40">
        <f t="shared" si="23"/>
        <v>-1.5759825619922172E-3</v>
      </c>
      <c r="O127" s="40">
        <f t="shared" si="24"/>
        <v>1.8535876226185115E-3</v>
      </c>
      <c r="P127" s="40">
        <f t="shared" si="25"/>
        <v>2.1580013672744289E-2</v>
      </c>
      <c r="Q127" s="40">
        <f t="shared" si="26"/>
        <v>1.0588436740846002E-2</v>
      </c>
    </row>
    <row r="128" spans="1:17" x14ac:dyDescent="0.25">
      <c r="A128" s="25">
        <v>45337</v>
      </c>
      <c r="B128" s="26">
        <v>183.39868200000001</v>
      </c>
      <c r="C128" s="26">
        <v>58.474921999999999</v>
      </c>
      <c r="D128" s="26">
        <v>177.84144599999999</v>
      </c>
      <c r="E128" s="26">
        <v>16.565937000000002</v>
      </c>
      <c r="F128" s="30">
        <f t="shared" si="15"/>
        <v>-1.5759825619922172E-3</v>
      </c>
      <c r="G128" s="30">
        <f t="shared" si="16"/>
        <v>1.8535876226185115E-3</v>
      </c>
      <c r="H128" s="30">
        <f t="shared" si="17"/>
        <v>2.1580013672744289E-2</v>
      </c>
      <c r="I128" s="30">
        <f t="shared" si="18"/>
        <v>1.0588436740846002E-2</v>
      </c>
      <c r="J128" s="15">
        <f t="shared" si="19"/>
        <v>-1.57722507515066E-3</v>
      </c>
      <c r="K128" s="15">
        <f t="shared" si="20"/>
        <v>1.851870790011515E-3</v>
      </c>
      <c r="L128" s="15">
        <f t="shared" si="21"/>
        <v>2.1348831138046403E-2</v>
      </c>
      <c r="M128" s="15">
        <f t="shared" si="22"/>
        <v>1.0532576575656488E-2</v>
      </c>
      <c r="N128" s="40">
        <f t="shared" si="23"/>
        <v>-8.4661574423176515E-3</v>
      </c>
      <c r="O128" s="40">
        <f t="shared" si="24"/>
        <v>-1.6839405150777205E-4</v>
      </c>
      <c r="P128" s="40">
        <f t="shared" si="25"/>
        <v>-4.6810314347300336E-3</v>
      </c>
      <c r="Q128" s="40">
        <f t="shared" si="26"/>
        <v>-7.0465265167247411E-3</v>
      </c>
    </row>
    <row r="129" spans="1:17" x14ac:dyDescent="0.25">
      <c r="A129" s="25">
        <v>45338</v>
      </c>
      <c r="B129" s="26">
        <v>181.852554</v>
      </c>
      <c r="C129" s="26">
        <v>58.465076000000003</v>
      </c>
      <c r="D129" s="26">
        <v>177.01091</v>
      </c>
      <c r="E129" s="26">
        <v>16.449615000000001</v>
      </c>
      <c r="F129" s="30">
        <f t="shared" si="15"/>
        <v>-8.4661574423176515E-3</v>
      </c>
      <c r="G129" s="30">
        <f t="shared" si="16"/>
        <v>-1.6839405150777205E-4</v>
      </c>
      <c r="H129" s="30">
        <f t="shared" si="17"/>
        <v>-4.6810314347300336E-3</v>
      </c>
      <c r="I129" s="30">
        <f t="shared" si="18"/>
        <v>-7.0465265167247411E-3</v>
      </c>
      <c r="J129" s="15">
        <f t="shared" si="19"/>
        <v>-8.5020967041244313E-3</v>
      </c>
      <c r="K129" s="15">
        <f t="shared" si="20"/>
        <v>-1.6840823058189515E-4</v>
      </c>
      <c r="L129" s="15">
        <f t="shared" si="21"/>
        <v>-4.6920045775709256E-3</v>
      </c>
      <c r="M129" s="15">
        <f t="shared" si="22"/>
        <v>-7.0714117017328521E-3</v>
      </c>
      <c r="N129" s="40">
        <f t="shared" si="23"/>
        <v>-4.1223013161664603E-3</v>
      </c>
      <c r="O129" s="40">
        <f t="shared" si="24"/>
        <v>2.181787938436186E-2</v>
      </c>
      <c r="P129" s="40">
        <f t="shared" si="25"/>
        <v>3.9023496044056838E-3</v>
      </c>
      <c r="Q129" s="40">
        <f t="shared" si="26"/>
        <v>-3.5419102241213379E-3</v>
      </c>
    </row>
    <row r="130" spans="1:17" x14ac:dyDescent="0.25">
      <c r="A130" s="25">
        <v>45342</v>
      </c>
      <c r="B130" s="26">
        <v>181.104446</v>
      </c>
      <c r="C130" s="26">
        <v>59.754677000000001</v>
      </c>
      <c r="D130" s="26">
        <v>177.70301799999999</v>
      </c>
      <c r="E130" s="26">
        <v>16.391455000000001</v>
      </c>
      <c r="F130" s="30">
        <f t="shared" si="15"/>
        <v>-4.1223013161664603E-3</v>
      </c>
      <c r="G130" s="30">
        <f t="shared" si="16"/>
        <v>2.181787938436186E-2</v>
      </c>
      <c r="H130" s="30">
        <f t="shared" si="17"/>
        <v>3.9023496044056838E-3</v>
      </c>
      <c r="I130" s="30">
        <f t="shared" si="18"/>
        <v>-3.5419102241213379E-3</v>
      </c>
      <c r="J130" s="15">
        <f t="shared" si="19"/>
        <v>-4.1308096875766484E-3</v>
      </c>
      <c r="K130" s="15">
        <f t="shared" si="20"/>
        <v>2.1581591010859241E-2</v>
      </c>
      <c r="L130" s="15">
        <f t="shared" si="21"/>
        <v>3.8947453329126378E-3</v>
      </c>
      <c r="M130" s="15">
        <f t="shared" si="22"/>
        <v>-3.5481902003208915E-3</v>
      </c>
      <c r="N130" s="40">
        <f t="shared" si="23"/>
        <v>4.1772619153831059E-3</v>
      </c>
      <c r="O130" s="40">
        <f t="shared" si="24"/>
        <v>8.8568526987604264E-3</v>
      </c>
      <c r="P130" s="40">
        <f t="shared" si="25"/>
        <v>6.4887245296995355E-3</v>
      </c>
      <c r="Q130" s="40">
        <f t="shared" si="26"/>
        <v>5.3082933634442889E-3</v>
      </c>
    </row>
    <row r="131" spans="1:17" x14ac:dyDescent="0.25">
      <c r="A131" s="25">
        <v>45343</v>
      </c>
      <c r="B131" s="26">
        <v>181.862549</v>
      </c>
      <c r="C131" s="26">
        <v>60.286265999999998</v>
      </c>
      <c r="D131" s="26">
        <v>178.85983300000001</v>
      </c>
      <c r="E131" s="26">
        <v>16.478697</v>
      </c>
      <c r="F131" s="30">
        <f t="shared" si="15"/>
        <v>4.1772619153831059E-3</v>
      </c>
      <c r="G131" s="30">
        <f t="shared" si="16"/>
        <v>8.8568526987604264E-3</v>
      </c>
      <c r="H131" s="30">
        <f t="shared" si="17"/>
        <v>6.4887245296995355E-3</v>
      </c>
      <c r="I131" s="30">
        <f t="shared" si="18"/>
        <v>5.3082933634442889E-3</v>
      </c>
      <c r="J131" s="15">
        <f t="shared" si="19"/>
        <v>4.1685492926859039E-3</v>
      </c>
      <c r="K131" s="15">
        <f t="shared" si="20"/>
        <v>8.8177463172125596E-3</v>
      </c>
      <c r="L131" s="15">
        <f t="shared" si="21"/>
        <v>6.4677182159731915E-3</v>
      </c>
      <c r="M131" s="15">
        <f t="shared" si="22"/>
        <v>5.294229270675941E-3</v>
      </c>
      <c r="N131" s="40">
        <f t="shared" si="23"/>
        <v>1.118116096025438E-2</v>
      </c>
      <c r="O131" s="40">
        <f t="shared" si="24"/>
        <v>-1.4707357985398316E-3</v>
      </c>
      <c r="P131" s="40">
        <f t="shared" si="25"/>
        <v>1.1924178761792791E-2</v>
      </c>
      <c r="Q131" s="40">
        <f t="shared" si="26"/>
        <v>-2.4413339458236528E-2</v>
      </c>
    </row>
    <row r="132" spans="1:17" x14ac:dyDescent="0.25">
      <c r="A132" s="25">
        <v>45344</v>
      </c>
      <c r="B132" s="26">
        <v>183.90739400000001</v>
      </c>
      <c r="C132" s="26">
        <v>60.197665999999998</v>
      </c>
      <c r="D132" s="26">
        <v>181.00535600000001</v>
      </c>
      <c r="E132" s="26">
        <v>16.081268000000001</v>
      </c>
      <c r="F132" s="30">
        <f t="shared" ref="F132:F195" si="27">LN(B132/B131)</f>
        <v>1.118116096025438E-2</v>
      </c>
      <c r="G132" s="30">
        <f t="shared" ref="G132:G195" si="28">LN(C132/C131)</f>
        <v>-1.4707357985398316E-3</v>
      </c>
      <c r="H132" s="30">
        <f t="shared" ref="H132:H195" si="29">LN(D132/D131)</f>
        <v>1.1924178761792791E-2</v>
      </c>
      <c r="I132" s="30">
        <f t="shared" ref="I132:I195" si="30">LN(E132/E131)</f>
        <v>-2.4413339458236528E-2</v>
      </c>
      <c r="J132" s="15">
        <f t="shared" ref="J132:J195" si="31">(B132-B131)/B132</f>
        <v>1.1118884105334063E-2</v>
      </c>
      <c r="K132" s="15">
        <f t="shared" ref="K132:K195" si="32">(C132-C131)/C132</f>
        <v>-1.4718178608452955E-3</v>
      </c>
      <c r="L132" s="15">
        <f t="shared" ref="L132:L195" si="33">(D132-D131)/D132</f>
        <v>1.1853367477148009E-2</v>
      </c>
      <c r="M132" s="15">
        <f t="shared" ref="M132:M195" si="34">(E132-E131)/E132</f>
        <v>-2.4713785007500582E-2</v>
      </c>
      <c r="N132" s="40">
        <f t="shared" ref="N132:N195" si="35">F133</f>
        <v>-1.0084818339197638E-2</v>
      </c>
      <c r="O132" s="40">
        <f t="shared" ref="O132:O195" si="36">G133</f>
        <v>8.1738858055153973E-4</v>
      </c>
      <c r="P132" s="40">
        <f t="shared" ref="P132:P195" si="37">H133</f>
        <v>5.0128845481506338E-3</v>
      </c>
      <c r="Q132" s="40">
        <f t="shared" ref="Q132:Q195" si="38">I133</f>
        <v>1.2578760442407045E-2</v>
      </c>
    </row>
    <row r="133" spans="1:17" x14ac:dyDescent="0.25">
      <c r="A133" s="25">
        <v>45345</v>
      </c>
      <c r="B133" s="26">
        <v>182.06204199999999</v>
      </c>
      <c r="C133" s="26">
        <v>60.246890999999998</v>
      </c>
      <c r="D133" s="26">
        <v>181.91499300000001</v>
      </c>
      <c r="E133" s="26">
        <v>16.284828000000001</v>
      </c>
      <c r="F133" s="30">
        <f t="shared" si="27"/>
        <v>-1.0084818339197638E-2</v>
      </c>
      <c r="G133" s="30">
        <f t="shared" si="28"/>
        <v>8.1738858055153973E-4</v>
      </c>
      <c r="H133" s="30">
        <f t="shared" si="29"/>
        <v>5.0128845481506338E-3</v>
      </c>
      <c r="I133" s="30">
        <f t="shared" si="30"/>
        <v>1.2578760442407045E-2</v>
      </c>
      <c r="J133" s="15">
        <f t="shared" si="31"/>
        <v>-1.0135841495175692E-2</v>
      </c>
      <c r="K133" s="15">
        <f t="shared" si="32"/>
        <v>8.1705460950673545E-4</v>
      </c>
      <c r="L133" s="15">
        <f t="shared" si="33"/>
        <v>5.0003410109248306E-3</v>
      </c>
      <c r="M133" s="15">
        <f t="shared" si="34"/>
        <v>1.2499978507602261E-2</v>
      </c>
      <c r="N133" s="40">
        <f t="shared" si="35"/>
        <v>-7.479106127821062E-3</v>
      </c>
      <c r="O133" s="40">
        <f t="shared" si="36"/>
        <v>-8.0388122707836501E-3</v>
      </c>
      <c r="P133" s="40">
        <f t="shared" si="37"/>
        <v>-3.4300521667624483E-3</v>
      </c>
      <c r="Q133" s="40">
        <f t="shared" si="38"/>
        <v>-1.1976066753339242E-2</v>
      </c>
    </row>
    <row r="134" spans="1:17" x14ac:dyDescent="0.25">
      <c r="A134" s="25">
        <v>45348</v>
      </c>
      <c r="B134" s="26">
        <v>180.70545999999999</v>
      </c>
      <c r="C134" s="26">
        <v>59.764519</v>
      </c>
      <c r="D134" s="26">
        <v>181.29208399999999</v>
      </c>
      <c r="E134" s="26">
        <v>16.090962999999999</v>
      </c>
      <c r="F134" s="30">
        <f t="shared" si="27"/>
        <v>-7.479106127821062E-3</v>
      </c>
      <c r="G134" s="30">
        <f t="shared" si="28"/>
        <v>-8.0388122707836501E-3</v>
      </c>
      <c r="H134" s="30">
        <f t="shared" si="29"/>
        <v>-3.4300521667624483E-3</v>
      </c>
      <c r="I134" s="30">
        <f t="shared" si="30"/>
        <v>-1.1976066753339242E-2</v>
      </c>
      <c r="J134" s="15">
        <f t="shared" si="31"/>
        <v>-7.5071444991202984E-3</v>
      </c>
      <c r="K134" s="15">
        <f t="shared" si="32"/>
        <v>-8.0712102777903728E-3</v>
      </c>
      <c r="L134" s="15">
        <f t="shared" si="33"/>
        <v>-3.4359415273753557E-3</v>
      </c>
      <c r="M134" s="15">
        <f t="shared" si="34"/>
        <v>-1.2048066980205127E-2</v>
      </c>
      <c r="N134" s="40">
        <f t="shared" si="35"/>
        <v>8.0816092470088127E-3</v>
      </c>
      <c r="O134" s="40">
        <f t="shared" si="36"/>
        <v>-6.1132169466150627E-3</v>
      </c>
      <c r="P134" s="40">
        <f t="shared" si="37"/>
        <v>4.9073938927271261E-4</v>
      </c>
      <c r="Q134" s="40">
        <f t="shared" si="38"/>
        <v>1.3760308076745754E-2</v>
      </c>
    </row>
    <row r="135" spans="1:17" x14ac:dyDescent="0.25">
      <c r="A135" s="25">
        <v>45349</v>
      </c>
      <c r="B135" s="26">
        <v>182.17176799999999</v>
      </c>
      <c r="C135" s="26">
        <v>59.400280000000002</v>
      </c>
      <c r="D135" s="26">
        <v>181.38107299999999</v>
      </c>
      <c r="E135" s="26">
        <v>16.31391</v>
      </c>
      <c r="F135" s="30">
        <f t="shared" si="27"/>
        <v>8.0816092470088127E-3</v>
      </c>
      <c r="G135" s="30">
        <f t="shared" si="28"/>
        <v>-6.1132169466150627E-3</v>
      </c>
      <c r="H135" s="30">
        <f t="shared" si="29"/>
        <v>4.9073938927271261E-4</v>
      </c>
      <c r="I135" s="30">
        <f t="shared" si="30"/>
        <v>1.3760308076745754E-2</v>
      </c>
      <c r="J135" s="15">
        <f t="shared" si="31"/>
        <v>8.0490408371070871E-3</v>
      </c>
      <c r="K135" s="15">
        <f t="shared" si="32"/>
        <v>-6.1319407921982478E-3</v>
      </c>
      <c r="L135" s="15">
        <f t="shared" si="33"/>
        <v>4.9061899639328956E-4</v>
      </c>
      <c r="M135" s="15">
        <f t="shared" si="34"/>
        <v>1.3666067791228548E-2</v>
      </c>
      <c r="N135" s="40">
        <f t="shared" si="35"/>
        <v>-6.647496052951337E-3</v>
      </c>
      <c r="O135" s="40">
        <f t="shared" si="36"/>
        <v>9.9389517455469021E-4</v>
      </c>
      <c r="P135" s="40">
        <f t="shared" si="37"/>
        <v>5.0566859458387667E-3</v>
      </c>
      <c r="Q135" s="40">
        <f t="shared" si="38"/>
        <v>7.6945269621530249E-3</v>
      </c>
    </row>
    <row r="136" spans="1:17" x14ac:dyDescent="0.25">
      <c r="A136" s="25">
        <v>45350</v>
      </c>
      <c r="B136" s="26">
        <v>180.964798</v>
      </c>
      <c r="C136" s="26">
        <v>59.459347000000001</v>
      </c>
      <c r="D136" s="26">
        <v>182.30058299999999</v>
      </c>
      <c r="E136" s="26">
        <v>16.439921999999999</v>
      </c>
      <c r="F136" s="30">
        <f t="shared" si="27"/>
        <v>-6.647496052951337E-3</v>
      </c>
      <c r="G136" s="30">
        <f t="shared" si="28"/>
        <v>9.9389517455469021E-4</v>
      </c>
      <c r="H136" s="30">
        <f t="shared" si="29"/>
        <v>5.0566859458387667E-3</v>
      </c>
      <c r="I136" s="30">
        <f t="shared" si="30"/>
        <v>7.6945269621530249E-3</v>
      </c>
      <c r="J136" s="15">
        <f t="shared" si="31"/>
        <v>-6.66963969423481E-3</v>
      </c>
      <c r="K136" s="15">
        <f t="shared" si="32"/>
        <v>9.9340142433785683E-4</v>
      </c>
      <c r="L136" s="15">
        <f t="shared" si="33"/>
        <v>5.0439224322173593E-3</v>
      </c>
      <c r="M136" s="15">
        <f t="shared" si="34"/>
        <v>7.6649998704373017E-3</v>
      </c>
      <c r="N136" s="40">
        <f t="shared" si="35"/>
        <v>-3.6999302544279294E-3</v>
      </c>
      <c r="O136" s="40">
        <f t="shared" si="36"/>
        <v>-6.311315966027564E-3</v>
      </c>
      <c r="P136" s="40">
        <f t="shared" si="37"/>
        <v>9.0702909341080495E-3</v>
      </c>
      <c r="Q136" s="40">
        <f t="shared" si="38"/>
        <v>-1.7703701935084114E-3</v>
      </c>
    </row>
    <row r="137" spans="1:17" x14ac:dyDescent="0.25">
      <c r="A137" s="25">
        <v>45351</v>
      </c>
      <c r="B137" s="26">
        <v>180.29647800000001</v>
      </c>
      <c r="C137" s="26">
        <v>59.085262</v>
      </c>
      <c r="D137" s="26">
        <v>183.961624</v>
      </c>
      <c r="E137" s="26">
        <v>16.410843</v>
      </c>
      <c r="F137" s="30">
        <f t="shared" si="27"/>
        <v>-3.6999302544279294E-3</v>
      </c>
      <c r="G137" s="30">
        <f t="shared" si="28"/>
        <v>-6.311315966027564E-3</v>
      </c>
      <c r="H137" s="30">
        <f t="shared" si="29"/>
        <v>9.0702909341080495E-3</v>
      </c>
      <c r="I137" s="30">
        <f t="shared" si="30"/>
        <v>-1.7703701935084114E-3</v>
      </c>
      <c r="J137" s="15">
        <f t="shared" si="31"/>
        <v>-3.7067834458751558E-3</v>
      </c>
      <c r="K137" s="15">
        <f t="shared" si="32"/>
        <v>-6.3312742863017328E-3</v>
      </c>
      <c r="L137" s="15">
        <f t="shared" si="33"/>
        <v>9.0292799328625818E-3</v>
      </c>
      <c r="M137" s="15">
        <f t="shared" si="34"/>
        <v>-1.771938224014416E-3</v>
      </c>
      <c r="N137" s="40">
        <f t="shared" si="35"/>
        <v>-6.0485955778969338E-3</v>
      </c>
      <c r="O137" s="40">
        <f t="shared" si="36"/>
        <v>-8.1974383416661724E-3</v>
      </c>
      <c r="P137" s="40">
        <f t="shared" si="37"/>
        <v>-4.1470699285579005E-3</v>
      </c>
      <c r="Q137" s="40">
        <f t="shared" si="38"/>
        <v>2.9490604228386468E-3</v>
      </c>
    </row>
    <row r="138" spans="1:17" x14ac:dyDescent="0.25">
      <c r="A138" s="25">
        <v>45352</v>
      </c>
      <c r="B138" s="26">
        <v>179.20922899999999</v>
      </c>
      <c r="C138" s="26">
        <v>58.602893999999999</v>
      </c>
      <c r="D138" s="26">
        <v>183.20030199999999</v>
      </c>
      <c r="E138" s="26">
        <v>16.459311</v>
      </c>
      <c r="F138" s="30">
        <f t="shared" si="27"/>
        <v>-6.0485955778969338E-3</v>
      </c>
      <c r="G138" s="30">
        <f t="shared" si="28"/>
        <v>-8.1974383416661724E-3</v>
      </c>
      <c r="H138" s="30">
        <f t="shared" si="29"/>
        <v>-4.1470699285579005E-3</v>
      </c>
      <c r="I138" s="30">
        <f t="shared" si="30"/>
        <v>2.9490604228386468E-3</v>
      </c>
      <c r="J138" s="15">
        <f t="shared" si="31"/>
        <v>-6.0669252697918485E-3</v>
      </c>
      <c r="K138" s="15">
        <f t="shared" si="32"/>
        <v>-8.231129336377159E-3</v>
      </c>
      <c r="L138" s="15">
        <f t="shared" si="33"/>
        <v>-4.1556809224037577E-3</v>
      </c>
      <c r="M138" s="15">
        <f t="shared" si="34"/>
        <v>2.9447162156423035E-3</v>
      </c>
      <c r="N138" s="40">
        <f t="shared" si="35"/>
        <v>-2.5708994582135079E-2</v>
      </c>
      <c r="O138" s="40">
        <f t="shared" si="36"/>
        <v>4.6925289520041878E-3</v>
      </c>
      <c r="P138" s="40">
        <f t="shared" si="37"/>
        <v>7.4737850456217817E-3</v>
      </c>
      <c r="Q138" s="40">
        <f t="shared" si="38"/>
        <v>-1.0657458514889893E-2</v>
      </c>
    </row>
    <row r="139" spans="1:17" x14ac:dyDescent="0.25">
      <c r="A139" s="25">
        <v>45355</v>
      </c>
      <c r="B139" s="26">
        <v>174.66066000000001</v>
      </c>
      <c r="C139" s="26">
        <v>58.878535999999997</v>
      </c>
      <c r="D139" s="26">
        <v>184.57463100000001</v>
      </c>
      <c r="E139" s="26">
        <v>16.284828000000001</v>
      </c>
      <c r="F139" s="30">
        <f t="shared" si="27"/>
        <v>-2.5708994582135079E-2</v>
      </c>
      <c r="G139" s="30">
        <f t="shared" si="28"/>
        <v>4.6925289520041878E-3</v>
      </c>
      <c r="H139" s="30">
        <f t="shared" si="29"/>
        <v>7.4737850456217817E-3</v>
      </c>
      <c r="I139" s="30">
        <f t="shared" si="30"/>
        <v>-1.0657458514889893E-2</v>
      </c>
      <c r="J139" s="15">
        <f t="shared" si="31"/>
        <v>-2.6042321150051683E-2</v>
      </c>
      <c r="K139" s="15">
        <f t="shared" si="32"/>
        <v>4.6815362392841724E-3</v>
      </c>
      <c r="L139" s="15">
        <f t="shared" si="33"/>
        <v>7.4459257621380106E-3</v>
      </c>
      <c r="M139" s="15">
        <f t="shared" si="34"/>
        <v>-1.0714451512782242E-2</v>
      </c>
      <c r="N139" s="40">
        <f t="shared" si="35"/>
        <v>-2.8853134850884594E-2</v>
      </c>
      <c r="O139" s="40">
        <f t="shared" si="36"/>
        <v>-4.8605552480539922E-3</v>
      </c>
      <c r="P139" s="40">
        <f t="shared" si="37"/>
        <v>9.9673658093087422E-3</v>
      </c>
      <c r="Q139" s="40">
        <f t="shared" si="38"/>
        <v>2.1784911671504949E-2</v>
      </c>
    </row>
    <row r="140" spans="1:17" x14ac:dyDescent="0.25">
      <c r="A140" s="25">
        <v>45356</v>
      </c>
      <c r="B140" s="26">
        <v>169.693161</v>
      </c>
      <c r="C140" s="26">
        <v>58.593048000000003</v>
      </c>
      <c r="D140" s="26">
        <v>186.423553</v>
      </c>
      <c r="E140" s="26">
        <v>16.643484000000001</v>
      </c>
      <c r="F140" s="30">
        <f t="shared" si="27"/>
        <v>-2.8853134850884594E-2</v>
      </c>
      <c r="G140" s="30">
        <f t="shared" si="28"/>
        <v>-4.8605552480539922E-3</v>
      </c>
      <c r="H140" s="30">
        <f t="shared" si="29"/>
        <v>9.9673658093087422E-3</v>
      </c>
      <c r="I140" s="30">
        <f t="shared" si="30"/>
        <v>2.1784911671504949E-2</v>
      </c>
      <c r="J140" s="15">
        <f t="shared" si="31"/>
        <v>-2.9273418980037762E-2</v>
      </c>
      <c r="K140" s="15">
        <f t="shared" si="32"/>
        <v>-4.8723869084262988E-3</v>
      </c>
      <c r="L140" s="15">
        <f t="shared" si="33"/>
        <v>9.9178562485609714E-3</v>
      </c>
      <c r="M140" s="15">
        <f t="shared" si="34"/>
        <v>2.1549334261985041E-2</v>
      </c>
      <c r="N140" s="40">
        <f t="shared" si="35"/>
        <v>-5.8956789518436912E-3</v>
      </c>
      <c r="O140" s="40">
        <f t="shared" si="36"/>
        <v>5.0397715508103207E-4</v>
      </c>
      <c r="P140" s="40">
        <f t="shared" si="37"/>
        <v>5.1841067662975826E-3</v>
      </c>
      <c r="Q140" s="40">
        <f t="shared" si="38"/>
        <v>5.8222055801986279E-4</v>
      </c>
    </row>
    <row r="141" spans="1:17" x14ac:dyDescent="0.25">
      <c r="A141" s="25">
        <v>45357</v>
      </c>
      <c r="B141" s="26">
        <v>168.69564800000001</v>
      </c>
      <c r="C141" s="26">
        <v>58.622585000000001</v>
      </c>
      <c r="D141" s="26">
        <v>187.39250200000001</v>
      </c>
      <c r="E141" s="26">
        <v>16.653176999999999</v>
      </c>
      <c r="F141" s="30">
        <f t="shared" si="27"/>
        <v>-5.8956789518436912E-3</v>
      </c>
      <c r="G141" s="30">
        <f t="shared" si="28"/>
        <v>5.0397715508103207E-4</v>
      </c>
      <c r="H141" s="30">
        <f t="shared" si="29"/>
        <v>5.1841067662975826E-3</v>
      </c>
      <c r="I141" s="30">
        <f t="shared" si="30"/>
        <v>5.8222055801986279E-4</v>
      </c>
      <c r="J141" s="15">
        <f t="shared" si="31"/>
        <v>-5.9130926720765073E-3</v>
      </c>
      <c r="K141" s="15">
        <f t="shared" si="32"/>
        <v>5.0385017992634923E-4</v>
      </c>
      <c r="L141" s="15">
        <f t="shared" si="33"/>
        <v>5.1706924751984424E-3</v>
      </c>
      <c r="M141" s="15">
        <f t="shared" si="34"/>
        <v>5.8205110051965574E-4</v>
      </c>
      <c r="N141" s="40">
        <f t="shared" si="35"/>
        <v>-7.0975441095678829E-4</v>
      </c>
      <c r="O141" s="40">
        <f t="shared" si="36"/>
        <v>-1.848914347035491E-3</v>
      </c>
      <c r="P141" s="40">
        <f t="shared" si="37"/>
        <v>-8.7971014039722271E-3</v>
      </c>
      <c r="Q141" s="40">
        <f t="shared" si="38"/>
        <v>-7.5957392761439417E-3</v>
      </c>
    </row>
    <row r="142" spans="1:17" x14ac:dyDescent="0.25">
      <c r="A142" s="25">
        <v>45358</v>
      </c>
      <c r="B142" s="26">
        <v>168.57595800000001</v>
      </c>
      <c r="C142" s="26">
        <v>58.514296999999999</v>
      </c>
      <c r="D142" s="26">
        <v>185.75122099999999</v>
      </c>
      <c r="E142" s="26">
        <v>16.527163000000002</v>
      </c>
      <c r="F142" s="30">
        <f t="shared" si="27"/>
        <v>-7.0975441095678829E-4</v>
      </c>
      <c r="G142" s="30">
        <f t="shared" si="28"/>
        <v>-1.848914347035491E-3</v>
      </c>
      <c r="H142" s="30">
        <f t="shared" si="29"/>
        <v>-8.7971014039722271E-3</v>
      </c>
      <c r="I142" s="30">
        <f t="shared" si="30"/>
        <v>-7.5957392761439417E-3</v>
      </c>
      <c r="J142" s="15">
        <f t="shared" si="31"/>
        <v>-7.1000634621925986E-4</v>
      </c>
      <c r="K142" s="15">
        <f t="shared" si="32"/>
        <v>-1.8506246430680304E-3</v>
      </c>
      <c r="L142" s="15">
        <f t="shared" si="33"/>
        <v>-8.8359096169818487E-3</v>
      </c>
      <c r="M142" s="15">
        <f t="shared" si="34"/>
        <v>-7.6246600823140567E-3</v>
      </c>
      <c r="N142" s="40">
        <f t="shared" si="35"/>
        <v>1.0184574634208254E-2</v>
      </c>
      <c r="O142" s="40">
        <f t="shared" si="36"/>
        <v>1.3449371919544843E-3</v>
      </c>
      <c r="P142" s="40">
        <f t="shared" si="37"/>
        <v>1.8612639482236896E-3</v>
      </c>
      <c r="Q142" s="40">
        <f t="shared" si="38"/>
        <v>8.7592244143747111E-3</v>
      </c>
    </row>
    <row r="143" spans="1:17" x14ac:dyDescent="0.25">
      <c r="A143" s="25">
        <v>45359</v>
      </c>
      <c r="B143" s="26">
        <v>170.301605</v>
      </c>
      <c r="C143" s="26">
        <v>58.593048000000003</v>
      </c>
      <c r="D143" s="26">
        <v>186.097275</v>
      </c>
      <c r="E143" s="26">
        <v>16.672564000000001</v>
      </c>
      <c r="F143" s="30">
        <f t="shared" si="27"/>
        <v>1.0184574634208254E-2</v>
      </c>
      <c r="G143" s="30">
        <f t="shared" si="28"/>
        <v>1.3449371919544843E-3</v>
      </c>
      <c r="H143" s="30">
        <f t="shared" si="29"/>
        <v>1.8612639482236896E-3</v>
      </c>
      <c r="I143" s="30">
        <f t="shared" si="30"/>
        <v>8.7592244143747111E-3</v>
      </c>
      <c r="J143" s="15">
        <f t="shared" si="31"/>
        <v>1.0132887473373963E-2</v>
      </c>
      <c r="K143" s="15">
        <f t="shared" si="32"/>
        <v>1.3440331692593293E-3</v>
      </c>
      <c r="L143" s="15">
        <f t="shared" si="33"/>
        <v>1.8595328706452548E-3</v>
      </c>
      <c r="M143" s="15">
        <f t="shared" si="34"/>
        <v>8.7209741704994907E-3</v>
      </c>
      <c r="N143" s="40">
        <f t="shared" si="35"/>
        <v>1.1762232376596935E-2</v>
      </c>
      <c r="O143" s="40">
        <f t="shared" si="36"/>
        <v>1.2024245731310248E-2</v>
      </c>
      <c r="P143" s="40">
        <f t="shared" si="37"/>
        <v>3.7176867835657829E-4</v>
      </c>
      <c r="Q143" s="40">
        <f t="shared" si="38"/>
        <v>7.5296267385311973E-3</v>
      </c>
    </row>
    <row r="144" spans="1:17" x14ac:dyDescent="0.25">
      <c r="A144" s="25">
        <v>45362</v>
      </c>
      <c r="B144" s="26">
        <v>172.31655900000001</v>
      </c>
      <c r="C144" s="26">
        <v>59.301837999999996</v>
      </c>
      <c r="D144" s="26">
        <v>186.166473</v>
      </c>
      <c r="E144" s="26">
        <v>16.798576000000001</v>
      </c>
      <c r="F144" s="30">
        <f t="shared" si="27"/>
        <v>1.1762232376596935E-2</v>
      </c>
      <c r="G144" s="30">
        <f t="shared" si="28"/>
        <v>1.2024245731310248E-2</v>
      </c>
      <c r="H144" s="30">
        <f t="shared" si="29"/>
        <v>3.7176867835657829E-4</v>
      </c>
      <c r="I144" s="30">
        <f t="shared" si="30"/>
        <v>7.5296267385311973E-3</v>
      </c>
      <c r="J144" s="15">
        <f t="shared" si="31"/>
        <v>1.1693327743388939E-2</v>
      </c>
      <c r="K144" s="15">
        <f t="shared" si="32"/>
        <v>1.1952243368915368E-2</v>
      </c>
      <c r="L144" s="15">
        <f t="shared" si="33"/>
        <v>3.7169958094441683E-4</v>
      </c>
      <c r="M144" s="15">
        <f t="shared" si="34"/>
        <v>7.5013501144382318E-3</v>
      </c>
      <c r="N144" s="40">
        <f t="shared" si="35"/>
        <v>2.7746091448219968E-3</v>
      </c>
      <c r="O144" s="40">
        <f t="shared" si="36"/>
        <v>4.3067844327523246E-3</v>
      </c>
      <c r="P144" s="40">
        <f t="shared" si="37"/>
        <v>8.1983530120362299E-3</v>
      </c>
      <c r="Q144" s="40">
        <f t="shared" si="38"/>
        <v>-7.5296267385311115E-3</v>
      </c>
    </row>
    <row r="145" spans="1:17" x14ac:dyDescent="0.25">
      <c r="A145" s="25">
        <v>45363</v>
      </c>
      <c r="B145" s="26">
        <v>172.795334</v>
      </c>
      <c r="C145" s="26">
        <v>59.557789</v>
      </c>
      <c r="D145" s="26">
        <v>187.699005</v>
      </c>
      <c r="E145" s="26">
        <v>16.672564000000001</v>
      </c>
      <c r="F145" s="30">
        <f t="shared" si="27"/>
        <v>2.7746091448219968E-3</v>
      </c>
      <c r="G145" s="30">
        <f t="shared" si="28"/>
        <v>4.3067844327523246E-3</v>
      </c>
      <c r="H145" s="30">
        <f t="shared" si="29"/>
        <v>8.1983530120362299E-3</v>
      </c>
      <c r="I145" s="30">
        <f t="shared" si="30"/>
        <v>-7.5296267385311115E-3</v>
      </c>
      <c r="J145" s="15">
        <f t="shared" si="31"/>
        <v>2.7707634744349326E-3</v>
      </c>
      <c r="K145" s="15">
        <f t="shared" si="32"/>
        <v>4.2975235363422095E-3</v>
      </c>
      <c r="L145" s="15">
        <f t="shared" si="33"/>
        <v>8.1648381673627059E-3</v>
      </c>
      <c r="M145" s="15">
        <f t="shared" si="34"/>
        <v>-7.5580456611232284E-3</v>
      </c>
      <c r="N145" s="40">
        <f t="shared" si="35"/>
        <v>-1.2196574219039144E-2</v>
      </c>
      <c r="O145" s="40">
        <f t="shared" si="36"/>
        <v>1.0195775101912073E-2</v>
      </c>
      <c r="P145" s="40">
        <f t="shared" si="37"/>
        <v>8.079352123651724E-3</v>
      </c>
      <c r="Q145" s="40">
        <f t="shared" si="38"/>
        <v>-5.8160336375158385E-4</v>
      </c>
    </row>
    <row r="146" spans="1:17" x14ac:dyDescent="0.25">
      <c r="A146" s="25">
        <v>45364</v>
      </c>
      <c r="B146" s="26">
        <v>170.70062300000001</v>
      </c>
      <c r="C146" s="26">
        <v>60.168132999999997</v>
      </c>
      <c r="D146" s="26">
        <v>189.22163399999999</v>
      </c>
      <c r="E146" s="26">
        <v>16.662870000000002</v>
      </c>
      <c r="F146" s="30">
        <f t="shared" si="27"/>
        <v>-1.2196574219039144E-2</v>
      </c>
      <c r="G146" s="30">
        <f t="shared" si="28"/>
        <v>1.0195775101912073E-2</v>
      </c>
      <c r="H146" s="30">
        <f t="shared" si="29"/>
        <v>8.079352123651724E-3</v>
      </c>
      <c r="I146" s="30">
        <f t="shared" si="30"/>
        <v>-5.8160336375158385E-4</v>
      </c>
      <c r="J146" s="15">
        <f t="shared" si="31"/>
        <v>-1.2271255741111087E-2</v>
      </c>
      <c r="K146" s="15">
        <f t="shared" si="32"/>
        <v>1.0143974385909528E-2</v>
      </c>
      <c r="L146" s="15">
        <f t="shared" si="33"/>
        <v>8.046801878901411E-3</v>
      </c>
      <c r="M146" s="15">
        <f t="shared" si="34"/>
        <v>-5.8177252778180745E-4</v>
      </c>
      <c r="N146" s="40">
        <f t="shared" si="35"/>
        <v>1.0868104262170121E-2</v>
      </c>
      <c r="O146" s="40">
        <f t="shared" si="36"/>
        <v>-2.2289265661106588E-3</v>
      </c>
      <c r="P146" s="40">
        <f t="shared" si="37"/>
        <v>-1.7978656730612674E-2</v>
      </c>
      <c r="Q146" s="40">
        <f t="shared" si="38"/>
        <v>-1.0526393935028697E-2</v>
      </c>
    </row>
    <row r="147" spans="1:17" x14ac:dyDescent="0.25">
      <c r="A147" s="25">
        <v>45365</v>
      </c>
      <c r="B147" s="26">
        <v>172.565933</v>
      </c>
      <c r="C147" s="26">
        <v>60.034171999999998</v>
      </c>
      <c r="D147" s="26">
        <v>185.85008199999999</v>
      </c>
      <c r="E147" s="26">
        <v>16.488389999999999</v>
      </c>
      <c r="F147" s="30">
        <f t="shared" si="27"/>
        <v>1.0868104262170121E-2</v>
      </c>
      <c r="G147" s="30">
        <f t="shared" si="28"/>
        <v>-2.2289265661106588E-3</v>
      </c>
      <c r="H147" s="30">
        <f t="shared" si="29"/>
        <v>-1.7978656730612674E-2</v>
      </c>
      <c r="I147" s="30">
        <f t="shared" si="30"/>
        <v>-1.0526393935028697E-2</v>
      </c>
      <c r="J147" s="15">
        <f t="shared" si="31"/>
        <v>1.0809259785939289E-2</v>
      </c>
      <c r="K147" s="15">
        <f t="shared" si="32"/>
        <v>-2.231412469551497E-3</v>
      </c>
      <c r="L147" s="15">
        <f t="shared" si="33"/>
        <v>-1.8141245695011361E-2</v>
      </c>
      <c r="M147" s="15">
        <f t="shared" si="34"/>
        <v>-1.0581991328443993E-2</v>
      </c>
      <c r="N147" s="40">
        <f t="shared" si="35"/>
        <v>-2.1990199647653258E-3</v>
      </c>
      <c r="O147" s="40">
        <f t="shared" si="36"/>
        <v>-1.0300751202101817E-2</v>
      </c>
      <c r="P147" s="40">
        <f t="shared" si="37"/>
        <v>1.2319503083121451E-2</v>
      </c>
      <c r="Q147" s="40">
        <f t="shared" si="38"/>
        <v>2.3487728844055851E-3</v>
      </c>
    </row>
    <row r="148" spans="1:17" x14ac:dyDescent="0.25">
      <c r="A148" s="25">
        <v>45366</v>
      </c>
      <c r="B148" s="26">
        <v>172.18687399999999</v>
      </c>
      <c r="C148" s="26">
        <v>59.418948999999998</v>
      </c>
      <c r="D148" s="26">
        <v>188.15382399999999</v>
      </c>
      <c r="E148" s="26">
        <v>16.527163000000002</v>
      </c>
      <c r="F148" s="30">
        <f t="shared" si="27"/>
        <v>-2.1990199647653258E-3</v>
      </c>
      <c r="G148" s="30">
        <f t="shared" si="28"/>
        <v>-1.0300751202101817E-2</v>
      </c>
      <c r="H148" s="30">
        <f t="shared" si="29"/>
        <v>1.2319503083121451E-2</v>
      </c>
      <c r="I148" s="30">
        <f t="shared" si="30"/>
        <v>2.3487728844055851E-3</v>
      </c>
      <c r="J148" s="15">
        <f t="shared" si="31"/>
        <v>-2.2014395824388579E-3</v>
      </c>
      <c r="K148" s="15">
        <f t="shared" si="32"/>
        <v>-1.0353986570849651E-2</v>
      </c>
      <c r="L148" s="15">
        <f t="shared" si="33"/>
        <v>1.2243928669767562E-2</v>
      </c>
      <c r="M148" s="15">
        <f t="shared" si="34"/>
        <v>2.3460166756994294E-3</v>
      </c>
      <c r="N148" s="40">
        <f t="shared" si="35"/>
        <v>6.3521899768463532E-3</v>
      </c>
      <c r="O148" s="40">
        <f t="shared" si="36"/>
        <v>4.1663069910752798E-3</v>
      </c>
      <c r="P148" s="40">
        <f t="shared" si="37"/>
        <v>1.2325227911982373E-2</v>
      </c>
      <c r="Q148" s="40">
        <f t="shared" si="38"/>
        <v>1.455631158926427E-2</v>
      </c>
    </row>
    <row r="149" spans="1:17" x14ac:dyDescent="0.25">
      <c r="A149" s="25">
        <v>45369</v>
      </c>
      <c r="B149" s="26">
        <v>173.284119</v>
      </c>
      <c r="C149" s="26">
        <v>59.667023</v>
      </c>
      <c r="D149" s="26">
        <v>190.487213</v>
      </c>
      <c r="E149" s="26">
        <v>16.769497000000001</v>
      </c>
      <c r="F149" s="30">
        <f t="shared" si="27"/>
        <v>6.3521899768463532E-3</v>
      </c>
      <c r="G149" s="30">
        <f t="shared" si="28"/>
        <v>4.1663069910752798E-3</v>
      </c>
      <c r="H149" s="30">
        <f t="shared" si="29"/>
        <v>1.2325227911982373E-2</v>
      </c>
      <c r="I149" s="30">
        <f t="shared" si="30"/>
        <v>1.455631158926427E-2</v>
      </c>
      <c r="J149" s="15">
        <f t="shared" si="31"/>
        <v>6.3320574691556998E-3</v>
      </c>
      <c r="K149" s="15">
        <f t="shared" si="32"/>
        <v>4.1576399747646634E-3</v>
      </c>
      <c r="L149" s="15">
        <f t="shared" si="33"/>
        <v>1.2249583388046163E-2</v>
      </c>
      <c r="M149" s="15">
        <f t="shared" si="34"/>
        <v>1.4450880667440389E-2</v>
      </c>
      <c r="N149" s="40">
        <f t="shared" si="35"/>
        <v>1.3493637966671364E-2</v>
      </c>
      <c r="O149" s="40">
        <f t="shared" si="36"/>
        <v>1.6616478726241028E-3</v>
      </c>
      <c r="P149" s="40">
        <f t="shared" si="37"/>
        <v>5.8480844115032697E-3</v>
      </c>
      <c r="Q149" s="40">
        <f t="shared" si="38"/>
        <v>-7.5427928711403599E-3</v>
      </c>
    </row>
    <row r="150" spans="1:17" x14ac:dyDescent="0.25">
      <c r="A150" s="25">
        <v>45370</v>
      </c>
      <c r="B150" s="26">
        <v>175.63819899999999</v>
      </c>
      <c r="C150" s="26">
        <v>59.766250999999997</v>
      </c>
      <c r="D150" s="26">
        <v>191.60446200000001</v>
      </c>
      <c r="E150" s="26">
        <v>16.643484000000001</v>
      </c>
      <c r="F150" s="30">
        <f t="shared" si="27"/>
        <v>1.3493637966671364E-2</v>
      </c>
      <c r="G150" s="30">
        <f t="shared" si="28"/>
        <v>1.6616478726241028E-3</v>
      </c>
      <c r="H150" s="30">
        <f t="shared" si="29"/>
        <v>5.8480844115032697E-3</v>
      </c>
      <c r="I150" s="30">
        <f t="shared" si="30"/>
        <v>-7.5427928711403599E-3</v>
      </c>
      <c r="J150" s="15">
        <f t="shared" si="31"/>
        <v>1.3403006939281939E-2</v>
      </c>
      <c r="K150" s="15">
        <f t="shared" si="32"/>
        <v>1.6602681001355857E-3</v>
      </c>
      <c r="L150" s="15">
        <f t="shared" si="33"/>
        <v>5.8310176513531042E-3</v>
      </c>
      <c r="M150" s="15">
        <f t="shared" si="34"/>
        <v>-7.5713113912928547E-3</v>
      </c>
      <c r="N150" s="40">
        <f t="shared" si="35"/>
        <v>1.4602145308817756E-2</v>
      </c>
      <c r="O150" s="40">
        <f t="shared" si="36"/>
        <v>8.5965451914703454E-3</v>
      </c>
      <c r="P150" s="40">
        <f t="shared" si="37"/>
        <v>1.3021806957661381E-2</v>
      </c>
      <c r="Q150" s="40">
        <f t="shared" si="38"/>
        <v>2.3269110502146303E-3</v>
      </c>
    </row>
    <row r="151" spans="1:17" x14ac:dyDescent="0.25">
      <c r="A151" s="25">
        <v>45371</v>
      </c>
      <c r="B151" s="26">
        <v>178.22171</v>
      </c>
      <c r="C151" s="26">
        <v>60.282249</v>
      </c>
      <c r="D151" s="26">
        <v>194.115814</v>
      </c>
      <c r="E151" s="26">
        <v>16.682257</v>
      </c>
      <c r="F151" s="30">
        <f t="shared" si="27"/>
        <v>1.4602145308817756E-2</v>
      </c>
      <c r="G151" s="30">
        <f t="shared" si="28"/>
        <v>8.5965451914703454E-3</v>
      </c>
      <c r="H151" s="30">
        <f t="shared" si="29"/>
        <v>1.3021806957661381E-2</v>
      </c>
      <c r="I151" s="30">
        <f t="shared" si="30"/>
        <v>2.3269110502146303E-3</v>
      </c>
      <c r="J151" s="15">
        <f t="shared" si="31"/>
        <v>1.4496051014211545E-2</v>
      </c>
      <c r="K151" s="15">
        <f t="shared" si="32"/>
        <v>8.5597005513182375E-3</v>
      </c>
      <c r="L151" s="15">
        <f t="shared" si="33"/>
        <v>1.2937390046954073E-2</v>
      </c>
      <c r="M151" s="15">
        <f t="shared" si="34"/>
        <v>2.3242058913250803E-3</v>
      </c>
      <c r="N151" s="40">
        <f t="shared" si="35"/>
        <v>-4.1715613983300662E-2</v>
      </c>
      <c r="O151" s="40">
        <f t="shared" si="36"/>
        <v>-4.6196894266072042E-3</v>
      </c>
      <c r="P151" s="40">
        <f t="shared" si="37"/>
        <v>1.3809332358761774E-2</v>
      </c>
      <c r="Q151" s="40">
        <f t="shared" si="38"/>
        <v>-2.9095910236789767E-3</v>
      </c>
    </row>
    <row r="152" spans="1:17" x14ac:dyDescent="0.25">
      <c r="A152" s="25">
        <v>45372</v>
      </c>
      <c r="B152" s="26">
        <v>170.94001800000001</v>
      </c>
      <c r="C152" s="26">
        <v>60.004406000000003</v>
      </c>
      <c r="D152" s="26">
        <v>196.81501800000001</v>
      </c>
      <c r="E152" s="26">
        <v>16.633789</v>
      </c>
      <c r="F152" s="30">
        <f t="shared" si="27"/>
        <v>-4.1715613983300662E-2</v>
      </c>
      <c r="G152" s="30">
        <f t="shared" si="28"/>
        <v>-4.6196894266072042E-3</v>
      </c>
      <c r="H152" s="30">
        <f t="shared" si="29"/>
        <v>1.3809332358761774E-2</v>
      </c>
      <c r="I152" s="30">
        <f t="shared" si="30"/>
        <v>-2.9095910236789767E-3</v>
      </c>
      <c r="J152" s="15">
        <f t="shared" si="31"/>
        <v>-4.2597936312373574E-2</v>
      </c>
      <c r="K152" s="15">
        <f t="shared" si="32"/>
        <v>-4.630376642675159E-3</v>
      </c>
      <c r="L152" s="15">
        <f t="shared" si="33"/>
        <v>1.3714420918834602E-2</v>
      </c>
      <c r="M152" s="15">
        <f t="shared" si="34"/>
        <v>-2.9138279919265378E-3</v>
      </c>
      <c r="N152" s="40">
        <f t="shared" si="35"/>
        <v>5.2960884338796171E-3</v>
      </c>
      <c r="O152" s="40">
        <f t="shared" si="36"/>
        <v>3.3072101581254086E-4</v>
      </c>
      <c r="P152" s="40">
        <f t="shared" si="37"/>
        <v>-1.2333324609694349E-2</v>
      </c>
      <c r="Q152" s="40">
        <f t="shared" si="38"/>
        <v>-1.0544773183150766E-2</v>
      </c>
    </row>
    <row r="153" spans="1:17" x14ac:dyDescent="0.25">
      <c r="A153" s="25">
        <v>45373</v>
      </c>
      <c r="B153" s="26">
        <v>171.84773300000001</v>
      </c>
      <c r="C153" s="26">
        <v>60.024253999999999</v>
      </c>
      <c r="D153" s="26">
        <v>194.40254200000001</v>
      </c>
      <c r="E153" s="26">
        <v>16.459311</v>
      </c>
      <c r="F153" s="30">
        <f t="shared" si="27"/>
        <v>5.2960884338796171E-3</v>
      </c>
      <c r="G153" s="30">
        <f t="shared" si="28"/>
        <v>3.3072101581254086E-4</v>
      </c>
      <c r="H153" s="30">
        <f t="shared" si="29"/>
        <v>-1.2333324609694349E-2</v>
      </c>
      <c r="I153" s="30">
        <f t="shared" si="30"/>
        <v>-1.0544773183150766E-2</v>
      </c>
      <c r="J153" s="15">
        <f t="shared" si="31"/>
        <v>5.2820888827203559E-3</v>
      </c>
      <c r="K153" s="15">
        <f t="shared" si="32"/>
        <v>3.3066633364566418E-4</v>
      </c>
      <c r="L153" s="15">
        <f t="shared" si="33"/>
        <v>-1.2409693696289208E-2</v>
      </c>
      <c r="M153" s="15">
        <f t="shared" si="34"/>
        <v>-1.0600565236296986E-2</v>
      </c>
      <c r="N153" s="40">
        <f t="shared" si="35"/>
        <v>-8.3350523254073824E-3</v>
      </c>
      <c r="O153" s="40">
        <f t="shared" si="36"/>
        <v>-1.4890065620656438E-3</v>
      </c>
      <c r="P153" s="40">
        <f t="shared" si="37"/>
        <v>-9.1968412694247506E-3</v>
      </c>
      <c r="Q153" s="40">
        <f t="shared" si="38"/>
        <v>8.2110739967389546E-3</v>
      </c>
    </row>
    <row r="154" spans="1:17" x14ac:dyDescent="0.25">
      <c r="A154" s="25">
        <v>45376</v>
      </c>
      <c r="B154" s="26">
        <v>170.42132599999999</v>
      </c>
      <c r="C154" s="26">
        <v>59.934944000000002</v>
      </c>
      <c r="D154" s="26">
        <v>192.622849</v>
      </c>
      <c r="E154" s="26">
        <v>16.595016000000001</v>
      </c>
      <c r="F154" s="30">
        <f t="shared" si="27"/>
        <v>-8.3350523254073824E-3</v>
      </c>
      <c r="G154" s="30">
        <f t="shared" si="28"/>
        <v>-1.4890065620656438E-3</v>
      </c>
      <c r="H154" s="30">
        <f t="shared" si="29"/>
        <v>-9.1968412694247506E-3</v>
      </c>
      <c r="I154" s="30">
        <f t="shared" si="30"/>
        <v>8.2110739967389546E-3</v>
      </c>
      <c r="J154" s="15">
        <f t="shared" si="31"/>
        <v>-8.3698855857981761E-3</v>
      </c>
      <c r="K154" s="15">
        <f t="shared" si="32"/>
        <v>-1.4901156827642579E-3</v>
      </c>
      <c r="L154" s="15">
        <f t="shared" si="33"/>
        <v>-9.2392621604304517E-3</v>
      </c>
      <c r="M154" s="15">
        <f t="shared" si="34"/>
        <v>8.1774552070333351E-3</v>
      </c>
      <c r="N154" s="40">
        <f t="shared" si="35"/>
        <v>-6.6948293563426041E-3</v>
      </c>
      <c r="O154" s="40">
        <f t="shared" si="36"/>
        <v>2.3152310191375206E-3</v>
      </c>
      <c r="P154" s="40">
        <f t="shared" si="37"/>
        <v>4.6600093568763086E-3</v>
      </c>
      <c r="Q154" s="40">
        <f t="shared" si="38"/>
        <v>3.4985997178958793E-3</v>
      </c>
    </row>
    <row r="155" spans="1:17" x14ac:dyDescent="0.25">
      <c r="A155" s="25">
        <v>45377</v>
      </c>
      <c r="B155" s="26">
        <v>169.28419500000001</v>
      </c>
      <c r="C155" s="26">
        <v>60.073867999999997</v>
      </c>
      <c r="D155" s="26">
        <v>193.52256800000001</v>
      </c>
      <c r="E155" s="26">
        <v>16.653176999999999</v>
      </c>
      <c r="F155" s="30">
        <f t="shared" si="27"/>
        <v>-6.6948293563426041E-3</v>
      </c>
      <c r="G155" s="30">
        <f t="shared" si="28"/>
        <v>2.3152310191375206E-3</v>
      </c>
      <c r="H155" s="30">
        <f t="shared" si="29"/>
        <v>4.6600093568763086E-3</v>
      </c>
      <c r="I155" s="30">
        <f t="shared" si="30"/>
        <v>3.4985997178958793E-3</v>
      </c>
      <c r="J155" s="15">
        <f t="shared" si="31"/>
        <v>-6.7172898214152964E-3</v>
      </c>
      <c r="K155" s="15">
        <f t="shared" si="32"/>
        <v>2.3125529389916399E-3</v>
      </c>
      <c r="L155" s="15">
        <f t="shared" si="33"/>
        <v>4.6491683595269598E-3</v>
      </c>
      <c r="M155" s="15">
        <f t="shared" si="34"/>
        <v>3.4924867489247459E-3</v>
      </c>
      <c r="N155" s="40">
        <f t="shared" si="35"/>
        <v>2.0990652674622658E-2</v>
      </c>
      <c r="O155" s="40">
        <f t="shared" si="36"/>
        <v>8.0612064628980545E-3</v>
      </c>
      <c r="P155" s="40">
        <f t="shared" si="37"/>
        <v>1.9178381247547345E-2</v>
      </c>
      <c r="Q155" s="40">
        <f t="shared" si="38"/>
        <v>2.130803414272742E-2</v>
      </c>
    </row>
    <row r="156" spans="1:17" x14ac:dyDescent="0.25">
      <c r="A156" s="25">
        <v>45378</v>
      </c>
      <c r="B156" s="26">
        <v>172.875137</v>
      </c>
      <c r="C156" s="26">
        <v>60.560093000000002</v>
      </c>
      <c r="D156" s="26">
        <v>197.269836</v>
      </c>
      <c r="E156" s="26">
        <v>17.011831000000001</v>
      </c>
      <c r="F156" s="30">
        <f t="shared" si="27"/>
        <v>2.0990652674622658E-2</v>
      </c>
      <c r="G156" s="30">
        <f t="shared" si="28"/>
        <v>8.0612064628980545E-3</v>
      </c>
      <c r="H156" s="30">
        <f t="shared" si="29"/>
        <v>1.9178381247547345E-2</v>
      </c>
      <c r="I156" s="30">
        <f t="shared" si="30"/>
        <v>2.130803414272742E-2</v>
      </c>
      <c r="J156" s="15">
        <f t="shared" si="31"/>
        <v>2.0771882309484353E-2</v>
      </c>
      <c r="K156" s="15">
        <f t="shared" si="32"/>
        <v>8.0288020693760256E-3</v>
      </c>
      <c r="L156" s="15">
        <f t="shared" si="33"/>
        <v>1.899564614632716E-2</v>
      </c>
      <c r="M156" s="15">
        <f t="shared" si="34"/>
        <v>2.1082621852991684E-2</v>
      </c>
      <c r="N156" s="40">
        <f t="shared" si="35"/>
        <v>-1.0615167680639992E-2</v>
      </c>
      <c r="O156" s="40">
        <f t="shared" si="36"/>
        <v>2.4548076667502516E-3</v>
      </c>
      <c r="P156" s="40">
        <f t="shared" si="37"/>
        <v>3.9017948330012063E-3</v>
      </c>
      <c r="Q156" s="40">
        <f t="shared" si="38"/>
        <v>2.8449078782690519E-3</v>
      </c>
    </row>
    <row r="157" spans="1:17" x14ac:dyDescent="0.25">
      <c r="A157" s="25">
        <v>45379</v>
      </c>
      <c r="B157" s="26">
        <v>171.049744</v>
      </c>
      <c r="C157" s="26">
        <v>60.708939000000001</v>
      </c>
      <c r="D157" s="26">
        <v>198.04104599999999</v>
      </c>
      <c r="E157" s="26">
        <v>17.060296999999998</v>
      </c>
      <c r="F157" s="30">
        <f t="shared" si="27"/>
        <v>-1.0615167680639992E-2</v>
      </c>
      <c r="G157" s="30">
        <f t="shared" si="28"/>
        <v>2.4548076667502516E-3</v>
      </c>
      <c r="H157" s="30">
        <f t="shared" si="29"/>
        <v>3.9017948330012063E-3</v>
      </c>
      <c r="I157" s="30">
        <f t="shared" si="30"/>
        <v>2.8449078782690519E-3</v>
      </c>
      <c r="J157" s="15">
        <f t="shared" si="31"/>
        <v>-1.0671708459265459E-2</v>
      </c>
      <c r="K157" s="15">
        <f t="shared" si="32"/>
        <v>2.4517970903757506E-3</v>
      </c>
      <c r="L157" s="15">
        <f t="shared" si="33"/>
        <v>3.8941927220481174E-3</v>
      </c>
      <c r="M157" s="15">
        <f t="shared" si="34"/>
        <v>2.8408649626672786E-3</v>
      </c>
      <c r="N157" s="40">
        <f t="shared" si="35"/>
        <v>-8.4917741718009161E-3</v>
      </c>
      <c r="O157" s="40">
        <f t="shared" si="36"/>
        <v>-8.2061974569752581E-3</v>
      </c>
      <c r="P157" s="40">
        <f t="shared" si="37"/>
        <v>-6.8129855912890617E-3</v>
      </c>
      <c r="Q157" s="40">
        <f t="shared" si="38"/>
        <v>-5.697991304405129E-3</v>
      </c>
    </row>
    <row r="158" spans="1:17" x14ac:dyDescent="0.25">
      <c r="A158" s="25">
        <v>45383</v>
      </c>
      <c r="B158" s="26">
        <v>169.60337799999999</v>
      </c>
      <c r="C158" s="26">
        <v>60.212788000000003</v>
      </c>
      <c r="D158" s="26">
        <v>196.696381</v>
      </c>
      <c r="E158" s="26">
        <v>16.963363999999999</v>
      </c>
      <c r="F158" s="30">
        <f t="shared" si="27"/>
        <v>-8.4917741718009161E-3</v>
      </c>
      <c r="G158" s="30">
        <f t="shared" si="28"/>
        <v>-8.2061974569752581E-3</v>
      </c>
      <c r="H158" s="30">
        <f t="shared" si="29"/>
        <v>-6.8129855912890617E-3</v>
      </c>
      <c r="I158" s="30">
        <f t="shared" si="30"/>
        <v>-5.697991304405129E-3</v>
      </c>
      <c r="J158" s="15">
        <f t="shared" si="31"/>
        <v>-8.5279315604198155E-3</v>
      </c>
      <c r="K158" s="15">
        <f t="shared" si="32"/>
        <v>-8.2399605877741047E-3</v>
      </c>
      <c r="L158" s="15">
        <f t="shared" si="33"/>
        <v>-6.8362467736505636E-3</v>
      </c>
      <c r="M158" s="15">
        <f t="shared" si="34"/>
        <v>-5.7142557337094193E-3</v>
      </c>
      <c r="N158" s="40">
        <f t="shared" si="35"/>
        <v>-7.0234473180625914E-3</v>
      </c>
      <c r="O158" s="40">
        <f t="shared" si="36"/>
        <v>-8.7726750393700287E-3</v>
      </c>
      <c r="P158" s="40">
        <f t="shared" si="37"/>
        <v>-4.0223368324664339E-4</v>
      </c>
      <c r="Q158" s="40">
        <f t="shared" si="38"/>
        <v>1.1421632595400733E-3</v>
      </c>
    </row>
    <row r="159" spans="1:17" x14ac:dyDescent="0.25">
      <c r="A159" s="25">
        <v>45384</v>
      </c>
      <c r="B159" s="26">
        <v>168.41635099999999</v>
      </c>
      <c r="C159" s="26">
        <v>59.686870999999996</v>
      </c>
      <c r="D159" s="26">
        <v>196.617279</v>
      </c>
      <c r="E159" s="26">
        <v>16.982749999999999</v>
      </c>
      <c r="F159" s="30">
        <f t="shared" si="27"/>
        <v>-7.0234473180625914E-3</v>
      </c>
      <c r="G159" s="30">
        <f t="shared" si="28"/>
        <v>-8.7726750393700287E-3</v>
      </c>
      <c r="H159" s="30">
        <f t="shared" si="29"/>
        <v>-4.0223368324664339E-4</v>
      </c>
      <c r="I159" s="30">
        <f t="shared" si="30"/>
        <v>1.1421632595400733E-3</v>
      </c>
      <c r="J159" s="15">
        <f t="shared" si="31"/>
        <v>-7.0481695687611744E-3</v>
      </c>
      <c r="K159" s="15">
        <f t="shared" si="32"/>
        <v>-8.8112677241868973E-3</v>
      </c>
      <c r="L159" s="15">
        <f t="shared" si="33"/>
        <v>-4.0231459006207691E-4</v>
      </c>
      <c r="M159" s="15">
        <f t="shared" si="34"/>
        <v>1.1415112393458535E-3</v>
      </c>
      <c r="N159" s="40">
        <f t="shared" si="35"/>
        <v>4.7859728642550272E-3</v>
      </c>
      <c r="O159" s="40">
        <f t="shared" si="36"/>
        <v>-5.3342326889105063E-3</v>
      </c>
      <c r="P159" s="40">
        <f t="shared" si="37"/>
        <v>-2.8200016753762752E-3</v>
      </c>
      <c r="Q159" s="40">
        <f t="shared" si="38"/>
        <v>5.12394513644681E-3</v>
      </c>
    </row>
    <row r="160" spans="1:17" x14ac:dyDescent="0.25">
      <c r="A160" s="25">
        <v>45385</v>
      </c>
      <c r="B160" s="26">
        <v>169.22431900000001</v>
      </c>
      <c r="C160" s="26">
        <v>59.369335</v>
      </c>
      <c r="D160" s="26">
        <v>196.06359900000001</v>
      </c>
      <c r="E160" s="26">
        <v>17.069991999999999</v>
      </c>
      <c r="F160" s="30">
        <f t="shared" si="27"/>
        <v>4.7859728642550272E-3</v>
      </c>
      <c r="G160" s="30">
        <f t="shared" si="28"/>
        <v>-5.3342326889105063E-3</v>
      </c>
      <c r="H160" s="30">
        <f t="shared" si="29"/>
        <v>-2.8200016753762752E-3</v>
      </c>
      <c r="I160" s="30">
        <f t="shared" si="30"/>
        <v>5.12394513644681E-3</v>
      </c>
      <c r="J160" s="15">
        <f t="shared" si="31"/>
        <v>4.7745383451654883E-3</v>
      </c>
      <c r="K160" s="15">
        <f t="shared" si="32"/>
        <v>-5.3484850386145803E-3</v>
      </c>
      <c r="L160" s="15">
        <f t="shared" si="33"/>
        <v>-2.8239816203719983E-3</v>
      </c>
      <c r="M160" s="15">
        <f t="shared" si="34"/>
        <v>5.110840122244921E-3</v>
      </c>
      <c r="N160" s="40">
        <f t="shared" si="35"/>
        <v>-4.9043056684808586E-3</v>
      </c>
      <c r="O160" s="40">
        <f t="shared" si="36"/>
        <v>-8.8979314726668046E-3</v>
      </c>
      <c r="P160" s="40">
        <f t="shared" si="37"/>
        <v>-7.637567148412871E-3</v>
      </c>
      <c r="Q160" s="40">
        <f t="shared" si="38"/>
        <v>-2.2740551851044106E-3</v>
      </c>
    </row>
    <row r="161" spans="1:17" x14ac:dyDescent="0.25">
      <c r="A161" s="25">
        <v>45386</v>
      </c>
      <c r="B161" s="26">
        <v>168.396423</v>
      </c>
      <c r="C161" s="26">
        <v>58.843414000000003</v>
      </c>
      <c r="D161" s="26">
        <v>194.571854</v>
      </c>
      <c r="E161" s="26">
        <v>17.031217999999999</v>
      </c>
      <c r="F161" s="30">
        <f t="shared" si="27"/>
        <v>-4.9043056684808586E-3</v>
      </c>
      <c r="G161" s="30">
        <f t="shared" si="28"/>
        <v>-8.8979314726668046E-3</v>
      </c>
      <c r="H161" s="30">
        <f t="shared" si="29"/>
        <v>-7.637567148412871E-3</v>
      </c>
      <c r="I161" s="30">
        <f t="shared" si="30"/>
        <v>-2.2740551851044106E-3</v>
      </c>
      <c r="J161" s="15">
        <f t="shared" si="31"/>
        <v>-4.9163514595557045E-3</v>
      </c>
      <c r="K161" s="15">
        <f t="shared" si="32"/>
        <v>-8.9376357394898385E-3</v>
      </c>
      <c r="L161" s="15">
        <f t="shared" si="33"/>
        <v>-7.666807759358703E-3</v>
      </c>
      <c r="M161" s="15">
        <f t="shared" si="34"/>
        <v>-2.2766428096921833E-3</v>
      </c>
      <c r="N161" s="40">
        <f t="shared" si="35"/>
        <v>4.4916084303433098E-3</v>
      </c>
      <c r="O161" s="40">
        <f t="shared" si="36"/>
        <v>3.5350412795235415E-3</v>
      </c>
      <c r="P161" s="40">
        <f t="shared" si="37"/>
        <v>9.1580546261534317E-3</v>
      </c>
      <c r="Q161" s="40">
        <f t="shared" si="38"/>
        <v>-8.5739149328683574E-3</v>
      </c>
    </row>
    <row r="162" spans="1:17" x14ac:dyDescent="0.25">
      <c r="A162" s="25">
        <v>45387</v>
      </c>
      <c r="B162" s="26">
        <v>169.154495</v>
      </c>
      <c r="C162" s="26">
        <v>59.051796000000003</v>
      </c>
      <c r="D162" s="26">
        <v>196.36193800000001</v>
      </c>
      <c r="E162" s="26">
        <v>16.885818</v>
      </c>
      <c r="F162" s="30">
        <f t="shared" si="27"/>
        <v>4.4916084303433098E-3</v>
      </c>
      <c r="G162" s="30">
        <f t="shared" si="28"/>
        <v>3.5350412795235415E-3</v>
      </c>
      <c r="H162" s="30">
        <f t="shared" si="29"/>
        <v>9.1580546261534317E-3</v>
      </c>
      <c r="I162" s="30">
        <f t="shared" si="30"/>
        <v>-8.5739149328683574E-3</v>
      </c>
      <c r="J162" s="15">
        <f t="shared" si="31"/>
        <v>4.4815362429475999E-3</v>
      </c>
      <c r="K162" s="15">
        <f t="shared" si="32"/>
        <v>3.5288003772146114E-3</v>
      </c>
      <c r="L162" s="15">
        <f t="shared" si="33"/>
        <v>9.1162473656172978E-3</v>
      </c>
      <c r="M162" s="15">
        <f t="shared" si="34"/>
        <v>-8.6107762146908507E-3</v>
      </c>
      <c r="N162" s="40">
        <f t="shared" si="35"/>
        <v>-6.685740856598745E-3</v>
      </c>
      <c r="O162" s="40">
        <f t="shared" si="36"/>
        <v>-4.0410882798711488E-3</v>
      </c>
      <c r="P162" s="40">
        <f t="shared" si="37"/>
        <v>5.202946011474462E-3</v>
      </c>
      <c r="Q162" s="40">
        <f t="shared" si="38"/>
        <v>-9.8068295948848475E-3</v>
      </c>
    </row>
    <row r="163" spans="1:17" x14ac:dyDescent="0.25">
      <c r="A163" s="25">
        <v>45390</v>
      </c>
      <c r="B163" s="26">
        <v>168.027344</v>
      </c>
      <c r="C163" s="26">
        <v>58.813643999999996</v>
      </c>
      <c r="D163" s="26">
        <v>197.38626099999999</v>
      </c>
      <c r="E163" s="26">
        <v>16.721031</v>
      </c>
      <c r="F163" s="30">
        <f t="shared" si="27"/>
        <v>-6.685740856598745E-3</v>
      </c>
      <c r="G163" s="30">
        <f t="shared" si="28"/>
        <v>-4.0410882798711488E-3</v>
      </c>
      <c r="H163" s="30">
        <f t="shared" si="29"/>
        <v>5.202946011474462E-3</v>
      </c>
      <c r="I163" s="30">
        <f t="shared" si="30"/>
        <v>-9.8068295948848475E-3</v>
      </c>
      <c r="J163" s="15">
        <f t="shared" si="31"/>
        <v>-6.7081403131623489E-3</v>
      </c>
      <c r="K163" s="15">
        <f t="shared" si="32"/>
        <v>-4.0492644869956811E-3</v>
      </c>
      <c r="L163" s="15">
        <f t="shared" si="33"/>
        <v>5.1894341318921948E-3</v>
      </c>
      <c r="M163" s="15">
        <f t="shared" si="34"/>
        <v>-9.8550741279051796E-3</v>
      </c>
      <c r="N163" s="40">
        <f t="shared" si="35"/>
        <v>7.2163751807764352E-3</v>
      </c>
      <c r="O163" s="40">
        <f t="shared" si="36"/>
        <v>7.5637276739742845E-3</v>
      </c>
      <c r="P163" s="40">
        <f t="shared" si="37"/>
        <v>-6.7235150953914692E-3</v>
      </c>
      <c r="Q163" s="40">
        <f t="shared" si="38"/>
        <v>-4.2513463190354973E-3</v>
      </c>
    </row>
    <row r="164" spans="1:17" x14ac:dyDescent="0.25">
      <c r="A164" s="25">
        <v>45391</v>
      </c>
      <c r="B164" s="26">
        <v>169.24427800000001</v>
      </c>
      <c r="C164" s="26">
        <v>59.260181000000003</v>
      </c>
      <c r="D164" s="26">
        <v>196.06358299999999</v>
      </c>
      <c r="E164" s="26">
        <v>16.650095</v>
      </c>
      <c r="F164" s="30">
        <f t="shared" si="27"/>
        <v>7.2163751807764352E-3</v>
      </c>
      <c r="G164" s="30">
        <f t="shared" si="28"/>
        <v>7.5637276739742845E-3</v>
      </c>
      <c r="H164" s="30">
        <f t="shared" si="29"/>
        <v>-6.7235150953914692E-3</v>
      </c>
      <c r="I164" s="30">
        <f t="shared" si="30"/>
        <v>-4.2513463190354973E-3</v>
      </c>
      <c r="J164" s="15">
        <f t="shared" si="31"/>
        <v>7.1903996659787167E-3</v>
      </c>
      <c r="K164" s="15">
        <f t="shared" si="32"/>
        <v>7.5351946697565161E-3</v>
      </c>
      <c r="L164" s="15">
        <f t="shared" si="33"/>
        <v>-6.7461686650906322E-3</v>
      </c>
      <c r="M164" s="15">
        <f t="shared" si="34"/>
        <v>-4.2603961118539962E-3</v>
      </c>
      <c r="N164" s="40">
        <f t="shared" si="35"/>
        <v>-1.120175412492392E-2</v>
      </c>
      <c r="O164" s="40">
        <f t="shared" si="36"/>
        <v>-1.348640955626019E-2</v>
      </c>
      <c r="P164" s="40">
        <f t="shared" si="37"/>
        <v>-8.557882737226321E-3</v>
      </c>
      <c r="Q164" s="40">
        <f t="shared" si="38"/>
        <v>-1.0110097057956752E-2</v>
      </c>
    </row>
    <row r="165" spans="1:17" x14ac:dyDescent="0.25">
      <c r="A165" s="25">
        <v>45392</v>
      </c>
      <c r="B165" s="26">
        <v>167.35902400000001</v>
      </c>
      <c r="C165" s="26">
        <v>58.466338999999998</v>
      </c>
      <c r="D165" s="26">
        <v>194.392853</v>
      </c>
      <c r="E165" s="26">
        <v>16.482609</v>
      </c>
      <c r="F165" s="30">
        <f t="shared" si="27"/>
        <v>-1.120175412492392E-2</v>
      </c>
      <c r="G165" s="30">
        <f t="shared" si="28"/>
        <v>-1.348640955626019E-2</v>
      </c>
      <c r="H165" s="30">
        <f t="shared" si="29"/>
        <v>-8.557882737226321E-3</v>
      </c>
      <c r="I165" s="30">
        <f t="shared" si="30"/>
        <v>-1.0110097057956752E-2</v>
      </c>
      <c r="J165" s="15">
        <f t="shared" si="31"/>
        <v>-1.1264728694880554E-2</v>
      </c>
      <c r="K165" s="15">
        <f t="shared" si="32"/>
        <v>-1.3577761385059617E-2</v>
      </c>
      <c r="L165" s="15">
        <f t="shared" si="33"/>
        <v>-8.5946060990215092E-3</v>
      </c>
      <c r="M165" s="15">
        <f t="shared" si="34"/>
        <v>-1.0161376757769371E-2</v>
      </c>
      <c r="N165" s="40">
        <f t="shared" si="35"/>
        <v>4.236087617690229E-2</v>
      </c>
      <c r="O165" s="40">
        <f t="shared" si="36"/>
        <v>2.2039331166826617E-3</v>
      </c>
      <c r="P165" s="40">
        <f t="shared" si="37"/>
        <v>-2.0473527315899678E-4</v>
      </c>
      <c r="Q165" s="40">
        <f t="shared" si="38"/>
        <v>-1.8703414262897906E-2</v>
      </c>
    </row>
    <row r="166" spans="1:17" x14ac:dyDescent="0.25">
      <c r="A166" s="25">
        <v>45393</v>
      </c>
      <c r="B166" s="26">
        <v>174.60079999999999</v>
      </c>
      <c r="C166" s="26">
        <v>58.595337000000001</v>
      </c>
      <c r="D166" s="26">
        <v>194.353058</v>
      </c>
      <c r="E166" s="26">
        <v>16.177192999999999</v>
      </c>
      <c r="F166" s="30">
        <f t="shared" si="27"/>
        <v>4.236087617690229E-2</v>
      </c>
      <c r="G166" s="30">
        <f t="shared" si="28"/>
        <v>2.2039331166826617E-3</v>
      </c>
      <c r="H166" s="30">
        <f t="shared" si="29"/>
        <v>-2.0473527315899678E-4</v>
      </c>
      <c r="I166" s="30">
        <f t="shared" si="30"/>
        <v>-1.8703414262897906E-2</v>
      </c>
      <c r="J166" s="15">
        <f t="shared" si="31"/>
        <v>4.147619025800562E-2</v>
      </c>
      <c r="K166" s="15">
        <f t="shared" si="32"/>
        <v>2.2015062393105243E-3</v>
      </c>
      <c r="L166" s="15">
        <f t="shared" si="33"/>
        <v>-2.0475623285535352E-4</v>
      </c>
      <c r="M166" s="15">
        <f t="shared" si="34"/>
        <v>-1.887941869766906E-2</v>
      </c>
      <c r="N166" s="40">
        <f t="shared" si="35"/>
        <v>8.5896815167550832E-3</v>
      </c>
      <c r="O166" s="40">
        <f t="shared" si="36"/>
        <v>-1.3125590939175541E-2</v>
      </c>
      <c r="P166" s="40">
        <f t="shared" si="37"/>
        <v>-6.6864291458487934E-2</v>
      </c>
      <c r="Q166" s="40">
        <f t="shared" si="38"/>
        <v>-6.7217247231749887E-3</v>
      </c>
    </row>
    <row r="167" spans="1:17" x14ac:dyDescent="0.25">
      <c r="A167" s="25">
        <v>45394</v>
      </c>
      <c r="B167" s="26">
        <v>176.10702499999999</v>
      </c>
      <c r="C167" s="26">
        <v>57.831263999999997</v>
      </c>
      <c r="D167" s="26">
        <v>181.782715</v>
      </c>
      <c r="E167" s="26">
        <v>16.068819000000001</v>
      </c>
      <c r="F167" s="30">
        <f t="shared" si="27"/>
        <v>8.5896815167550832E-3</v>
      </c>
      <c r="G167" s="30">
        <f t="shared" si="28"/>
        <v>-1.3125590939175541E-2</v>
      </c>
      <c r="H167" s="30">
        <f t="shared" si="29"/>
        <v>-6.6864291458487934E-2</v>
      </c>
      <c r="I167" s="30">
        <f t="shared" si="30"/>
        <v>-6.7217247231749887E-3</v>
      </c>
      <c r="J167" s="15">
        <f t="shared" si="31"/>
        <v>8.5528956042497488E-3</v>
      </c>
      <c r="K167" s="15">
        <f t="shared" si="32"/>
        <v>-1.3212109629836266E-2</v>
      </c>
      <c r="L167" s="15">
        <f t="shared" si="33"/>
        <v>-6.9150375490871108E-2</v>
      </c>
      <c r="M167" s="15">
        <f t="shared" si="34"/>
        <v>-6.7443662163347374E-3</v>
      </c>
      <c r="N167" s="40">
        <f t="shared" si="35"/>
        <v>-2.2106106529132866E-2</v>
      </c>
      <c r="O167" s="40">
        <f t="shared" si="36"/>
        <v>-2.4050333635455131E-3</v>
      </c>
      <c r="P167" s="40">
        <f t="shared" si="37"/>
        <v>5.4697060967347623E-4</v>
      </c>
      <c r="Q167" s="40">
        <f t="shared" si="38"/>
        <v>-4.3010263731349009E-3</v>
      </c>
    </row>
    <row r="168" spans="1:17" x14ac:dyDescent="0.25">
      <c r="A168" s="25">
        <v>45397</v>
      </c>
      <c r="B168" s="26">
        <v>172.256699</v>
      </c>
      <c r="C168" s="26">
        <v>57.692345000000003</v>
      </c>
      <c r="D168" s="26">
        <v>181.882172</v>
      </c>
      <c r="E168" s="26">
        <v>15.999855</v>
      </c>
      <c r="F168" s="30">
        <f t="shared" si="27"/>
        <v>-2.2106106529132866E-2</v>
      </c>
      <c r="G168" s="30">
        <f t="shared" si="28"/>
        <v>-2.4050333635455131E-3</v>
      </c>
      <c r="H168" s="30">
        <f t="shared" si="29"/>
        <v>5.4697060967347623E-4</v>
      </c>
      <c r="I168" s="30">
        <f t="shared" si="30"/>
        <v>-4.3010263731349009E-3</v>
      </c>
      <c r="J168" s="15">
        <f t="shared" si="31"/>
        <v>-2.2352256965054204E-2</v>
      </c>
      <c r="K168" s="15">
        <f t="shared" si="32"/>
        <v>-2.4079277762066049E-3</v>
      </c>
      <c r="L168" s="15">
        <f t="shared" si="33"/>
        <v>5.4682104851926344E-4</v>
      </c>
      <c r="M168" s="15">
        <f t="shared" si="34"/>
        <v>-4.3102890619946951E-3</v>
      </c>
      <c r="N168" s="40">
        <f t="shared" si="35"/>
        <v>-1.9353292388622649E-2</v>
      </c>
      <c r="O168" s="40">
        <f t="shared" si="36"/>
        <v>-1.3769359849297128E-3</v>
      </c>
      <c r="P168" s="40">
        <f t="shared" si="37"/>
        <v>-1.1493392825475091E-2</v>
      </c>
      <c r="Q168" s="40">
        <f t="shared" si="38"/>
        <v>-9.2793792839827582E-3</v>
      </c>
    </row>
    <row r="169" spans="1:17" x14ac:dyDescent="0.25">
      <c r="A169" s="25">
        <v>45398</v>
      </c>
      <c r="B169" s="26">
        <v>168.955017</v>
      </c>
      <c r="C169" s="26">
        <v>57.612960999999999</v>
      </c>
      <c r="D169" s="26">
        <v>179.803696</v>
      </c>
      <c r="E169" s="26">
        <v>15.852073000000001</v>
      </c>
      <c r="F169" s="30">
        <f t="shared" si="27"/>
        <v>-1.9353292388622649E-2</v>
      </c>
      <c r="G169" s="30">
        <f t="shared" si="28"/>
        <v>-1.3769359849297128E-3</v>
      </c>
      <c r="H169" s="30">
        <f t="shared" si="29"/>
        <v>-1.1493392825475091E-2</v>
      </c>
      <c r="I169" s="30">
        <f t="shared" si="30"/>
        <v>-9.2793792839827582E-3</v>
      </c>
      <c r="J169" s="15">
        <f t="shared" si="31"/>
        <v>-1.9541781348819016E-2</v>
      </c>
      <c r="K169" s="15">
        <f t="shared" si="32"/>
        <v>-1.3778843965336995E-3</v>
      </c>
      <c r="L169" s="15">
        <f t="shared" si="33"/>
        <v>-1.155969563606743E-2</v>
      </c>
      <c r="M169" s="15">
        <f t="shared" si="34"/>
        <v>-9.3225662031709931E-3</v>
      </c>
      <c r="N169" s="40">
        <f t="shared" si="35"/>
        <v>-8.1807529156866562E-3</v>
      </c>
      <c r="O169" s="40">
        <f t="shared" si="36"/>
        <v>7.7206836858722564E-3</v>
      </c>
      <c r="P169" s="40">
        <f t="shared" si="37"/>
        <v>-3.9902601949420831E-3</v>
      </c>
      <c r="Q169" s="40">
        <f t="shared" si="38"/>
        <v>1.8628149729069926E-3</v>
      </c>
    </row>
    <row r="170" spans="1:17" x14ac:dyDescent="0.25">
      <c r="A170" s="25">
        <v>45399</v>
      </c>
      <c r="B170" s="26">
        <v>167.57847599999999</v>
      </c>
      <c r="C170" s="26">
        <v>58.059494000000001</v>
      </c>
      <c r="D170" s="26">
        <v>179.08766199999999</v>
      </c>
      <c r="E170" s="26">
        <v>15.881629999999999</v>
      </c>
      <c r="F170" s="30">
        <f t="shared" si="27"/>
        <v>-8.1807529156866562E-3</v>
      </c>
      <c r="G170" s="30">
        <f t="shared" si="28"/>
        <v>7.7206836858722564E-3</v>
      </c>
      <c r="H170" s="30">
        <f t="shared" si="29"/>
        <v>-3.9902601949420831E-3</v>
      </c>
      <c r="I170" s="30">
        <f t="shared" si="30"/>
        <v>1.8628149729069926E-3</v>
      </c>
      <c r="J170" s="15">
        <f t="shared" si="31"/>
        <v>-8.2143067108451512E-3</v>
      </c>
      <c r="K170" s="15">
        <f t="shared" si="32"/>
        <v>7.6909557634105849E-3</v>
      </c>
      <c r="L170" s="15">
        <f t="shared" si="33"/>
        <v>-3.9982318826631818E-3</v>
      </c>
      <c r="M170" s="15">
        <f t="shared" si="34"/>
        <v>1.8610810099466317E-3</v>
      </c>
      <c r="N170" s="40">
        <f t="shared" si="35"/>
        <v>-5.7307029681765223E-3</v>
      </c>
      <c r="O170" s="40">
        <f t="shared" si="36"/>
        <v>6.8132245978021052E-3</v>
      </c>
      <c r="P170" s="40">
        <f t="shared" si="37"/>
        <v>6.4760434973849422E-3</v>
      </c>
      <c r="Q170" s="40">
        <f t="shared" si="38"/>
        <v>1.2943127412559438E-2</v>
      </c>
    </row>
    <row r="171" spans="1:17" x14ac:dyDescent="0.25">
      <c r="A171" s="25">
        <v>45400</v>
      </c>
      <c r="B171" s="26">
        <v>166.62088</v>
      </c>
      <c r="C171" s="26">
        <v>58.456417000000002</v>
      </c>
      <c r="D171" s="26">
        <v>180.251205</v>
      </c>
      <c r="E171" s="26">
        <v>16.088524</v>
      </c>
      <c r="F171" s="30">
        <f t="shared" si="27"/>
        <v>-5.7307029681765223E-3</v>
      </c>
      <c r="G171" s="30">
        <f t="shared" si="28"/>
        <v>6.8132245978021052E-3</v>
      </c>
      <c r="H171" s="30">
        <f t="shared" si="29"/>
        <v>6.4760434973849422E-3</v>
      </c>
      <c r="I171" s="30">
        <f t="shared" si="30"/>
        <v>1.2943127412559438E-2</v>
      </c>
      <c r="J171" s="15">
        <f t="shared" si="31"/>
        <v>-5.7471548583826661E-3</v>
      </c>
      <c r="K171" s="15">
        <f t="shared" si="32"/>
        <v>6.7900672051111341E-3</v>
      </c>
      <c r="L171" s="15">
        <f t="shared" si="33"/>
        <v>6.4551191211176884E-3</v>
      </c>
      <c r="M171" s="15">
        <f t="shared" si="34"/>
        <v>1.2859725354544651E-2</v>
      </c>
      <c r="N171" s="40">
        <f t="shared" si="35"/>
        <v>-1.2287828139873455E-2</v>
      </c>
      <c r="O171" s="40">
        <f t="shared" si="36"/>
        <v>2.1162958107073866E-2</v>
      </c>
      <c r="P171" s="40">
        <f t="shared" si="37"/>
        <v>2.4793566191605932E-2</v>
      </c>
      <c r="Q171" s="40">
        <f t="shared" si="38"/>
        <v>1.0962394432582713E-2</v>
      </c>
    </row>
    <row r="172" spans="1:17" x14ac:dyDescent="0.25">
      <c r="A172" s="25">
        <v>45401</v>
      </c>
      <c r="B172" s="26">
        <v>164.58599899999999</v>
      </c>
      <c r="C172" s="26">
        <v>59.706710999999999</v>
      </c>
      <c r="D172" s="26">
        <v>184.776138</v>
      </c>
      <c r="E172" s="26">
        <v>16.265863</v>
      </c>
      <c r="F172" s="30">
        <f t="shared" si="27"/>
        <v>-1.2287828139873455E-2</v>
      </c>
      <c r="G172" s="30">
        <f t="shared" si="28"/>
        <v>2.1162958107073866E-2</v>
      </c>
      <c r="H172" s="30">
        <f t="shared" si="29"/>
        <v>2.4793566191605932E-2</v>
      </c>
      <c r="I172" s="30">
        <f t="shared" si="30"/>
        <v>1.0962394432582713E-2</v>
      </c>
      <c r="J172" s="15">
        <f t="shared" si="31"/>
        <v>-1.2363633677005619E-2</v>
      </c>
      <c r="K172" s="15">
        <f t="shared" si="32"/>
        <v>2.0940594098375252E-2</v>
      </c>
      <c r="L172" s="15">
        <f t="shared" si="33"/>
        <v>2.4488730249357219E-2</v>
      </c>
      <c r="M172" s="15">
        <f t="shared" si="34"/>
        <v>1.0902526352275309E-2</v>
      </c>
      <c r="N172" s="40">
        <f t="shared" si="35"/>
        <v>5.07788929321121E-3</v>
      </c>
      <c r="O172" s="40">
        <f t="shared" si="36"/>
        <v>6.2956618817539729E-3</v>
      </c>
      <c r="P172" s="40">
        <f t="shared" si="37"/>
        <v>1.9243130694284457E-2</v>
      </c>
      <c r="Q172" s="40">
        <f t="shared" si="38"/>
        <v>-1.2187931160931781E-2</v>
      </c>
    </row>
    <row r="173" spans="1:17" x14ac:dyDescent="0.25">
      <c r="A173" s="25">
        <v>45404</v>
      </c>
      <c r="B173" s="26">
        <v>165.42387400000001</v>
      </c>
      <c r="C173" s="26">
        <v>60.08379</v>
      </c>
      <c r="D173" s="26">
        <v>188.366241</v>
      </c>
      <c r="E173" s="26">
        <v>16.068819000000001</v>
      </c>
      <c r="F173" s="30">
        <f t="shared" si="27"/>
        <v>5.07788929321121E-3</v>
      </c>
      <c r="G173" s="30">
        <f t="shared" si="28"/>
        <v>6.2956618817539729E-3</v>
      </c>
      <c r="H173" s="30">
        <f t="shared" si="29"/>
        <v>1.9243130694284457E-2</v>
      </c>
      <c r="I173" s="30">
        <f t="shared" si="30"/>
        <v>-1.2187931160931781E-2</v>
      </c>
      <c r="J173" s="15">
        <f t="shared" si="31"/>
        <v>5.0650186078946818E-3</v>
      </c>
      <c r="K173" s="15">
        <f t="shared" si="32"/>
        <v>6.2758857255842543E-3</v>
      </c>
      <c r="L173" s="15">
        <f t="shared" si="33"/>
        <v>1.9059163579104386E-2</v>
      </c>
      <c r="M173" s="15">
        <f t="shared" si="34"/>
        <v>-1.2262506659636791E-2</v>
      </c>
      <c r="N173" s="40">
        <f t="shared" si="35"/>
        <v>6.3713730744178647E-3</v>
      </c>
      <c r="O173" s="40">
        <f t="shared" si="36"/>
        <v>1.4852540987510795E-3</v>
      </c>
      <c r="P173" s="40">
        <f t="shared" si="37"/>
        <v>1.4310268539026554E-2</v>
      </c>
      <c r="Q173" s="40">
        <f t="shared" si="38"/>
        <v>1.1582000481511069E-2</v>
      </c>
    </row>
    <row r="174" spans="1:17" x14ac:dyDescent="0.25">
      <c r="A174" s="25">
        <v>45405</v>
      </c>
      <c r="B174" s="26">
        <v>166.48121599999999</v>
      </c>
      <c r="C174" s="26">
        <v>60.173096000000001</v>
      </c>
      <c r="D174" s="26">
        <v>191.08119199999999</v>
      </c>
      <c r="E174" s="26">
        <v>16.25601</v>
      </c>
      <c r="F174" s="30">
        <f t="shared" si="27"/>
        <v>6.3713730744178647E-3</v>
      </c>
      <c r="G174" s="30">
        <f t="shared" si="28"/>
        <v>1.4852540987510795E-3</v>
      </c>
      <c r="H174" s="30">
        <f t="shared" si="29"/>
        <v>1.4310268539026554E-2</v>
      </c>
      <c r="I174" s="30">
        <f t="shared" si="30"/>
        <v>1.1582000481511069E-2</v>
      </c>
      <c r="J174" s="15">
        <f t="shared" si="31"/>
        <v>6.3511189154215287E-3</v>
      </c>
      <c r="K174" s="15">
        <f t="shared" si="32"/>
        <v>1.4841516547528242E-3</v>
      </c>
      <c r="L174" s="15">
        <f t="shared" si="33"/>
        <v>1.4208363322330464E-2</v>
      </c>
      <c r="M174" s="15">
        <f t="shared" si="34"/>
        <v>1.1515187306110081E-2</v>
      </c>
      <c r="N174" s="40">
        <f t="shared" si="35"/>
        <v>1.2622341953280228E-2</v>
      </c>
      <c r="O174" s="40">
        <f t="shared" si="36"/>
        <v>1.4895089026447495E-2</v>
      </c>
      <c r="P174" s="40">
        <f t="shared" si="37"/>
        <v>4.8803897357337367E-3</v>
      </c>
      <c r="Q174" s="40">
        <f t="shared" si="38"/>
        <v>1.8613569807513386E-2</v>
      </c>
    </row>
    <row r="175" spans="1:17" x14ac:dyDescent="0.25">
      <c r="A175" s="25">
        <v>45406</v>
      </c>
      <c r="B175" s="26">
        <v>168.59591699999999</v>
      </c>
      <c r="C175" s="26">
        <v>61.076087999999999</v>
      </c>
      <c r="D175" s="26">
        <v>192.01602199999999</v>
      </c>
      <c r="E175" s="26">
        <v>16.561426000000001</v>
      </c>
      <c r="F175" s="30">
        <f t="shared" si="27"/>
        <v>1.2622341953280228E-2</v>
      </c>
      <c r="G175" s="30">
        <f t="shared" si="28"/>
        <v>1.4895089026447495E-2</v>
      </c>
      <c r="H175" s="30">
        <f t="shared" si="29"/>
        <v>4.8803897357337367E-3</v>
      </c>
      <c r="I175" s="30">
        <f t="shared" si="30"/>
        <v>1.8613569807513386E-2</v>
      </c>
      <c r="J175" s="15">
        <f t="shared" si="31"/>
        <v>1.2543014312736866E-2</v>
      </c>
      <c r="K175" s="15">
        <f t="shared" si="32"/>
        <v>1.4784705922880942E-2</v>
      </c>
      <c r="L175" s="15">
        <f t="shared" si="33"/>
        <v>4.8684999838190853E-3</v>
      </c>
      <c r="M175" s="15">
        <f t="shared" si="34"/>
        <v>1.8441407159021272E-2</v>
      </c>
      <c r="N175" s="40">
        <f t="shared" si="35"/>
        <v>5.1340934294748482E-3</v>
      </c>
      <c r="O175" s="40">
        <f t="shared" si="36"/>
        <v>3.082230575187468E-3</v>
      </c>
      <c r="P175" s="40">
        <f t="shared" si="37"/>
        <v>1.500784386497234E-3</v>
      </c>
      <c r="Q175" s="40">
        <f t="shared" si="38"/>
        <v>-1.377680211997016E-2</v>
      </c>
    </row>
    <row r="176" spans="1:17" x14ac:dyDescent="0.25">
      <c r="A176" s="25">
        <v>45407</v>
      </c>
      <c r="B176" s="26">
        <v>169.46373</v>
      </c>
      <c r="C176" s="26">
        <v>61.264628999999999</v>
      </c>
      <c r="D176" s="26">
        <v>192.30441300000001</v>
      </c>
      <c r="E176" s="26">
        <v>16.334827000000001</v>
      </c>
      <c r="F176" s="30">
        <f t="shared" si="27"/>
        <v>5.1340934294748482E-3</v>
      </c>
      <c r="G176" s="30">
        <f t="shared" si="28"/>
        <v>3.082230575187468E-3</v>
      </c>
      <c r="H176" s="30">
        <f t="shared" si="29"/>
        <v>1.500784386497234E-3</v>
      </c>
      <c r="I176" s="30">
        <f t="shared" si="30"/>
        <v>-1.377680211997016E-2</v>
      </c>
      <c r="J176" s="15">
        <f t="shared" si="31"/>
        <v>5.1209364977391472E-3</v>
      </c>
      <c r="K176" s="15">
        <f t="shared" si="32"/>
        <v>3.0774853790431138E-3</v>
      </c>
      <c r="L176" s="15">
        <f t="shared" si="33"/>
        <v>1.4996587727813531E-3</v>
      </c>
      <c r="M176" s="15">
        <f t="shared" si="34"/>
        <v>-1.3872139570256863E-2</v>
      </c>
      <c r="N176" s="40">
        <f t="shared" si="35"/>
        <v>-3.4788581331064421E-3</v>
      </c>
      <c r="O176" s="40">
        <f t="shared" si="36"/>
        <v>0</v>
      </c>
      <c r="P176" s="40">
        <f t="shared" si="37"/>
        <v>6.2045885918183598E-4</v>
      </c>
      <c r="Q176" s="40">
        <f t="shared" si="38"/>
        <v>1.020115925682203E-2</v>
      </c>
    </row>
    <row r="177" spans="1:17" x14ac:dyDescent="0.25">
      <c r="A177" s="25">
        <v>45408</v>
      </c>
      <c r="B177" s="26">
        <v>168.875214</v>
      </c>
      <c r="C177" s="26">
        <v>61.264628999999999</v>
      </c>
      <c r="D177" s="26">
        <v>192.423767</v>
      </c>
      <c r="E177" s="26">
        <v>16.502313999999998</v>
      </c>
      <c r="F177" s="30">
        <f t="shared" si="27"/>
        <v>-3.4788581331064421E-3</v>
      </c>
      <c r="G177" s="30">
        <f t="shared" si="28"/>
        <v>0</v>
      </c>
      <c r="H177" s="30">
        <f t="shared" si="29"/>
        <v>6.2045885918183598E-4</v>
      </c>
      <c r="I177" s="30">
        <f t="shared" si="30"/>
        <v>1.020115925682203E-2</v>
      </c>
      <c r="J177" s="15">
        <f t="shared" si="31"/>
        <v>-3.4849163832887785E-3</v>
      </c>
      <c r="K177" s="15">
        <f t="shared" si="32"/>
        <v>0</v>
      </c>
      <c r="L177" s="15">
        <f t="shared" si="33"/>
        <v>6.2026641438729907E-4</v>
      </c>
      <c r="M177" s="15">
        <f t="shared" si="34"/>
        <v>1.014930390974246E-2</v>
      </c>
      <c r="N177" s="40">
        <f t="shared" si="35"/>
        <v>2.4505258851654717E-2</v>
      </c>
      <c r="O177" s="40">
        <f t="shared" si="36"/>
        <v>4.8472846158211921E-3</v>
      </c>
      <c r="P177" s="40">
        <f t="shared" si="37"/>
        <v>-1.0859387138235847E-3</v>
      </c>
      <c r="Q177" s="40">
        <f t="shared" si="38"/>
        <v>1.5990897700798735E-2</v>
      </c>
    </row>
    <row r="178" spans="1:17" x14ac:dyDescent="0.25">
      <c r="A178" s="25">
        <v>45411</v>
      </c>
      <c r="B178" s="26">
        <v>173.06466699999999</v>
      </c>
      <c r="C178" s="26">
        <v>61.562317</v>
      </c>
      <c r="D178" s="26">
        <v>192.21492000000001</v>
      </c>
      <c r="E178" s="26">
        <v>16.768322000000001</v>
      </c>
      <c r="F178" s="30">
        <f t="shared" si="27"/>
        <v>2.4505258851654717E-2</v>
      </c>
      <c r="G178" s="30">
        <f t="shared" si="28"/>
        <v>4.8472846158211921E-3</v>
      </c>
      <c r="H178" s="30">
        <f t="shared" si="29"/>
        <v>-1.0859387138235847E-3</v>
      </c>
      <c r="I178" s="30">
        <f t="shared" si="30"/>
        <v>1.5990897700798735E-2</v>
      </c>
      <c r="J178" s="15">
        <f t="shared" si="31"/>
        <v>2.4207442643390555E-2</v>
      </c>
      <c r="K178" s="15">
        <f t="shared" si="32"/>
        <v>4.8355554908695335E-3</v>
      </c>
      <c r="L178" s="15">
        <f t="shared" si="33"/>
        <v>-1.0865285587611595E-3</v>
      </c>
      <c r="M178" s="15">
        <f t="shared" si="34"/>
        <v>1.5863722082627162E-2</v>
      </c>
      <c r="N178" s="40">
        <f t="shared" si="35"/>
        <v>-1.8439790545778333E-2</v>
      </c>
      <c r="O178" s="40">
        <f t="shared" si="36"/>
        <v>-4.3615431401830369E-3</v>
      </c>
      <c r="P178" s="40">
        <f t="shared" si="37"/>
        <v>-7.9996022089060346E-3</v>
      </c>
      <c r="Q178" s="40">
        <f t="shared" si="38"/>
        <v>-7.6674124514332052E-3</v>
      </c>
    </row>
    <row r="179" spans="1:17" x14ac:dyDescent="0.25">
      <c r="A179" s="25">
        <v>45412</v>
      </c>
      <c r="B179" s="26">
        <v>169.90263400000001</v>
      </c>
      <c r="C179" s="26">
        <v>61.294395000000002</v>
      </c>
      <c r="D179" s="26">
        <v>190.68341100000001</v>
      </c>
      <c r="E179" s="26">
        <v>16.640243999999999</v>
      </c>
      <c r="F179" s="30">
        <f t="shared" si="27"/>
        <v>-1.8439790545778333E-2</v>
      </c>
      <c r="G179" s="30">
        <f t="shared" si="28"/>
        <v>-4.3615431401830369E-3</v>
      </c>
      <c r="H179" s="30">
        <f t="shared" si="29"/>
        <v>-7.9996022089060346E-3</v>
      </c>
      <c r="I179" s="30">
        <f t="shared" si="30"/>
        <v>-7.6674124514332052E-3</v>
      </c>
      <c r="J179" s="15">
        <f t="shared" si="31"/>
        <v>-1.8610853319672369E-2</v>
      </c>
      <c r="K179" s="15">
        <f t="shared" si="32"/>
        <v>-4.3710685128713423E-3</v>
      </c>
      <c r="L179" s="15">
        <f t="shared" si="33"/>
        <v>-8.0316845181671297E-3</v>
      </c>
      <c r="M179" s="15">
        <f t="shared" si="34"/>
        <v>-7.6968823293698183E-3</v>
      </c>
      <c r="N179" s="40">
        <f t="shared" si="35"/>
        <v>-6.0654683058762593E-3</v>
      </c>
      <c r="O179" s="40">
        <f t="shared" si="36"/>
        <v>2.5869042305606007E-3</v>
      </c>
      <c r="P179" s="40">
        <f t="shared" si="37"/>
        <v>6.2565312240965142E-4</v>
      </c>
      <c r="Q179" s="40">
        <f t="shared" si="38"/>
        <v>1.7746003431574375E-3</v>
      </c>
    </row>
    <row r="180" spans="1:17" x14ac:dyDescent="0.25">
      <c r="A180" s="25">
        <v>45413</v>
      </c>
      <c r="B180" s="26">
        <v>168.875214</v>
      </c>
      <c r="C180" s="26">
        <v>61.453163000000004</v>
      </c>
      <c r="D180" s="26">
        <v>190.80275</v>
      </c>
      <c r="E180" s="26">
        <v>16.669799999999999</v>
      </c>
      <c r="F180" s="30">
        <f t="shared" si="27"/>
        <v>-6.0654683058762593E-3</v>
      </c>
      <c r="G180" s="30">
        <f t="shared" si="28"/>
        <v>2.5869042305606007E-3</v>
      </c>
      <c r="H180" s="30">
        <f t="shared" si="29"/>
        <v>6.2565312240965142E-4</v>
      </c>
      <c r="I180" s="30">
        <f t="shared" si="30"/>
        <v>1.7746003431574375E-3</v>
      </c>
      <c r="J180" s="15">
        <f t="shared" si="31"/>
        <v>-6.0839005065598702E-3</v>
      </c>
      <c r="K180" s="15">
        <f t="shared" si="32"/>
        <v>2.5835610772386446E-3</v>
      </c>
      <c r="L180" s="15">
        <f t="shared" si="33"/>
        <v>6.2545744230623791E-4</v>
      </c>
      <c r="M180" s="15">
        <f t="shared" si="34"/>
        <v>1.7730266709858231E-3</v>
      </c>
      <c r="N180" s="40">
        <f t="shared" si="35"/>
        <v>2.1792612899963495E-2</v>
      </c>
      <c r="O180" s="40">
        <f t="shared" si="36"/>
        <v>9.683988994642935E-4</v>
      </c>
      <c r="P180" s="40">
        <f t="shared" si="37"/>
        <v>-1.0429762752333207E-3</v>
      </c>
      <c r="Q180" s="40">
        <f t="shared" si="38"/>
        <v>-5.9277432873759113E-3</v>
      </c>
    </row>
    <row r="181" spans="1:17" x14ac:dyDescent="0.25">
      <c r="A181" s="25">
        <v>45414</v>
      </c>
      <c r="B181" s="26">
        <v>172.59584000000001</v>
      </c>
      <c r="C181" s="26">
        <v>61.512703000000002</v>
      </c>
      <c r="D181" s="26">
        <v>190.60385099999999</v>
      </c>
      <c r="E181" s="26">
        <v>16.571278</v>
      </c>
      <c r="F181" s="30">
        <f t="shared" si="27"/>
        <v>2.1792612899963495E-2</v>
      </c>
      <c r="G181" s="30">
        <f t="shared" si="28"/>
        <v>9.683988994642935E-4</v>
      </c>
      <c r="H181" s="30">
        <f t="shared" si="29"/>
        <v>-1.0429762752333207E-3</v>
      </c>
      <c r="I181" s="30">
        <f t="shared" si="30"/>
        <v>-5.9277432873759113E-3</v>
      </c>
      <c r="J181" s="15">
        <f t="shared" si="31"/>
        <v>2.1556869505081986E-2</v>
      </c>
      <c r="K181" s="15">
        <f t="shared" si="32"/>
        <v>9.6793015257349961E-4</v>
      </c>
      <c r="L181" s="15">
        <f t="shared" si="33"/>
        <v>-1.0435203641295343E-3</v>
      </c>
      <c r="M181" s="15">
        <f t="shared" si="34"/>
        <v>-5.9453471241022642E-3</v>
      </c>
      <c r="N181" s="40">
        <f t="shared" si="35"/>
        <v>5.8095544508652106E-2</v>
      </c>
      <c r="O181" s="40">
        <f t="shared" si="36"/>
        <v>2.8994529241732746E-3</v>
      </c>
      <c r="P181" s="40">
        <f t="shared" si="37"/>
        <v>-6.0183515082071516E-3</v>
      </c>
      <c r="Q181" s="40">
        <f t="shared" si="38"/>
        <v>1.7820997373106853E-3</v>
      </c>
    </row>
    <row r="182" spans="1:17" x14ac:dyDescent="0.25">
      <c r="A182" s="25">
        <v>45415</v>
      </c>
      <c r="B182" s="26">
        <v>182.91987599999999</v>
      </c>
      <c r="C182" s="26">
        <v>61.691315000000003</v>
      </c>
      <c r="D182" s="26">
        <v>189.46017499999999</v>
      </c>
      <c r="E182" s="26">
        <v>16.600836000000001</v>
      </c>
      <c r="F182" s="30">
        <f t="shared" si="27"/>
        <v>5.8095544508652106E-2</v>
      </c>
      <c r="G182" s="30">
        <f t="shared" si="28"/>
        <v>2.8994529241732746E-3</v>
      </c>
      <c r="H182" s="30">
        <f t="shared" si="29"/>
        <v>-6.0183515082071516E-3</v>
      </c>
      <c r="I182" s="30">
        <f t="shared" si="30"/>
        <v>1.7820997373106853E-3</v>
      </c>
      <c r="J182" s="15">
        <f t="shared" si="31"/>
        <v>5.6440208826732306E-2</v>
      </c>
      <c r="K182" s="15">
        <f t="shared" si="32"/>
        <v>2.8952535701338364E-3</v>
      </c>
      <c r="L182" s="15">
        <f t="shared" si="33"/>
        <v>-6.0364981717133922E-3</v>
      </c>
      <c r="M182" s="15">
        <f t="shared" si="34"/>
        <v>1.7805127404428021E-3</v>
      </c>
      <c r="N182" s="40">
        <f t="shared" si="35"/>
        <v>-9.1483674173388676E-3</v>
      </c>
      <c r="O182" s="40">
        <f t="shared" si="36"/>
        <v>2.8910542328630683E-3</v>
      </c>
      <c r="P182" s="40">
        <f t="shared" si="37"/>
        <v>7.7907210062601899E-3</v>
      </c>
      <c r="Q182" s="40">
        <f t="shared" si="38"/>
        <v>8.2741716697485573E-3</v>
      </c>
    </row>
    <row r="183" spans="1:17" x14ac:dyDescent="0.25">
      <c r="A183" s="25">
        <v>45418</v>
      </c>
      <c r="B183" s="26">
        <v>181.25408899999999</v>
      </c>
      <c r="C183" s="26">
        <v>61.869926</v>
      </c>
      <c r="D183" s="26">
        <v>190.941971</v>
      </c>
      <c r="E183" s="26">
        <v>16.738764</v>
      </c>
      <c r="F183" s="30">
        <f t="shared" si="27"/>
        <v>-9.1483674173388676E-3</v>
      </c>
      <c r="G183" s="30">
        <f t="shared" si="28"/>
        <v>2.8910542328630683E-3</v>
      </c>
      <c r="H183" s="30">
        <f t="shared" si="29"/>
        <v>7.7907210062601899E-3</v>
      </c>
      <c r="I183" s="30">
        <f t="shared" si="30"/>
        <v>8.2741716697485573E-3</v>
      </c>
      <c r="J183" s="15">
        <f t="shared" si="31"/>
        <v>-9.1903416314100071E-3</v>
      </c>
      <c r="K183" s="15">
        <f t="shared" si="32"/>
        <v>2.886879159997646E-3</v>
      </c>
      <c r="L183" s="15">
        <f t="shared" si="33"/>
        <v>7.7604519961721923E-3</v>
      </c>
      <c r="M183" s="15">
        <f t="shared" si="34"/>
        <v>8.2400349273099686E-3</v>
      </c>
      <c r="N183" s="40">
        <f t="shared" si="35"/>
        <v>3.7898712813242458E-3</v>
      </c>
      <c r="O183" s="40">
        <f t="shared" si="36"/>
        <v>4.3210584019733201E-3</v>
      </c>
      <c r="P183" s="40">
        <f t="shared" si="37"/>
        <v>-1.3029561227812455E-3</v>
      </c>
      <c r="Q183" s="40">
        <f t="shared" si="38"/>
        <v>5.283244107095986E-3</v>
      </c>
    </row>
    <row r="184" spans="1:17" x14ac:dyDescent="0.25">
      <c r="A184" s="25">
        <v>45419</v>
      </c>
      <c r="B184" s="26">
        <v>181.94232199999999</v>
      </c>
      <c r="C184" s="26">
        <v>62.137847999999998</v>
      </c>
      <c r="D184" s="26">
        <v>190.693344</v>
      </c>
      <c r="E184" s="26">
        <v>16.827432999999999</v>
      </c>
      <c r="F184" s="30">
        <f t="shared" si="27"/>
        <v>3.7898712813242458E-3</v>
      </c>
      <c r="G184" s="30">
        <f t="shared" si="28"/>
        <v>4.3210584019733201E-3</v>
      </c>
      <c r="H184" s="30">
        <f t="shared" si="29"/>
        <v>-1.3029561227812455E-3</v>
      </c>
      <c r="I184" s="30">
        <f t="shared" si="30"/>
        <v>5.283244107095986E-3</v>
      </c>
      <c r="J184" s="15">
        <f t="shared" si="31"/>
        <v>3.7826987829692356E-3</v>
      </c>
      <c r="K184" s="15">
        <f t="shared" si="32"/>
        <v>4.3117360614097653E-3</v>
      </c>
      <c r="L184" s="15">
        <f t="shared" si="33"/>
        <v>-1.3038053389005494E-3</v>
      </c>
      <c r="M184" s="15">
        <f t="shared" si="34"/>
        <v>5.2693123187594598E-3</v>
      </c>
      <c r="N184" s="40">
        <f t="shared" si="35"/>
        <v>1.8624377821563668E-3</v>
      </c>
      <c r="O184" s="40">
        <f t="shared" si="36"/>
        <v>3.666217842342803E-3</v>
      </c>
      <c r="P184" s="40">
        <f t="shared" si="37"/>
        <v>2.0134915133947339E-2</v>
      </c>
      <c r="Q184" s="40">
        <f t="shared" si="38"/>
        <v>1.7549955781686565E-3</v>
      </c>
    </row>
    <row r="185" spans="1:17" x14ac:dyDescent="0.25">
      <c r="A185" s="25">
        <v>45420</v>
      </c>
      <c r="B185" s="26">
        <v>182.28149400000001</v>
      </c>
      <c r="C185" s="26">
        <v>62.366076999999997</v>
      </c>
      <c r="D185" s="26">
        <v>194.571854</v>
      </c>
      <c r="E185" s="26">
        <v>16.856991000000001</v>
      </c>
      <c r="F185" s="30">
        <f t="shared" si="27"/>
        <v>1.8624377821563668E-3</v>
      </c>
      <c r="G185" s="30">
        <f t="shared" si="28"/>
        <v>3.666217842342803E-3</v>
      </c>
      <c r="H185" s="30">
        <f t="shared" si="29"/>
        <v>2.0134915133947339E-2</v>
      </c>
      <c r="I185" s="30">
        <f t="shared" si="30"/>
        <v>1.7549955781686565E-3</v>
      </c>
      <c r="J185" s="15">
        <f t="shared" si="31"/>
        <v>1.8607045211074423E-3</v>
      </c>
      <c r="K185" s="15">
        <f t="shared" si="32"/>
        <v>3.6595054712195369E-3</v>
      </c>
      <c r="L185" s="15">
        <f t="shared" si="33"/>
        <v>1.9933561408116127E-2</v>
      </c>
      <c r="M185" s="15">
        <f t="shared" si="34"/>
        <v>1.7534564739342582E-3</v>
      </c>
      <c r="N185" s="40">
        <f t="shared" si="35"/>
        <v>9.9644209184128335E-3</v>
      </c>
      <c r="O185" s="40">
        <f t="shared" si="36"/>
        <v>4.7729304993157585E-4</v>
      </c>
      <c r="P185" s="40">
        <f t="shared" si="37"/>
        <v>9.4112742907778765E-3</v>
      </c>
      <c r="Q185" s="40">
        <f t="shared" si="38"/>
        <v>4.0827757174903999E-3</v>
      </c>
    </row>
    <row r="186" spans="1:17" x14ac:dyDescent="0.25">
      <c r="A186" s="25">
        <v>45421</v>
      </c>
      <c r="B186" s="26">
        <v>184.10690299999999</v>
      </c>
      <c r="C186" s="26">
        <v>62.395851</v>
      </c>
      <c r="D186" s="26">
        <v>196.41166699999999</v>
      </c>
      <c r="E186" s="26">
        <v>16.925954999999998</v>
      </c>
      <c r="F186" s="30">
        <f t="shared" si="27"/>
        <v>9.9644209184128335E-3</v>
      </c>
      <c r="G186" s="30">
        <f t="shared" si="28"/>
        <v>4.7729304993157585E-4</v>
      </c>
      <c r="H186" s="30">
        <f t="shared" si="29"/>
        <v>9.4112742907778765E-3</v>
      </c>
      <c r="I186" s="30">
        <f t="shared" si="30"/>
        <v>4.0827757174903999E-3</v>
      </c>
      <c r="J186" s="15">
        <f t="shared" si="31"/>
        <v>9.9149405603763778E-3</v>
      </c>
      <c r="K186" s="15">
        <f t="shared" si="32"/>
        <v>4.7717916372361517E-4</v>
      </c>
      <c r="L186" s="15">
        <f t="shared" si="33"/>
        <v>9.3671268519908875E-3</v>
      </c>
      <c r="M186" s="15">
        <f t="shared" si="34"/>
        <v>4.0744525198133626E-3</v>
      </c>
      <c r="N186" s="40">
        <f t="shared" si="35"/>
        <v>-6.9140777525400921E-3</v>
      </c>
      <c r="O186" s="40">
        <f t="shared" si="36"/>
        <v>6.0250352963449492E-3</v>
      </c>
      <c r="P186" s="40">
        <f t="shared" si="37"/>
        <v>6.4097849393042125E-3</v>
      </c>
      <c r="Q186" s="40">
        <f t="shared" si="38"/>
        <v>-5.8223411107649701E-4</v>
      </c>
    </row>
    <row r="187" spans="1:17" x14ac:dyDescent="0.25">
      <c r="A187" s="25">
        <v>45422</v>
      </c>
      <c r="B187" s="26">
        <v>182.83836400000001</v>
      </c>
      <c r="C187" s="26">
        <v>62.772922999999999</v>
      </c>
      <c r="D187" s="26">
        <v>197.674667</v>
      </c>
      <c r="E187" s="26">
        <v>16.916103</v>
      </c>
      <c r="F187" s="30">
        <f t="shared" si="27"/>
        <v>-6.9140777525400921E-3</v>
      </c>
      <c r="G187" s="30">
        <f t="shared" si="28"/>
        <v>6.0250352963449492E-3</v>
      </c>
      <c r="H187" s="30">
        <f t="shared" si="29"/>
        <v>6.4097849393042125E-3</v>
      </c>
      <c r="I187" s="30">
        <f t="shared" si="30"/>
        <v>-5.8223411107649701E-4</v>
      </c>
      <c r="J187" s="15">
        <f t="shared" si="31"/>
        <v>-6.9380351707805455E-3</v>
      </c>
      <c r="K187" s="15">
        <f t="shared" si="32"/>
        <v>6.0069211688612671E-3</v>
      </c>
      <c r="L187" s="15">
        <f t="shared" si="33"/>
        <v>6.3892860889453538E-3</v>
      </c>
      <c r="M187" s="15">
        <f t="shared" si="34"/>
        <v>-5.8240364225724088E-4</v>
      </c>
      <c r="N187" s="40">
        <f t="shared" si="35"/>
        <v>1.7491613013872163E-2</v>
      </c>
      <c r="O187" s="40">
        <f t="shared" si="36"/>
        <v>5.0457831514656758E-3</v>
      </c>
      <c r="P187" s="40">
        <f t="shared" si="37"/>
        <v>-2.0125493872400897E-4</v>
      </c>
      <c r="Q187" s="40">
        <f t="shared" si="38"/>
        <v>5.2280020464313707E-3</v>
      </c>
    </row>
    <row r="188" spans="1:17" x14ac:dyDescent="0.25">
      <c r="A188" s="25">
        <v>45425</v>
      </c>
      <c r="B188" s="26">
        <v>186.06463600000001</v>
      </c>
      <c r="C188" s="26">
        <v>63.090462000000002</v>
      </c>
      <c r="D188" s="26">
        <v>197.63488799999999</v>
      </c>
      <c r="E188" s="26">
        <v>17.004771999999999</v>
      </c>
      <c r="F188" s="30">
        <f t="shared" si="27"/>
        <v>1.7491613013872163E-2</v>
      </c>
      <c r="G188" s="30">
        <f t="shared" si="28"/>
        <v>5.0457831514656758E-3</v>
      </c>
      <c r="H188" s="30">
        <f t="shared" si="29"/>
        <v>-2.0125493872400897E-4</v>
      </c>
      <c r="I188" s="30">
        <f t="shared" si="30"/>
        <v>5.2280020464313707E-3</v>
      </c>
      <c r="J188" s="15">
        <f t="shared" si="31"/>
        <v>1.7339522809697132E-2</v>
      </c>
      <c r="K188" s="15">
        <f t="shared" si="32"/>
        <v>5.0330745715573225E-3</v>
      </c>
      <c r="L188" s="15">
        <f t="shared" si="33"/>
        <v>-2.0127519185787686E-4</v>
      </c>
      <c r="M188" s="15">
        <f t="shared" si="34"/>
        <v>5.2143598279353262E-3</v>
      </c>
      <c r="N188" s="40">
        <f t="shared" si="35"/>
        <v>6.1545058292852206E-3</v>
      </c>
      <c r="O188" s="40">
        <f t="shared" si="36"/>
        <v>-7.578230471947678E-3</v>
      </c>
      <c r="P188" s="40">
        <f t="shared" si="37"/>
        <v>1.3891880096165623E-2</v>
      </c>
      <c r="Q188" s="40">
        <f t="shared" si="38"/>
        <v>2.3147859350525577E-3</v>
      </c>
    </row>
    <row r="189" spans="1:17" x14ac:dyDescent="0.25">
      <c r="A189" s="25">
        <v>45426</v>
      </c>
      <c r="B189" s="26">
        <v>187.213303</v>
      </c>
      <c r="C189" s="26">
        <v>62.614154999999997</v>
      </c>
      <c r="D189" s="26">
        <v>200.39956699999999</v>
      </c>
      <c r="E189" s="26">
        <v>17.044180000000001</v>
      </c>
      <c r="F189" s="30">
        <f t="shared" si="27"/>
        <v>6.1545058292852206E-3</v>
      </c>
      <c r="G189" s="30">
        <f t="shared" si="28"/>
        <v>-7.578230471947678E-3</v>
      </c>
      <c r="H189" s="30">
        <f t="shared" si="29"/>
        <v>1.3891880096165623E-2</v>
      </c>
      <c r="I189" s="30">
        <f t="shared" si="30"/>
        <v>2.3147859350525577E-3</v>
      </c>
      <c r="J189" s="15">
        <f t="shared" si="31"/>
        <v>6.1356056519124022E-3</v>
      </c>
      <c r="K189" s="15">
        <f t="shared" si="32"/>
        <v>-7.6070179338842093E-3</v>
      </c>
      <c r="L189" s="15">
        <f t="shared" si="33"/>
        <v>1.3795833201575736E-2</v>
      </c>
      <c r="M189" s="15">
        <f t="shared" si="34"/>
        <v>2.3121088840883904E-3</v>
      </c>
      <c r="N189" s="40">
        <f t="shared" si="35"/>
        <v>1.2143861705092206E-2</v>
      </c>
      <c r="O189" s="40">
        <f t="shared" si="36"/>
        <v>4.7533860586955039E-4</v>
      </c>
      <c r="P189" s="40">
        <f t="shared" si="37"/>
        <v>2.9731023414911141E-3</v>
      </c>
      <c r="Q189" s="40">
        <f t="shared" si="38"/>
        <v>1.732579879352201E-3</v>
      </c>
    </row>
    <row r="190" spans="1:17" x14ac:dyDescent="0.25">
      <c r="A190" s="25">
        <v>45427</v>
      </c>
      <c r="B190" s="26">
        <v>189.50065599999999</v>
      </c>
      <c r="C190" s="26">
        <v>62.643925000000003</v>
      </c>
      <c r="D190" s="26">
        <v>200.996262</v>
      </c>
      <c r="E190" s="26">
        <v>17.073736</v>
      </c>
      <c r="F190" s="30">
        <f t="shared" si="27"/>
        <v>1.2143861705092206E-2</v>
      </c>
      <c r="G190" s="30">
        <f t="shared" si="28"/>
        <v>4.7533860586955039E-4</v>
      </c>
      <c r="H190" s="30">
        <f t="shared" si="29"/>
        <v>2.9731023414911141E-3</v>
      </c>
      <c r="I190" s="30">
        <f t="shared" si="30"/>
        <v>1.732579879352201E-3</v>
      </c>
      <c r="J190" s="15">
        <f t="shared" si="31"/>
        <v>1.2070422595265296E-2</v>
      </c>
      <c r="K190" s="15">
        <f t="shared" si="32"/>
        <v>4.7522565037242304E-4</v>
      </c>
      <c r="L190" s="15">
        <f t="shared" si="33"/>
        <v>2.9686870495134435E-3</v>
      </c>
      <c r="M190" s="15">
        <f t="shared" si="34"/>
        <v>1.7310798292769357E-3</v>
      </c>
      <c r="N190" s="40">
        <f t="shared" si="35"/>
        <v>6.3229391275216771E-4</v>
      </c>
      <c r="O190" s="40">
        <f t="shared" si="36"/>
        <v>3.0051413878821489E-3</v>
      </c>
      <c r="P190" s="40">
        <f t="shared" si="37"/>
        <v>1.7796277524522572E-3</v>
      </c>
      <c r="Q190" s="40">
        <f t="shared" si="38"/>
        <v>-1.732579879352136E-3</v>
      </c>
    </row>
    <row r="191" spans="1:17" x14ac:dyDescent="0.25">
      <c r="A191" s="25">
        <v>45428</v>
      </c>
      <c r="B191" s="26">
        <v>189.62051400000001</v>
      </c>
      <c r="C191" s="26">
        <v>62.832462</v>
      </c>
      <c r="D191" s="26">
        <v>201.35427899999999</v>
      </c>
      <c r="E191" s="26">
        <v>17.044180000000001</v>
      </c>
      <c r="F191" s="30">
        <f t="shared" si="27"/>
        <v>6.3229391275216771E-4</v>
      </c>
      <c r="G191" s="30">
        <f t="shared" si="28"/>
        <v>3.0051413878821489E-3</v>
      </c>
      <c r="H191" s="30">
        <f t="shared" si="29"/>
        <v>1.7796277524522572E-3</v>
      </c>
      <c r="I191" s="30">
        <f t="shared" si="30"/>
        <v>-1.732579879352136E-3</v>
      </c>
      <c r="J191" s="15">
        <f t="shared" si="31"/>
        <v>6.3209405708088097E-4</v>
      </c>
      <c r="K191" s="15">
        <f t="shared" si="32"/>
        <v>3.0006304702813748E-3</v>
      </c>
      <c r="L191" s="15">
        <f t="shared" si="33"/>
        <v>1.7780451539348196E-3</v>
      </c>
      <c r="M191" s="15">
        <f t="shared" si="34"/>
        <v>-1.7340816630661885E-3</v>
      </c>
      <c r="N191" s="40">
        <f t="shared" si="35"/>
        <v>1.5802948487189222E-4</v>
      </c>
      <c r="O191" s="40">
        <f t="shared" si="36"/>
        <v>-4.5904615610439566E-3</v>
      </c>
      <c r="P191" s="40">
        <f t="shared" si="37"/>
        <v>1.1393284747523526E-2</v>
      </c>
      <c r="Q191" s="40">
        <f t="shared" si="38"/>
        <v>5.7637472026845571E-3</v>
      </c>
    </row>
    <row r="192" spans="1:17" x14ac:dyDescent="0.25">
      <c r="A192" s="25">
        <v>45429</v>
      </c>
      <c r="B192" s="26">
        <v>189.65048200000001</v>
      </c>
      <c r="C192" s="26">
        <v>62.544693000000002</v>
      </c>
      <c r="D192" s="26">
        <v>203.661484</v>
      </c>
      <c r="E192" s="26">
        <v>17.142702</v>
      </c>
      <c r="F192" s="30">
        <f t="shared" si="27"/>
        <v>1.5802948487189222E-4</v>
      </c>
      <c r="G192" s="30">
        <f t="shared" si="28"/>
        <v>-4.5904615610439566E-3</v>
      </c>
      <c r="H192" s="30">
        <f t="shared" si="29"/>
        <v>1.1393284747523526E-2</v>
      </c>
      <c r="I192" s="30">
        <f t="shared" si="30"/>
        <v>5.7637472026845571E-3</v>
      </c>
      <c r="J192" s="15">
        <f t="shared" si="31"/>
        <v>1.5801699887056791E-4</v>
      </c>
      <c r="K192" s="15">
        <f t="shared" si="32"/>
        <v>-4.6010138701935476E-3</v>
      </c>
      <c r="L192" s="15">
        <f t="shared" si="33"/>
        <v>1.1328627066274398E-2</v>
      </c>
      <c r="M192" s="15">
        <f t="shared" si="34"/>
        <v>5.7471686785431552E-3</v>
      </c>
      <c r="N192" s="40">
        <f t="shared" si="35"/>
        <v>6.1431644627328542E-3</v>
      </c>
      <c r="O192" s="40">
        <f t="shared" si="36"/>
        <v>-7.3248867997968373E-3</v>
      </c>
      <c r="P192" s="40">
        <f t="shared" si="37"/>
        <v>-4.6015528245516947E-2</v>
      </c>
      <c r="Q192" s="40">
        <f t="shared" si="38"/>
        <v>6.8728485226429662E-3</v>
      </c>
    </row>
    <row r="193" spans="1:17" x14ac:dyDescent="0.25">
      <c r="A193" s="25">
        <v>45432</v>
      </c>
      <c r="B193" s="26">
        <v>190.81912199999999</v>
      </c>
      <c r="C193" s="26">
        <v>62.088234</v>
      </c>
      <c r="D193" s="26">
        <v>194.50224299999999</v>
      </c>
      <c r="E193" s="26">
        <v>17.260926999999999</v>
      </c>
      <c r="F193" s="30">
        <f t="shared" si="27"/>
        <v>6.1431644627328542E-3</v>
      </c>
      <c r="G193" s="30">
        <f t="shared" si="28"/>
        <v>-7.3248867997968373E-3</v>
      </c>
      <c r="H193" s="30">
        <f t="shared" si="29"/>
        <v>-4.6015528245516947E-2</v>
      </c>
      <c r="I193" s="30">
        <f t="shared" si="30"/>
        <v>6.8728485226429662E-3</v>
      </c>
      <c r="J193" s="15">
        <f t="shared" si="31"/>
        <v>6.1243338075938859E-3</v>
      </c>
      <c r="K193" s="15">
        <f t="shared" si="32"/>
        <v>-7.3517794047742186E-3</v>
      </c>
      <c r="L193" s="15">
        <f t="shared" si="33"/>
        <v>-4.7090670311704372E-2</v>
      </c>
      <c r="M193" s="15">
        <f t="shared" si="34"/>
        <v>6.8492845140935314E-3</v>
      </c>
      <c r="N193" s="40">
        <f t="shared" si="35"/>
        <v>6.8338906269820778E-3</v>
      </c>
      <c r="O193" s="40">
        <f t="shared" si="36"/>
        <v>5.4192175886679812E-3</v>
      </c>
      <c r="P193" s="40">
        <f t="shared" si="37"/>
        <v>1.9944982273812171E-2</v>
      </c>
      <c r="Q193" s="40">
        <f t="shared" si="38"/>
        <v>-1.4372182648414963E-2</v>
      </c>
    </row>
    <row r="194" spans="1:17" x14ac:dyDescent="0.25">
      <c r="A194" s="25">
        <v>45433</v>
      </c>
      <c r="B194" s="26">
        <v>192.12762499999999</v>
      </c>
      <c r="C194" s="26">
        <v>62.425617000000003</v>
      </c>
      <c r="D194" s="26">
        <v>198.42053200000001</v>
      </c>
      <c r="E194" s="26">
        <v>17.014624000000001</v>
      </c>
      <c r="F194" s="30">
        <f t="shared" si="27"/>
        <v>6.8338906269820778E-3</v>
      </c>
      <c r="G194" s="30">
        <f t="shared" si="28"/>
        <v>5.4192175886679812E-3</v>
      </c>
      <c r="H194" s="30">
        <f t="shared" si="29"/>
        <v>1.9944982273812171E-2</v>
      </c>
      <c r="I194" s="30">
        <f t="shared" si="30"/>
        <v>-1.4372182648414963E-2</v>
      </c>
      <c r="J194" s="15">
        <f t="shared" si="31"/>
        <v>6.8105926984732244E-3</v>
      </c>
      <c r="K194" s="15">
        <f t="shared" si="32"/>
        <v>5.4045601183245438E-3</v>
      </c>
      <c r="L194" s="15">
        <f t="shared" si="33"/>
        <v>1.9747396907493501E-2</v>
      </c>
      <c r="M194" s="15">
        <f t="shared" si="34"/>
        <v>-1.4475959033828633E-2</v>
      </c>
      <c r="N194" s="40">
        <f t="shared" si="35"/>
        <v>-7.5669526869904195E-3</v>
      </c>
      <c r="O194" s="40">
        <f t="shared" si="36"/>
        <v>1.4295762641888972E-3</v>
      </c>
      <c r="P194" s="40">
        <f t="shared" si="37"/>
        <v>-6.0830483624738684E-3</v>
      </c>
      <c r="Q194" s="40">
        <f t="shared" si="38"/>
        <v>1.3229934834084765E-2</v>
      </c>
    </row>
    <row r="195" spans="1:17" x14ac:dyDescent="0.25">
      <c r="A195" s="25">
        <v>45434</v>
      </c>
      <c r="B195" s="26">
        <v>190.67929100000001</v>
      </c>
      <c r="C195" s="26">
        <v>62.514923000000003</v>
      </c>
      <c r="D195" s="26">
        <v>197.21719400000001</v>
      </c>
      <c r="E195" s="26">
        <v>17.241222</v>
      </c>
      <c r="F195" s="30">
        <f t="shared" si="27"/>
        <v>-7.5669526869904195E-3</v>
      </c>
      <c r="G195" s="30">
        <f t="shared" si="28"/>
        <v>1.4295762641888972E-3</v>
      </c>
      <c r="H195" s="30">
        <f t="shared" si="29"/>
        <v>-6.0830483624738684E-3</v>
      </c>
      <c r="I195" s="30">
        <f t="shared" si="30"/>
        <v>1.3229934834084765E-2</v>
      </c>
      <c r="J195" s="15">
        <f t="shared" si="31"/>
        <v>-7.5956544226923337E-3</v>
      </c>
      <c r="K195" s="15">
        <f t="shared" si="32"/>
        <v>1.4285549068020213E-3</v>
      </c>
      <c r="L195" s="15">
        <f t="shared" si="33"/>
        <v>-6.1015876739428827E-3</v>
      </c>
      <c r="M195" s="15">
        <f t="shared" si="34"/>
        <v>1.3142803914942873E-2</v>
      </c>
      <c r="N195" s="40">
        <f t="shared" si="35"/>
        <v>-2.128302424671985E-2</v>
      </c>
      <c r="O195" s="40">
        <f t="shared" si="36"/>
        <v>-1.454975939193497E-2</v>
      </c>
      <c r="P195" s="40">
        <f t="shared" si="37"/>
        <v>-7.0339066105817626E-3</v>
      </c>
      <c r="Q195" s="40">
        <f t="shared" si="38"/>
        <v>-1.7157346722541096E-3</v>
      </c>
    </row>
    <row r="196" spans="1:17" x14ac:dyDescent="0.25">
      <c r="A196" s="25">
        <v>45435</v>
      </c>
      <c r="B196" s="26">
        <v>186.66394</v>
      </c>
      <c r="C196" s="26">
        <v>61.611930999999998</v>
      </c>
      <c r="D196" s="26">
        <v>195.83485400000001</v>
      </c>
      <c r="E196" s="26">
        <v>17.211666000000001</v>
      </c>
      <c r="F196" s="30">
        <f t="shared" ref="F196:F254" si="39">LN(B196/B195)</f>
        <v>-2.128302424671985E-2</v>
      </c>
      <c r="G196" s="30">
        <f t="shared" ref="G196:G254" si="40">LN(C196/C195)</f>
        <v>-1.454975939193497E-2</v>
      </c>
      <c r="H196" s="30">
        <f t="shared" ref="H196:H254" si="41">LN(D196/D195)</f>
        <v>-7.0339066105817626E-3</v>
      </c>
      <c r="I196" s="30">
        <f t="shared" ref="I196:I254" si="42">LN(E196/E195)</f>
        <v>-1.7157346722541096E-3</v>
      </c>
      <c r="J196" s="15">
        <f t="shared" ref="J196:J254" si="43">(B196-B195)/B196</f>
        <v>-2.1511123144620271E-2</v>
      </c>
      <c r="K196" s="15">
        <f t="shared" ref="K196:K254" si="44">(C196-C195)/C196</f>
        <v>-1.4656122366948776E-2</v>
      </c>
      <c r="L196" s="15">
        <f t="shared" ref="L196:L254" si="45">(D196-D195)/D196</f>
        <v>-7.0587026352316182E-3</v>
      </c>
      <c r="M196" s="15">
        <f t="shared" ref="M196:M254" si="46">(E196-E195)/E196</f>
        <v>-1.7172073871291407E-3</v>
      </c>
      <c r="N196" s="40">
        <f t="shared" ref="N196:N254" si="47">F197</f>
        <v>1.6452046082168593E-2</v>
      </c>
      <c r="O196" s="40">
        <f t="shared" ref="O196:O254" si="48">G197</f>
        <v>-1.4505435120728959E-3</v>
      </c>
      <c r="P196" s="40">
        <f t="shared" ref="P196:P254" si="49">H197</f>
        <v>1.9063546062445577E-2</v>
      </c>
      <c r="Q196" s="40">
        <f t="shared" ref="Q196:Q254" si="50">I197</f>
        <v>1.7157346722542091E-3</v>
      </c>
    </row>
    <row r="197" spans="1:17" x14ac:dyDescent="0.25">
      <c r="A197" s="25">
        <v>45436</v>
      </c>
      <c r="B197" s="26">
        <v>189.760345</v>
      </c>
      <c r="C197" s="26">
        <v>61.522624999999998</v>
      </c>
      <c r="D197" s="26">
        <v>199.603973</v>
      </c>
      <c r="E197" s="26">
        <v>17.241222</v>
      </c>
      <c r="F197" s="30">
        <f t="shared" si="39"/>
        <v>1.6452046082168593E-2</v>
      </c>
      <c r="G197" s="30">
        <f t="shared" si="40"/>
        <v>-1.4505435120728959E-3</v>
      </c>
      <c r="H197" s="30">
        <f t="shared" si="41"/>
        <v>1.9063546062445577E-2</v>
      </c>
      <c r="I197" s="30">
        <f t="shared" si="42"/>
        <v>1.7157346722542091E-3</v>
      </c>
      <c r="J197" s="15">
        <f t="shared" si="43"/>
        <v>1.6317450308176898E-2</v>
      </c>
      <c r="K197" s="15">
        <f t="shared" si="44"/>
        <v>-1.4515960591733618E-3</v>
      </c>
      <c r="L197" s="15">
        <f t="shared" si="45"/>
        <v>1.8882985861208231E-2</v>
      </c>
      <c r="M197" s="15">
        <f t="shared" si="46"/>
        <v>1.7142636409414292E-3</v>
      </c>
      <c r="N197" s="40">
        <f t="shared" si="47"/>
        <v>5.2749355993220789E-5</v>
      </c>
      <c r="O197" s="40">
        <f t="shared" si="48"/>
        <v>-2.907479760967422E-3</v>
      </c>
      <c r="P197" s="40">
        <f t="shared" si="49"/>
        <v>-6.0468730383955328E-3</v>
      </c>
      <c r="Q197" s="40">
        <f t="shared" si="50"/>
        <v>-1.3229934834084642E-2</v>
      </c>
    </row>
    <row r="198" spans="1:17" x14ac:dyDescent="0.25">
      <c r="A198" s="25">
        <v>45440</v>
      </c>
      <c r="B198" s="26">
        <v>189.770355</v>
      </c>
      <c r="C198" s="26">
        <v>61.344009</v>
      </c>
      <c r="D198" s="26">
        <v>198.40063499999999</v>
      </c>
      <c r="E198" s="26">
        <v>17.014624000000001</v>
      </c>
      <c r="F198" s="30">
        <f t="shared" si="39"/>
        <v>5.2749355993220789E-5</v>
      </c>
      <c r="G198" s="30">
        <f t="shared" si="40"/>
        <v>-2.907479760967422E-3</v>
      </c>
      <c r="H198" s="30">
        <f t="shared" si="41"/>
        <v>-6.0468730383955328E-3</v>
      </c>
      <c r="I198" s="30">
        <f t="shared" si="42"/>
        <v>-1.3229934834084642E-2</v>
      </c>
      <c r="J198" s="15">
        <f t="shared" si="43"/>
        <v>5.2747964770335597E-5</v>
      </c>
      <c r="K198" s="15">
        <f t="shared" si="44"/>
        <v>-2.9117105795938136E-3</v>
      </c>
      <c r="L198" s="15">
        <f t="shared" si="45"/>
        <v>-6.0651922812646353E-3</v>
      </c>
      <c r="M198" s="15">
        <f t="shared" si="46"/>
        <v>-1.3317837643664602E-2</v>
      </c>
      <c r="N198" s="40">
        <f t="shared" si="47"/>
        <v>1.5777000232845243E-3</v>
      </c>
      <c r="O198" s="40">
        <f t="shared" si="48"/>
        <v>-1.9429887302046369E-3</v>
      </c>
      <c r="P198" s="40">
        <f t="shared" si="49"/>
        <v>-6.99180300416376E-3</v>
      </c>
      <c r="Q198" s="40">
        <f t="shared" si="50"/>
        <v>-8.7235267318123977E-3</v>
      </c>
    </row>
    <row r="199" spans="1:17" x14ac:dyDescent="0.25">
      <c r="A199" s="25">
        <v>45441</v>
      </c>
      <c r="B199" s="26">
        <v>190.06999200000001</v>
      </c>
      <c r="C199" s="26">
        <v>61.224933999999998</v>
      </c>
      <c r="D199" s="26">
        <v>197.01829499999999</v>
      </c>
      <c r="E199" s="26">
        <v>16.866841999999998</v>
      </c>
      <c r="F199" s="30">
        <f t="shared" si="39"/>
        <v>1.5777000232845243E-3</v>
      </c>
      <c r="G199" s="30">
        <f t="shared" si="40"/>
        <v>-1.9429887302046369E-3</v>
      </c>
      <c r="H199" s="30">
        <f t="shared" si="41"/>
        <v>-6.99180300416376E-3</v>
      </c>
      <c r="I199" s="30">
        <f t="shared" si="42"/>
        <v>-8.7235267318123977E-3</v>
      </c>
      <c r="J199" s="15">
        <f t="shared" si="43"/>
        <v>1.5764561088634041E-3</v>
      </c>
      <c r="K199" s="15">
        <f t="shared" si="44"/>
        <v>-1.9448775559317429E-3</v>
      </c>
      <c r="L199" s="15">
        <f t="shared" si="45"/>
        <v>-7.0163027245769196E-3</v>
      </c>
      <c r="M199" s="15">
        <f t="shared" si="46"/>
        <v>-8.7616875761332789E-3</v>
      </c>
      <c r="N199" s="40">
        <f t="shared" si="47"/>
        <v>5.2413568168104213E-3</v>
      </c>
      <c r="O199" s="40">
        <f t="shared" si="48"/>
        <v>4.3664643547632167E-3</v>
      </c>
      <c r="P199" s="40">
        <f t="shared" si="49"/>
        <v>6.1393658971166812E-3</v>
      </c>
      <c r="Q199" s="40">
        <f t="shared" si="50"/>
        <v>2.8787286268958209E-2</v>
      </c>
    </row>
    <row r="200" spans="1:17" x14ac:dyDescent="0.25">
      <c r="A200" s="25">
        <v>45442</v>
      </c>
      <c r="B200" s="26">
        <v>191.06883199999999</v>
      </c>
      <c r="C200" s="26">
        <v>61.492854999999999</v>
      </c>
      <c r="D200" s="26">
        <v>198.231583</v>
      </c>
      <c r="E200" s="26">
        <v>17.359449000000001</v>
      </c>
      <c r="F200" s="30">
        <f t="shared" si="39"/>
        <v>5.2413568168104213E-3</v>
      </c>
      <c r="G200" s="30">
        <f t="shared" si="40"/>
        <v>4.3664643547632167E-3</v>
      </c>
      <c r="H200" s="30">
        <f t="shared" si="41"/>
        <v>6.1393658971166812E-3</v>
      </c>
      <c r="I200" s="30">
        <f t="shared" si="42"/>
        <v>2.8787286268958209E-2</v>
      </c>
      <c r="J200" s="15">
        <f t="shared" si="43"/>
        <v>5.2276448730265591E-3</v>
      </c>
      <c r="K200" s="15">
        <f t="shared" si="44"/>
        <v>4.3569452093255578E-3</v>
      </c>
      <c r="L200" s="15">
        <f t="shared" si="45"/>
        <v>6.1205584984911597E-3</v>
      </c>
      <c r="M200" s="15">
        <f t="shared" si="46"/>
        <v>2.8376879934380584E-2</v>
      </c>
      <c r="N200" s="40">
        <f t="shared" si="47"/>
        <v>5.0060225548219234E-3</v>
      </c>
      <c r="O200" s="40">
        <f t="shared" si="48"/>
        <v>1.537262663889283E-2</v>
      </c>
      <c r="P200" s="40">
        <f t="shared" si="49"/>
        <v>1.6419907185533298E-2</v>
      </c>
      <c r="Q200" s="40">
        <f t="shared" si="50"/>
        <v>3.3485178750257492E-2</v>
      </c>
    </row>
    <row r="201" spans="1:17" x14ac:dyDescent="0.25">
      <c r="A201" s="25">
        <v>45443</v>
      </c>
      <c r="B201" s="26">
        <v>192.027725</v>
      </c>
      <c r="C201" s="26">
        <v>62.445464999999999</v>
      </c>
      <c r="D201" s="26">
        <v>201.513397</v>
      </c>
      <c r="E201" s="26">
        <v>17.950575000000001</v>
      </c>
      <c r="F201" s="30">
        <f t="shared" si="39"/>
        <v>5.0060225548219234E-3</v>
      </c>
      <c r="G201" s="30">
        <f t="shared" si="40"/>
        <v>1.537262663889283E-2</v>
      </c>
      <c r="H201" s="30">
        <f t="shared" si="41"/>
        <v>1.6419907185533298E-2</v>
      </c>
      <c r="I201" s="30">
        <f t="shared" si="42"/>
        <v>3.3485178750257492E-2</v>
      </c>
      <c r="J201" s="15">
        <f t="shared" si="43"/>
        <v>4.9935133064770596E-3</v>
      </c>
      <c r="K201" s="15">
        <f t="shared" si="44"/>
        <v>1.5255070964720976E-2</v>
      </c>
      <c r="L201" s="15">
        <f t="shared" si="45"/>
        <v>1.6285835328357832E-2</v>
      </c>
      <c r="M201" s="15">
        <f t="shared" si="46"/>
        <v>3.2930755700026272E-2</v>
      </c>
      <c r="N201" s="40">
        <f t="shared" si="47"/>
        <v>9.2161623911649945E-3</v>
      </c>
      <c r="O201" s="40">
        <f t="shared" si="48"/>
        <v>0</v>
      </c>
      <c r="P201" s="40">
        <f t="shared" si="49"/>
        <v>-4.0053977401266682E-3</v>
      </c>
      <c r="Q201" s="40">
        <f t="shared" si="50"/>
        <v>-1.1592695309031092E-2</v>
      </c>
    </row>
    <row r="202" spans="1:17" x14ac:dyDescent="0.25">
      <c r="A202" s="25">
        <v>45446</v>
      </c>
      <c r="B202" s="26">
        <v>193.80566400000001</v>
      </c>
      <c r="C202" s="26">
        <v>62.445464999999999</v>
      </c>
      <c r="D202" s="26">
        <v>200.70787000000001</v>
      </c>
      <c r="E202" s="26">
        <v>17.743680999999999</v>
      </c>
      <c r="F202" s="30">
        <f t="shared" si="39"/>
        <v>9.2161623911649945E-3</v>
      </c>
      <c r="G202" s="30">
        <f t="shared" si="40"/>
        <v>0</v>
      </c>
      <c r="H202" s="30">
        <f t="shared" si="41"/>
        <v>-4.0053977401266682E-3</v>
      </c>
      <c r="I202" s="30">
        <f t="shared" si="42"/>
        <v>-1.1592695309031092E-2</v>
      </c>
      <c r="J202" s="15">
        <f t="shared" si="43"/>
        <v>9.1738237330360132E-3</v>
      </c>
      <c r="K202" s="15">
        <f t="shared" si="44"/>
        <v>0</v>
      </c>
      <c r="L202" s="15">
        <f t="shared" si="45"/>
        <v>-4.0134300662947779E-3</v>
      </c>
      <c r="M202" s="15">
        <f t="shared" si="46"/>
        <v>-1.1660151013761007E-2</v>
      </c>
      <c r="N202" s="40">
        <f t="shared" si="47"/>
        <v>1.6479275844381797E-3</v>
      </c>
      <c r="O202" s="40">
        <f t="shared" si="48"/>
        <v>1.5922092232906072E-2</v>
      </c>
      <c r="P202" s="40">
        <f t="shared" si="49"/>
        <v>-1.3267754604042227E-2</v>
      </c>
      <c r="Q202" s="40">
        <f t="shared" si="50"/>
        <v>1.8702397437831947E-2</v>
      </c>
    </row>
    <row r="203" spans="1:17" x14ac:dyDescent="0.25">
      <c r="A203" s="25">
        <v>45447</v>
      </c>
      <c r="B203" s="26">
        <v>194.125305</v>
      </c>
      <c r="C203" s="26">
        <v>63.447685</v>
      </c>
      <c r="D203" s="26">
        <v>198.06251499999999</v>
      </c>
      <c r="E203" s="26">
        <v>18.078652999999999</v>
      </c>
      <c r="F203" s="30">
        <f t="shared" si="39"/>
        <v>1.6479275844381797E-3</v>
      </c>
      <c r="G203" s="30">
        <f t="shared" si="40"/>
        <v>1.5922092232906072E-2</v>
      </c>
      <c r="H203" s="30">
        <f t="shared" si="41"/>
        <v>-1.3267754604042227E-2</v>
      </c>
      <c r="I203" s="30">
        <f t="shared" si="42"/>
        <v>1.8702397437831947E-2</v>
      </c>
      <c r="J203" s="15">
        <f t="shared" si="43"/>
        <v>1.6465704973392834E-3</v>
      </c>
      <c r="K203" s="15">
        <f t="shared" si="44"/>
        <v>1.5796005795956167E-2</v>
      </c>
      <c r="L203" s="15">
        <f t="shared" si="45"/>
        <v>-1.3356161815879312E-2</v>
      </c>
      <c r="M203" s="15">
        <f t="shared" si="46"/>
        <v>1.8528592810537405E-2</v>
      </c>
      <c r="N203" s="40">
        <f t="shared" si="47"/>
        <v>7.7904722351031866E-3</v>
      </c>
      <c r="O203" s="40">
        <f t="shared" si="48"/>
        <v>-3.1287359214828865E-4</v>
      </c>
      <c r="P203" s="40">
        <f t="shared" si="49"/>
        <v>-9.5859227382981537E-3</v>
      </c>
      <c r="Q203" s="40">
        <f t="shared" si="50"/>
        <v>-2.7285349047250127E-3</v>
      </c>
    </row>
    <row r="204" spans="1:17" x14ac:dyDescent="0.25">
      <c r="A204" s="25">
        <v>45448</v>
      </c>
      <c r="B204" s="26">
        <v>195.643539</v>
      </c>
      <c r="C204" s="26">
        <v>63.427836999999997</v>
      </c>
      <c r="D204" s="26">
        <v>196.17297400000001</v>
      </c>
      <c r="E204" s="26">
        <v>18.029392000000001</v>
      </c>
      <c r="F204" s="30">
        <f t="shared" si="39"/>
        <v>7.7904722351031866E-3</v>
      </c>
      <c r="G204" s="30">
        <f t="shared" si="40"/>
        <v>-3.1287359214828865E-4</v>
      </c>
      <c r="H204" s="30">
        <f t="shared" si="41"/>
        <v>-9.5859227382981537E-3</v>
      </c>
      <c r="I204" s="30">
        <f t="shared" si="42"/>
        <v>-2.7285349047250127E-3</v>
      </c>
      <c r="J204" s="15">
        <f t="shared" si="43"/>
        <v>7.7602051555610363E-3</v>
      </c>
      <c r="K204" s="15">
        <f t="shared" si="44"/>
        <v>-3.1292254219552208E-4</v>
      </c>
      <c r="L204" s="15">
        <f t="shared" si="45"/>
        <v>-9.6320148564398057E-3</v>
      </c>
      <c r="M204" s="15">
        <f t="shared" si="46"/>
        <v>-2.7322607440116546E-3</v>
      </c>
      <c r="N204" s="40">
        <f t="shared" si="47"/>
        <v>-7.121864915451831E-3</v>
      </c>
      <c r="O204" s="40">
        <f t="shared" si="48"/>
        <v>3.5918669636785371E-3</v>
      </c>
      <c r="P204" s="40">
        <f t="shared" si="49"/>
        <v>-1.7757906147097171E-3</v>
      </c>
      <c r="Q204" s="40">
        <f t="shared" si="50"/>
        <v>-1.0934242170624129E-3</v>
      </c>
    </row>
    <row r="205" spans="1:17" x14ac:dyDescent="0.25">
      <c r="A205" s="25">
        <v>45449</v>
      </c>
      <c r="B205" s="26">
        <v>194.25514200000001</v>
      </c>
      <c r="C205" s="26">
        <v>63.656070999999997</v>
      </c>
      <c r="D205" s="26">
        <v>195.82492099999999</v>
      </c>
      <c r="E205" s="26">
        <v>18.009689000000002</v>
      </c>
      <c r="F205" s="30">
        <f t="shared" si="39"/>
        <v>-7.121864915451831E-3</v>
      </c>
      <c r="G205" s="30">
        <f t="shared" si="40"/>
        <v>3.5918669636785371E-3</v>
      </c>
      <c r="H205" s="30">
        <f t="shared" si="41"/>
        <v>-1.7757906147097171E-3</v>
      </c>
      <c r="I205" s="30">
        <f t="shared" si="42"/>
        <v>-1.0934242170624129E-3</v>
      </c>
      <c r="J205" s="15">
        <f t="shared" si="43"/>
        <v>-7.1472857073713791E-3</v>
      </c>
      <c r="K205" s="15">
        <f t="shared" si="44"/>
        <v>3.585423926022712E-3</v>
      </c>
      <c r="L205" s="15">
        <f t="shared" si="45"/>
        <v>-1.777368264583758E-3</v>
      </c>
      <c r="M205" s="15">
        <f t="shared" si="46"/>
        <v>-1.0940222232599243E-3</v>
      </c>
      <c r="N205" s="40">
        <f t="shared" si="47"/>
        <v>1.2315935510636394E-2</v>
      </c>
      <c r="O205" s="40">
        <f t="shared" si="48"/>
        <v>-3.748245865629597E-3</v>
      </c>
      <c r="P205" s="40">
        <f t="shared" si="49"/>
        <v>1.5320518573155651E-2</v>
      </c>
      <c r="Q205" s="40">
        <f t="shared" si="50"/>
        <v>-9.8955551720559757E-3</v>
      </c>
    </row>
    <row r="206" spans="1:17" x14ac:dyDescent="0.25">
      <c r="A206" s="25">
        <v>45450</v>
      </c>
      <c r="B206" s="26">
        <v>196.66236900000001</v>
      </c>
      <c r="C206" s="26">
        <v>63.417918999999998</v>
      </c>
      <c r="D206" s="26">
        <v>198.84816000000001</v>
      </c>
      <c r="E206" s="26">
        <v>17.832352</v>
      </c>
      <c r="F206" s="30">
        <f t="shared" si="39"/>
        <v>1.2315935510636394E-2</v>
      </c>
      <c r="G206" s="30">
        <f t="shared" si="40"/>
        <v>-3.748245865629597E-3</v>
      </c>
      <c r="H206" s="30">
        <f t="shared" si="41"/>
        <v>1.5320518573155651E-2</v>
      </c>
      <c r="I206" s="30">
        <f t="shared" si="42"/>
        <v>-9.8955551720559757E-3</v>
      </c>
      <c r="J206" s="15">
        <f t="shared" si="43"/>
        <v>1.2240404772099566E-2</v>
      </c>
      <c r="K206" s="15">
        <f t="shared" si="44"/>
        <v>-3.7552793241291864E-3</v>
      </c>
      <c r="L206" s="15">
        <f t="shared" si="45"/>
        <v>1.5203756474286801E-2</v>
      </c>
      <c r="M206" s="15">
        <f t="shared" si="46"/>
        <v>-9.9446780772385716E-3</v>
      </c>
      <c r="N206" s="40">
        <f t="shared" si="47"/>
        <v>-1.9333515601065478E-2</v>
      </c>
      <c r="O206" s="40">
        <f t="shared" si="48"/>
        <v>-5.0196004719991047E-3</v>
      </c>
      <c r="P206" s="40">
        <f t="shared" si="49"/>
        <v>-1.7018402117130581E-3</v>
      </c>
      <c r="Q206" s="40">
        <f t="shared" si="50"/>
        <v>-1.3348415321843266E-2</v>
      </c>
    </row>
    <row r="207" spans="1:17" x14ac:dyDescent="0.25">
      <c r="A207" s="25">
        <v>45453</v>
      </c>
      <c r="B207" s="26">
        <v>192.89671300000001</v>
      </c>
      <c r="C207" s="26">
        <v>63.100383999999998</v>
      </c>
      <c r="D207" s="26">
        <v>198.51004</v>
      </c>
      <c r="E207" s="26">
        <v>17.5959</v>
      </c>
      <c r="F207" s="30">
        <f t="shared" si="39"/>
        <v>-1.9333515601065478E-2</v>
      </c>
      <c r="G207" s="30">
        <f t="shared" si="40"/>
        <v>-5.0196004719991047E-3</v>
      </c>
      <c r="H207" s="30">
        <f t="shared" si="41"/>
        <v>-1.7018402117130581E-3</v>
      </c>
      <c r="I207" s="30">
        <f t="shared" si="42"/>
        <v>-1.3348415321843266E-2</v>
      </c>
      <c r="J207" s="15">
        <f t="shared" si="43"/>
        <v>-1.9521618286984531E-2</v>
      </c>
      <c r="K207" s="15">
        <f t="shared" si="44"/>
        <v>-5.0322197722283187E-3</v>
      </c>
      <c r="L207" s="15">
        <f t="shared" si="45"/>
        <v>-1.7032891636110875E-3</v>
      </c>
      <c r="M207" s="15">
        <f t="shared" si="46"/>
        <v>-1.3437903147892401E-2</v>
      </c>
      <c r="N207" s="40">
        <f t="shared" si="47"/>
        <v>7.0131414104475584E-2</v>
      </c>
      <c r="O207" s="40">
        <f t="shared" si="48"/>
        <v>-6.2929080548693986E-4</v>
      </c>
      <c r="P207" s="40">
        <f t="shared" si="49"/>
        <v>-2.6653349995766375E-2</v>
      </c>
      <c r="Q207" s="40">
        <f t="shared" si="50"/>
        <v>0</v>
      </c>
    </row>
    <row r="208" spans="1:17" x14ac:dyDescent="0.25">
      <c r="A208" s="25">
        <v>45454</v>
      </c>
      <c r="B208" s="26">
        <v>206.910492</v>
      </c>
      <c r="C208" s="26">
        <v>63.060687999999999</v>
      </c>
      <c r="D208" s="26">
        <v>193.288971</v>
      </c>
      <c r="E208" s="26">
        <v>17.5959</v>
      </c>
      <c r="F208" s="30">
        <f t="shared" si="39"/>
        <v>7.0131414104475584E-2</v>
      </c>
      <c r="G208" s="30">
        <f t="shared" si="40"/>
        <v>-6.2929080548693986E-4</v>
      </c>
      <c r="H208" s="30">
        <f t="shared" si="41"/>
        <v>-2.6653349995766375E-2</v>
      </c>
      <c r="I208" s="30">
        <f t="shared" si="42"/>
        <v>0</v>
      </c>
      <c r="J208" s="15">
        <f t="shared" si="43"/>
        <v>6.7728701742200678E-2</v>
      </c>
      <c r="K208" s="15">
        <f t="shared" si="44"/>
        <v>-6.2948885048636459E-4</v>
      </c>
      <c r="L208" s="15">
        <f t="shared" si="45"/>
        <v>-2.701172743063545E-2</v>
      </c>
      <c r="M208" s="15">
        <f t="shared" si="46"/>
        <v>0</v>
      </c>
      <c r="N208" s="40">
        <f t="shared" si="47"/>
        <v>2.8177683832117249E-2</v>
      </c>
      <c r="O208" s="40">
        <f t="shared" si="48"/>
        <v>-1.0598781521427382E-2</v>
      </c>
      <c r="P208" s="40">
        <f t="shared" si="49"/>
        <v>-1.4667664855327797E-2</v>
      </c>
      <c r="Q208" s="40">
        <f t="shared" si="50"/>
        <v>-1.4096584264906203E-2</v>
      </c>
    </row>
    <row r="209" spans="1:17" x14ac:dyDescent="0.25">
      <c r="A209" s="25">
        <v>45455</v>
      </c>
      <c r="B209" s="26">
        <v>212.823669</v>
      </c>
      <c r="C209" s="26">
        <v>62.395851</v>
      </c>
      <c r="D209" s="26">
        <v>190.47456399999999</v>
      </c>
      <c r="E209" s="26">
        <v>17.349598</v>
      </c>
      <c r="F209" s="30">
        <f t="shared" si="39"/>
        <v>2.8177683832117249E-2</v>
      </c>
      <c r="G209" s="30">
        <f t="shared" si="40"/>
        <v>-1.0598781521427382E-2</v>
      </c>
      <c r="H209" s="30">
        <f t="shared" si="41"/>
        <v>-1.4667664855327797E-2</v>
      </c>
      <c r="I209" s="30">
        <f t="shared" si="42"/>
        <v>-1.4096584264906203E-2</v>
      </c>
      <c r="J209" s="15">
        <f t="shared" si="43"/>
        <v>2.7784395541080493E-2</v>
      </c>
      <c r="K209" s="15">
        <f t="shared" si="44"/>
        <v>-1.0655147567423971E-2</v>
      </c>
      <c r="L209" s="15">
        <f t="shared" si="45"/>
        <v>-1.4775762920239665E-2</v>
      </c>
      <c r="M209" s="15">
        <f t="shared" si="46"/>
        <v>-1.4196409622862732E-2</v>
      </c>
      <c r="N209" s="40">
        <f t="shared" si="47"/>
        <v>5.4761020107099078E-3</v>
      </c>
      <c r="O209" s="40">
        <f t="shared" si="48"/>
        <v>1.7478507559406556E-3</v>
      </c>
      <c r="P209" s="40">
        <f t="shared" si="49"/>
        <v>1.1059628683795456E-2</v>
      </c>
      <c r="Q209" s="40">
        <f t="shared" si="50"/>
        <v>3.4012621492683047E-3</v>
      </c>
    </row>
    <row r="210" spans="1:17" x14ac:dyDescent="0.25">
      <c r="A210" s="25">
        <v>45456</v>
      </c>
      <c r="B210" s="26">
        <v>213.99231</v>
      </c>
      <c r="C210" s="26">
        <v>62.505004999999997</v>
      </c>
      <c r="D210" s="26">
        <v>192.59283400000001</v>
      </c>
      <c r="E210" s="26">
        <v>17.408709000000002</v>
      </c>
      <c r="F210" s="30">
        <f t="shared" si="39"/>
        <v>5.4761020107099078E-3</v>
      </c>
      <c r="G210" s="30">
        <f t="shared" si="40"/>
        <v>1.7478507559406556E-3</v>
      </c>
      <c r="H210" s="30">
        <f t="shared" si="41"/>
        <v>1.1059628683795456E-2</v>
      </c>
      <c r="I210" s="30">
        <f t="shared" si="42"/>
        <v>3.4012621492683047E-3</v>
      </c>
      <c r="J210" s="15">
        <f t="shared" si="43"/>
        <v>5.4611354959437936E-3</v>
      </c>
      <c r="K210" s="15">
        <f t="shared" si="44"/>
        <v>1.746324154361665E-3</v>
      </c>
      <c r="L210" s="15">
        <f t="shared" si="45"/>
        <v>1.0998695828942544E-2</v>
      </c>
      <c r="M210" s="15">
        <f t="shared" si="46"/>
        <v>3.3954844095562433E-3</v>
      </c>
      <c r="N210" s="40">
        <f t="shared" si="47"/>
        <v>-8.2019263390725322E-3</v>
      </c>
      <c r="O210" s="40">
        <f t="shared" si="48"/>
        <v>7.1958738958610062E-4</v>
      </c>
      <c r="P210" s="40">
        <f t="shared" si="49"/>
        <v>6.1937429460877716E-4</v>
      </c>
      <c r="Q210" s="40">
        <f t="shared" si="50"/>
        <v>-1.6992713126116508E-3</v>
      </c>
    </row>
    <row r="211" spans="1:17" x14ac:dyDescent="0.25">
      <c r="A211" s="25">
        <v>45457</v>
      </c>
      <c r="B211" s="26">
        <v>212.244339</v>
      </c>
      <c r="C211" s="26">
        <v>62.549999</v>
      </c>
      <c r="D211" s="26">
        <v>192.71215799999999</v>
      </c>
      <c r="E211" s="26">
        <v>17.379152000000001</v>
      </c>
      <c r="F211" s="30">
        <f t="shared" si="39"/>
        <v>-8.2019263390725322E-3</v>
      </c>
      <c r="G211" s="30">
        <f t="shared" si="40"/>
        <v>7.1958738958610062E-4</v>
      </c>
      <c r="H211" s="30">
        <f t="shared" si="41"/>
        <v>6.1937429460877716E-4</v>
      </c>
      <c r="I211" s="30">
        <f t="shared" si="42"/>
        <v>-1.6992713126116508E-3</v>
      </c>
      <c r="J211" s="15">
        <f t="shared" si="43"/>
        <v>-8.2356542852245716E-3</v>
      </c>
      <c r="K211" s="15">
        <f t="shared" si="44"/>
        <v>7.1932854867036281E-4</v>
      </c>
      <c r="L211" s="15">
        <f t="shared" si="45"/>
        <v>6.1918252194538537E-4</v>
      </c>
      <c r="M211" s="15">
        <f t="shared" si="46"/>
        <v>-1.7007158922368881E-3</v>
      </c>
      <c r="N211" s="40">
        <f t="shared" si="47"/>
        <v>1.948047725735666E-2</v>
      </c>
      <c r="O211" s="40">
        <f t="shared" si="48"/>
        <v>1.1184790032108326E-3</v>
      </c>
      <c r="P211" s="40">
        <f t="shared" si="49"/>
        <v>6.1735082056717516E-3</v>
      </c>
      <c r="Q211" s="40">
        <f t="shared" si="50"/>
        <v>1.6992713126115697E-3</v>
      </c>
    </row>
    <row r="212" spans="1:17" x14ac:dyDescent="0.25">
      <c r="A212" s="25">
        <v>45460</v>
      </c>
      <c r="B212" s="26">
        <v>216.41949500000001</v>
      </c>
      <c r="C212" s="26">
        <v>62.619999</v>
      </c>
      <c r="D212" s="26">
        <v>193.90554800000001</v>
      </c>
      <c r="E212" s="26">
        <v>17.408709000000002</v>
      </c>
      <c r="F212" s="30">
        <f t="shared" si="39"/>
        <v>1.948047725735666E-2</v>
      </c>
      <c r="G212" s="30">
        <f t="shared" si="40"/>
        <v>1.1184790032108326E-3</v>
      </c>
      <c r="H212" s="30">
        <f t="shared" si="41"/>
        <v>6.1735082056717516E-3</v>
      </c>
      <c r="I212" s="30">
        <f t="shared" si="42"/>
        <v>1.6992713126115697E-3</v>
      </c>
      <c r="J212" s="15">
        <f t="shared" si="43"/>
        <v>1.9291958887530051E-2</v>
      </c>
      <c r="K212" s="15">
        <f t="shared" si="44"/>
        <v>1.1178537387073462E-3</v>
      </c>
      <c r="L212" s="15">
        <f t="shared" si="45"/>
        <v>6.1544912577747492E-3</v>
      </c>
      <c r="M212" s="15">
        <f t="shared" si="46"/>
        <v>1.6978283685482075E-3</v>
      </c>
      <c r="N212" s="40">
        <f t="shared" si="47"/>
        <v>-1.1045270681009117E-2</v>
      </c>
      <c r="O212" s="40">
        <f t="shared" si="48"/>
        <v>1.5971257518978638E-4</v>
      </c>
      <c r="P212" s="40">
        <f t="shared" si="49"/>
        <v>1.030672096955205E-2</v>
      </c>
      <c r="Q212" s="40">
        <f t="shared" si="50"/>
        <v>2.1277351283956945E-2</v>
      </c>
    </row>
    <row r="213" spans="1:17" x14ac:dyDescent="0.25">
      <c r="A213" s="25">
        <v>45461</v>
      </c>
      <c r="B213" s="26">
        <v>214.042236</v>
      </c>
      <c r="C213" s="26">
        <v>62.630001</v>
      </c>
      <c r="D213" s="26">
        <v>195.914413</v>
      </c>
      <c r="E213" s="26">
        <v>17.783089</v>
      </c>
      <c r="F213" s="30">
        <f t="shared" si="39"/>
        <v>-1.1045270681009117E-2</v>
      </c>
      <c r="G213" s="30">
        <f t="shared" si="40"/>
        <v>1.5971257518978638E-4</v>
      </c>
      <c r="H213" s="30">
        <f t="shared" si="41"/>
        <v>1.030672096955205E-2</v>
      </c>
      <c r="I213" s="30">
        <f t="shared" si="42"/>
        <v>2.1277351283956945E-2</v>
      </c>
      <c r="J213" s="15">
        <f t="shared" si="43"/>
        <v>-1.1106494888233225E-2</v>
      </c>
      <c r="K213" s="15">
        <f t="shared" si="44"/>
        <v>1.5969982181542782E-4</v>
      </c>
      <c r="L213" s="15">
        <f t="shared" si="45"/>
        <v>1.0253788729673431E-2</v>
      </c>
      <c r="M213" s="15">
        <f t="shared" si="46"/>
        <v>2.1052585408530465E-2</v>
      </c>
      <c r="N213" s="40">
        <f t="shared" si="47"/>
        <v>-2.1747631659808291E-2</v>
      </c>
      <c r="O213" s="40">
        <f t="shared" si="48"/>
        <v>-7.2110078735026766E-3</v>
      </c>
      <c r="P213" s="40">
        <f t="shared" si="49"/>
        <v>8.4414315435738397E-3</v>
      </c>
      <c r="Q213" s="40">
        <f t="shared" si="50"/>
        <v>3.3186565462668526E-3</v>
      </c>
    </row>
    <row r="214" spans="1:17" x14ac:dyDescent="0.25">
      <c r="A214" s="25">
        <v>45463</v>
      </c>
      <c r="B214" s="26">
        <v>209.43757600000001</v>
      </c>
      <c r="C214" s="26">
        <v>62.18</v>
      </c>
      <c r="D214" s="26">
        <v>197.575211</v>
      </c>
      <c r="E214" s="26">
        <v>17.842203000000001</v>
      </c>
      <c r="F214" s="30">
        <f t="shared" si="39"/>
        <v>-2.1747631659808291E-2</v>
      </c>
      <c r="G214" s="30">
        <f t="shared" si="40"/>
        <v>-7.2110078735026766E-3</v>
      </c>
      <c r="H214" s="30">
        <f t="shared" si="41"/>
        <v>8.4414315435738397E-3</v>
      </c>
      <c r="I214" s="30">
        <f t="shared" si="42"/>
        <v>3.3186565462668526E-3</v>
      </c>
      <c r="J214" s="15">
        <f t="shared" si="43"/>
        <v>-2.1985835053782304E-2</v>
      </c>
      <c r="K214" s="15">
        <f t="shared" si="44"/>
        <v>-7.2370697973625012E-3</v>
      </c>
      <c r="L214" s="15">
        <f t="shared" si="45"/>
        <v>8.4059027020348207E-3</v>
      </c>
      <c r="M214" s="15">
        <f t="shared" si="46"/>
        <v>3.3131558922404928E-3</v>
      </c>
      <c r="N214" s="40">
        <f t="shared" si="47"/>
        <v>-1.0499345697948081E-2</v>
      </c>
      <c r="O214" s="40">
        <f t="shared" si="48"/>
        <v>9.443847698832648E-3</v>
      </c>
      <c r="P214" s="40">
        <f t="shared" si="49"/>
        <v>-1.2001025271443897E-2</v>
      </c>
      <c r="Q214" s="40">
        <f t="shared" si="50"/>
        <v>1.588635415691966E-2</v>
      </c>
    </row>
    <row r="215" spans="1:17" x14ac:dyDescent="0.25">
      <c r="A215" s="25">
        <v>45464</v>
      </c>
      <c r="B215" s="26">
        <v>207.250122</v>
      </c>
      <c r="C215" s="26">
        <v>62.77</v>
      </c>
      <c r="D215" s="26">
        <v>195.218277</v>
      </c>
      <c r="E215" s="26">
        <v>18.127914000000001</v>
      </c>
      <c r="F215" s="30">
        <f t="shared" si="39"/>
        <v>-1.0499345697948081E-2</v>
      </c>
      <c r="G215" s="30">
        <f t="shared" si="40"/>
        <v>9.443847698832648E-3</v>
      </c>
      <c r="H215" s="30">
        <f t="shared" si="41"/>
        <v>-1.2001025271443897E-2</v>
      </c>
      <c r="I215" s="30">
        <f t="shared" si="42"/>
        <v>1.588635415691966E-2</v>
      </c>
      <c r="J215" s="15">
        <f t="shared" si="43"/>
        <v>-1.055465723682422E-2</v>
      </c>
      <c r="K215" s="15">
        <f t="shared" si="44"/>
        <v>9.3993946152621209E-3</v>
      </c>
      <c r="L215" s="15">
        <f t="shared" si="45"/>
        <v>-1.2073326515426603E-2</v>
      </c>
      <c r="M215" s="15">
        <f t="shared" si="46"/>
        <v>1.5760831610299959E-2</v>
      </c>
      <c r="N215" s="40">
        <f t="shared" si="47"/>
        <v>3.1277001097442104E-3</v>
      </c>
      <c r="O215" s="40">
        <f t="shared" si="48"/>
        <v>1.8936986764933515E-2</v>
      </c>
      <c r="P215" s="40">
        <f t="shared" si="49"/>
        <v>1.305751761044515E-2</v>
      </c>
      <c r="Q215" s="40">
        <f t="shared" si="50"/>
        <v>1.3495526138129172E-2</v>
      </c>
    </row>
    <row r="216" spans="1:17" x14ac:dyDescent="0.25">
      <c r="A216" s="25">
        <v>45467</v>
      </c>
      <c r="B216" s="26">
        <v>207.89935299999999</v>
      </c>
      <c r="C216" s="26">
        <v>63.970001000000003</v>
      </c>
      <c r="D216" s="26">
        <v>197.78405799999999</v>
      </c>
      <c r="E216" s="26">
        <v>18.374217999999999</v>
      </c>
      <c r="F216" s="30">
        <f t="shared" si="39"/>
        <v>3.1277001097442104E-3</v>
      </c>
      <c r="G216" s="30">
        <f t="shared" si="40"/>
        <v>1.8936986764933515E-2</v>
      </c>
      <c r="H216" s="30">
        <f t="shared" si="41"/>
        <v>1.305751761044515E-2</v>
      </c>
      <c r="I216" s="30">
        <f t="shared" si="42"/>
        <v>1.3495526138129172E-2</v>
      </c>
      <c r="J216" s="15">
        <f t="shared" si="43"/>
        <v>3.1228139512294978E-3</v>
      </c>
      <c r="K216" s="15">
        <f t="shared" si="44"/>
        <v>1.8758808523388959E-2</v>
      </c>
      <c r="L216" s="15">
        <f t="shared" si="45"/>
        <v>1.2972638067725292E-2</v>
      </c>
      <c r="M216" s="15">
        <f t="shared" si="46"/>
        <v>1.3404869801805908E-2</v>
      </c>
      <c r="N216" s="40">
        <f t="shared" si="47"/>
        <v>4.4582669163491413E-3</v>
      </c>
      <c r="O216" s="40">
        <f t="shared" si="48"/>
        <v>-2.0342859528205111E-3</v>
      </c>
      <c r="P216" s="40">
        <f t="shared" si="49"/>
        <v>-4.0810762745116238E-3</v>
      </c>
      <c r="Q216" s="40">
        <f t="shared" si="50"/>
        <v>2.1425562712271934E-3</v>
      </c>
    </row>
    <row r="217" spans="1:17" x14ac:dyDescent="0.25">
      <c r="A217" s="25">
        <v>45468</v>
      </c>
      <c r="B217" s="26">
        <v>208.828293</v>
      </c>
      <c r="C217" s="26">
        <v>63.84</v>
      </c>
      <c r="D217" s="26">
        <v>196.978531</v>
      </c>
      <c r="E217" s="26">
        <v>18.413627999999999</v>
      </c>
      <c r="F217" s="30">
        <f t="shared" si="39"/>
        <v>4.4582669163491413E-3</v>
      </c>
      <c r="G217" s="30">
        <f t="shared" si="40"/>
        <v>-2.0342859528205111E-3</v>
      </c>
      <c r="H217" s="30">
        <f t="shared" si="41"/>
        <v>-4.0810762745116238E-3</v>
      </c>
      <c r="I217" s="30">
        <f t="shared" si="42"/>
        <v>2.1425562712271934E-3</v>
      </c>
      <c r="J217" s="15">
        <f t="shared" si="43"/>
        <v>4.4483435968133466E-3</v>
      </c>
      <c r="K217" s="15">
        <f t="shared" si="44"/>
        <v>-2.0363565162907272E-3</v>
      </c>
      <c r="L217" s="15">
        <f t="shared" si="45"/>
        <v>-4.0894152063708084E-3</v>
      </c>
      <c r="M217" s="15">
        <f t="shared" si="46"/>
        <v>2.1402626359129321E-3</v>
      </c>
      <c r="N217" s="40">
        <f t="shared" si="47"/>
        <v>1.9796003669469535E-2</v>
      </c>
      <c r="O217" s="40">
        <f t="shared" si="48"/>
        <v>3.2841220395962312E-3</v>
      </c>
      <c r="P217" s="40">
        <f t="shared" si="49"/>
        <v>-3.2364976607338002E-3</v>
      </c>
      <c r="Q217" s="40">
        <f t="shared" si="50"/>
        <v>3.738273476931629E-3</v>
      </c>
    </row>
    <row r="218" spans="1:17" x14ac:dyDescent="0.25">
      <c r="A218" s="25">
        <v>45469</v>
      </c>
      <c r="B218" s="26">
        <v>213.00344799999999</v>
      </c>
      <c r="C218" s="26">
        <v>64.050003000000004</v>
      </c>
      <c r="D218" s="26">
        <v>196.34204099999999</v>
      </c>
      <c r="E218" s="26">
        <v>18.482592</v>
      </c>
      <c r="F218" s="30">
        <f t="shared" si="39"/>
        <v>1.9796003669469535E-2</v>
      </c>
      <c r="G218" s="30">
        <f t="shared" si="40"/>
        <v>3.2841220395962312E-3</v>
      </c>
      <c r="H218" s="30">
        <f t="shared" si="41"/>
        <v>-3.2364976607338002E-3</v>
      </c>
      <c r="I218" s="30">
        <f t="shared" si="42"/>
        <v>3.738273476931629E-3</v>
      </c>
      <c r="J218" s="15">
        <f t="shared" si="43"/>
        <v>1.9601349364072217E-2</v>
      </c>
      <c r="K218" s="15">
        <f t="shared" si="44"/>
        <v>3.2787352094269281E-3</v>
      </c>
      <c r="L218" s="15">
        <f t="shared" si="45"/>
        <v>-3.2417407742033667E-3</v>
      </c>
      <c r="M218" s="15">
        <f t="shared" si="46"/>
        <v>3.7312948313743622E-3</v>
      </c>
      <c r="N218" s="40">
        <f t="shared" si="47"/>
        <v>3.9780687953256729E-3</v>
      </c>
      <c r="O218" s="40">
        <f t="shared" si="48"/>
        <v>-2.1882315189594016E-3</v>
      </c>
      <c r="P218" s="40">
        <f t="shared" si="49"/>
        <v>8.7746980951394233E-3</v>
      </c>
      <c r="Q218" s="40">
        <f t="shared" si="50"/>
        <v>-5.3329250387106324E-4</v>
      </c>
    </row>
    <row r="219" spans="1:17" x14ac:dyDescent="0.25">
      <c r="A219" s="25">
        <v>45470</v>
      </c>
      <c r="B219" s="26">
        <v>213.85247799999999</v>
      </c>
      <c r="C219" s="26">
        <v>63.91</v>
      </c>
      <c r="D219" s="26">
        <v>198.072464</v>
      </c>
      <c r="E219" s="26">
        <v>18.472738</v>
      </c>
      <c r="F219" s="30">
        <f t="shared" si="39"/>
        <v>3.9780687953256729E-3</v>
      </c>
      <c r="G219" s="30">
        <f t="shared" si="40"/>
        <v>-2.1882315189594016E-3</v>
      </c>
      <c r="H219" s="30">
        <f t="shared" si="41"/>
        <v>8.7746980951394233E-3</v>
      </c>
      <c r="I219" s="30">
        <f t="shared" si="42"/>
        <v>-5.3329250387106324E-4</v>
      </c>
      <c r="J219" s="15">
        <f t="shared" si="43"/>
        <v>3.9701667614064264E-3</v>
      </c>
      <c r="K219" s="15">
        <f t="shared" si="44"/>
        <v>-2.1906274448444253E-3</v>
      </c>
      <c r="L219" s="15">
        <f t="shared" si="45"/>
        <v>8.7363127870212273E-3</v>
      </c>
      <c r="M219" s="15">
        <f t="shared" si="46"/>
        <v>-5.3343472959994866E-4</v>
      </c>
      <c r="N219" s="40">
        <f t="shared" si="47"/>
        <v>-1.6387734624486144E-2</v>
      </c>
      <c r="O219" s="40">
        <f t="shared" si="48"/>
        <v>-4.0764872369371159E-3</v>
      </c>
      <c r="P219" s="40">
        <f t="shared" si="49"/>
        <v>1.5395245178859948E-2</v>
      </c>
      <c r="Q219" s="40">
        <f t="shared" si="50"/>
        <v>1.901802869604308E-2</v>
      </c>
    </row>
    <row r="220" spans="1:17" x14ac:dyDescent="0.25">
      <c r="A220" s="25">
        <v>45471</v>
      </c>
      <c r="B220" s="26">
        <v>210.37647999999999</v>
      </c>
      <c r="C220" s="26">
        <v>63.650002000000001</v>
      </c>
      <c r="D220" s="26">
        <v>201.145432</v>
      </c>
      <c r="E220" s="26">
        <v>18.827414999999998</v>
      </c>
      <c r="F220" s="30">
        <f t="shared" si="39"/>
        <v>-1.6387734624486144E-2</v>
      </c>
      <c r="G220" s="30">
        <f t="shared" si="40"/>
        <v>-4.0764872369371159E-3</v>
      </c>
      <c r="H220" s="30">
        <f t="shared" si="41"/>
        <v>1.5395245178859948E-2</v>
      </c>
      <c r="I220" s="30">
        <f t="shared" si="42"/>
        <v>1.901802869604308E-2</v>
      </c>
      <c r="J220" s="15">
        <f t="shared" si="43"/>
        <v>-1.6522750071681039E-2</v>
      </c>
      <c r="K220" s="15">
        <f t="shared" si="44"/>
        <v>-4.0848074128889411E-3</v>
      </c>
      <c r="L220" s="15">
        <f t="shared" si="45"/>
        <v>1.5277344205360841E-2</v>
      </c>
      <c r="M220" s="15">
        <f t="shared" si="46"/>
        <v>1.8838326982222403E-2</v>
      </c>
      <c r="N220" s="40">
        <f t="shared" si="47"/>
        <v>2.8689111628198698E-2</v>
      </c>
      <c r="O220" s="40">
        <f t="shared" si="48"/>
        <v>-5.8300487686362692E-3</v>
      </c>
      <c r="P220" s="40">
        <f t="shared" si="49"/>
        <v>1.5648710168294964E-2</v>
      </c>
      <c r="Q220" s="40">
        <f t="shared" si="50"/>
        <v>-6.8259836239331134E-3</v>
      </c>
    </row>
    <row r="221" spans="1:17" x14ac:dyDescent="0.25">
      <c r="A221" s="25">
        <v>45474</v>
      </c>
      <c r="B221" s="26">
        <v>216.499405</v>
      </c>
      <c r="C221" s="26">
        <v>63.279998999999997</v>
      </c>
      <c r="D221" s="26">
        <v>204.31785600000001</v>
      </c>
      <c r="E221" s="26">
        <v>18.699337</v>
      </c>
      <c r="F221" s="30">
        <f t="shared" si="39"/>
        <v>2.8689111628198698E-2</v>
      </c>
      <c r="G221" s="30">
        <f t="shared" si="40"/>
        <v>-5.8300487686362692E-3</v>
      </c>
      <c r="H221" s="30">
        <f t="shared" si="41"/>
        <v>1.5648710168294964E-2</v>
      </c>
      <c r="I221" s="30">
        <f t="shared" si="42"/>
        <v>-6.8259836239331134E-3</v>
      </c>
      <c r="J221" s="15">
        <f t="shared" si="43"/>
        <v>2.8281486501083038E-2</v>
      </c>
      <c r="K221" s="15">
        <f t="shared" si="44"/>
        <v>-5.8470765778615786E-3</v>
      </c>
      <c r="L221" s="15">
        <f t="shared" si="45"/>
        <v>1.5526905294072812E-2</v>
      </c>
      <c r="M221" s="15">
        <f t="shared" si="46"/>
        <v>-6.8493337491055744E-3</v>
      </c>
      <c r="N221" s="40">
        <f t="shared" si="47"/>
        <v>1.6109449297697549E-2</v>
      </c>
      <c r="O221" s="40">
        <f t="shared" si="48"/>
        <v>-2.0564271894918324E-3</v>
      </c>
      <c r="P221" s="40">
        <f t="shared" si="49"/>
        <v>1.6317826996333985E-2</v>
      </c>
      <c r="Q221" s="40">
        <f t="shared" si="50"/>
        <v>-8.4656033871456007E-3</v>
      </c>
    </row>
    <row r="222" spans="1:17" x14ac:dyDescent="0.25">
      <c r="A222" s="25">
        <v>45475</v>
      </c>
      <c r="B222" s="26">
        <v>220.01533499999999</v>
      </c>
      <c r="C222" s="26">
        <v>63.150002000000001</v>
      </c>
      <c r="D222" s="26">
        <v>207.67922999999999</v>
      </c>
      <c r="E222" s="26">
        <v>18.541703999999999</v>
      </c>
      <c r="F222" s="30">
        <f t="shared" si="39"/>
        <v>1.6109449297697549E-2</v>
      </c>
      <c r="G222" s="30">
        <f t="shared" si="40"/>
        <v>-2.0564271894918324E-3</v>
      </c>
      <c r="H222" s="30">
        <f t="shared" si="41"/>
        <v>1.6317826996333985E-2</v>
      </c>
      <c r="I222" s="30">
        <f t="shared" si="42"/>
        <v>-8.4656033871456007E-3</v>
      </c>
      <c r="J222" s="15">
        <f t="shared" si="43"/>
        <v>1.5980386094451085E-2</v>
      </c>
      <c r="K222" s="15">
        <f t="shared" si="44"/>
        <v>-2.0585430860318248E-3</v>
      </c>
      <c r="L222" s="15">
        <f t="shared" si="45"/>
        <v>1.618541247480542E-2</v>
      </c>
      <c r="M222" s="15">
        <f t="shared" si="46"/>
        <v>-8.5015379384764528E-3</v>
      </c>
      <c r="N222" s="40">
        <f t="shared" si="47"/>
        <v>5.7942259479230023E-3</v>
      </c>
      <c r="O222" s="40">
        <f t="shared" si="48"/>
        <v>2.8463016418229037E-3</v>
      </c>
      <c r="P222" s="40">
        <f t="shared" si="49"/>
        <v>-6.7059033946733737E-4</v>
      </c>
      <c r="Q222" s="40">
        <f t="shared" si="50"/>
        <v>-7.466713020734231E-3</v>
      </c>
    </row>
    <row r="223" spans="1:17" x14ac:dyDescent="0.25">
      <c r="A223" s="25">
        <v>45476</v>
      </c>
      <c r="B223" s="26">
        <v>221.29385400000001</v>
      </c>
      <c r="C223" s="26">
        <v>63.330002</v>
      </c>
      <c r="D223" s="26">
        <v>207.540009</v>
      </c>
      <c r="E223" s="26">
        <v>18.403773999999999</v>
      </c>
      <c r="F223" s="30">
        <f t="shared" si="39"/>
        <v>5.7942259479230023E-3</v>
      </c>
      <c r="G223" s="30">
        <f t="shared" si="40"/>
        <v>2.8463016418229037E-3</v>
      </c>
      <c r="H223" s="30">
        <f t="shared" si="41"/>
        <v>-6.7059033946733737E-4</v>
      </c>
      <c r="I223" s="30">
        <f t="shared" si="42"/>
        <v>-7.466713020734231E-3</v>
      </c>
      <c r="J223" s="15">
        <f t="shared" si="43"/>
        <v>5.7774717954888026E-3</v>
      </c>
      <c r="K223" s="15">
        <f t="shared" si="44"/>
        <v>2.8422547657585692E-3</v>
      </c>
      <c r="L223" s="15">
        <f t="shared" si="45"/>
        <v>-6.7081523543728887E-4</v>
      </c>
      <c r="M223" s="15">
        <f t="shared" si="46"/>
        <v>-7.4946584325584955E-3</v>
      </c>
      <c r="N223" s="40">
        <f t="shared" si="47"/>
        <v>2.1389960415288217E-2</v>
      </c>
      <c r="O223" s="40">
        <f t="shared" si="48"/>
        <v>6.7668210053826762E-3</v>
      </c>
      <c r="P223" s="40">
        <f t="shared" si="49"/>
        <v>-1.3339105875401823E-2</v>
      </c>
      <c r="Q223" s="40">
        <f t="shared" si="50"/>
        <v>4.8064098657813409E-3</v>
      </c>
    </row>
    <row r="224" spans="1:17" x14ac:dyDescent="0.25">
      <c r="A224" s="25">
        <v>45478</v>
      </c>
      <c r="B224" s="26">
        <v>226.07830799999999</v>
      </c>
      <c r="C224" s="26">
        <v>63.759998000000003</v>
      </c>
      <c r="D224" s="26">
        <v>204.78999300000001</v>
      </c>
      <c r="E224" s="26">
        <v>18.492443000000002</v>
      </c>
      <c r="F224" s="30">
        <f t="shared" si="39"/>
        <v>2.1389960415288217E-2</v>
      </c>
      <c r="G224" s="30">
        <f t="shared" si="40"/>
        <v>6.7668210053826762E-3</v>
      </c>
      <c r="H224" s="30">
        <f t="shared" si="41"/>
        <v>-1.3339105875401823E-2</v>
      </c>
      <c r="I224" s="30">
        <f t="shared" si="42"/>
        <v>4.8064098657813409E-3</v>
      </c>
      <c r="J224" s="15">
        <f t="shared" si="43"/>
        <v>2.1162817619813319E-2</v>
      </c>
      <c r="K224" s="15">
        <f t="shared" si="44"/>
        <v>6.7439776268500302E-3</v>
      </c>
      <c r="L224" s="15">
        <f t="shared" si="45"/>
        <v>-1.3428468645926405E-2</v>
      </c>
      <c r="M224" s="15">
        <f t="shared" si="46"/>
        <v>4.7948775616073547E-3</v>
      </c>
      <c r="N224" s="40">
        <f t="shared" si="47"/>
        <v>6.5176077697273217E-3</v>
      </c>
      <c r="O224" s="40">
        <f t="shared" si="48"/>
        <v>-1.2626414888283227E-2</v>
      </c>
      <c r="P224" s="40">
        <f t="shared" si="49"/>
        <v>1.8538643632364745E-3</v>
      </c>
      <c r="Q224" s="40">
        <f t="shared" si="50"/>
        <v>2.1287652308458159E-3</v>
      </c>
    </row>
    <row r="225" spans="1:17" x14ac:dyDescent="0.25">
      <c r="A225" s="25">
        <v>45481</v>
      </c>
      <c r="B225" s="26">
        <v>227.55661000000001</v>
      </c>
      <c r="C225" s="26">
        <v>62.959999000000003</v>
      </c>
      <c r="D225" s="26">
        <v>205.16999799999999</v>
      </c>
      <c r="E225" s="26">
        <v>18.531851</v>
      </c>
      <c r="F225" s="30">
        <f t="shared" si="39"/>
        <v>6.5176077697273217E-3</v>
      </c>
      <c r="G225" s="30">
        <f t="shared" si="40"/>
        <v>-1.2626414888283227E-2</v>
      </c>
      <c r="H225" s="30">
        <f t="shared" si="41"/>
        <v>1.8538643632364745E-3</v>
      </c>
      <c r="I225" s="30">
        <f t="shared" si="42"/>
        <v>2.1287652308458159E-3</v>
      </c>
      <c r="J225" s="15">
        <f t="shared" si="43"/>
        <v>6.4964142329243411E-3</v>
      </c>
      <c r="K225" s="15">
        <f t="shared" si="44"/>
        <v>-1.2706464623673194E-2</v>
      </c>
      <c r="L225" s="15">
        <f t="shared" si="45"/>
        <v>1.8521470181034113E-3</v>
      </c>
      <c r="M225" s="15">
        <f t="shared" si="46"/>
        <v>2.1265010170866423E-3</v>
      </c>
      <c r="N225" s="40">
        <f t="shared" si="47"/>
        <v>3.7677515857849927E-3</v>
      </c>
      <c r="O225" s="40">
        <f t="shared" si="48"/>
        <v>-4.2976588916777241E-3</v>
      </c>
      <c r="P225" s="40">
        <f t="shared" si="49"/>
        <v>1.1918779573079451E-2</v>
      </c>
      <c r="Q225" s="40">
        <f t="shared" si="50"/>
        <v>-5.3176661708070883E-4</v>
      </c>
    </row>
    <row r="226" spans="1:17" x14ac:dyDescent="0.25">
      <c r="A226" s="25">
        <v>45482</v>
      </c>
      <c r="B226" s="26">
        <v>228.415604</v>
      </c>
      <c r="C226" s="26">
        <v>62.689999</v>
      </c>
      <c r="D226" s="26">
        <v>207.63000500000001</v>
      </c>
      <c r="E226" s="26">
        <v>18.521999000000001</v>
      </c>
      <c r="F226" s="30">
        <f t="shared" si="39"/>
        <v>3.7677515857849927E-3</v>
      </c>
      <c r="G226" s="30">
        <f t="shared" si="40"/>
        <v>-4.2976588916777241E-3</v>
      </c>
      <c r="H226" s="30">
        <f t="shared" si="41"/>
        <v>1.1918779573079451E-2</v>
      </c>
      <c r="I226" s="30">
        <f t="shared" si="42"/>
        <v>-5.3176661708070883E-4</v>
      </c>
      <c r="J226" s="15">
        <f t="shared" si="43"/>
        <v>3.7606625158585734E-3</v>
      </c>
      <c r="K226" s="15">
        <f t="shared" si="44"/>
        <v>-4.3069070714134659E-3</v>
      </c>
      <c r="L226" s="15">
        <f t="shared" si="45"/>
        <v>1.1848032272599611E-2</v>
      </c>
      <c r="M226" s="15">
        <f t="shared" si="46"/>
        <v>-5.3190803001331767E-4</v>
      </c>
      <c r="N226" s="40">
        <f t="shared" si="47"/>
        <v>1.8628964806476703E-2</v>
      </c>
      <c r="O226" s="40">
        <f t="shared" si="48"/>
        <v>2.2307689124128954E-3</v>
      </c>
      <c r="P226" s="40">
        <f t="shared" si="49"/>
        <v>8.1841949890559102E-4</v>
      </c>
      <c r="Q226" s="40">
        <f t="shared" si="50"/>
        <v>1.1701116052050159E-2</v>
      </c>
    </row>
    <row r="227" spans="1:17" x14ac:dyDescent="0.25">
      <c r="A227" s="25">
        <v>45483</v>
      </c>
      <c r="B227" s="26">
        <v>232.710632</v>
      </c>
      <c r="C227" s="26">
        <v>62.830002</v>
      </c>
      <c r="D227" s="26">
        <v>207.800003</v>
      </c>
      <c r="E227" s="26">
        <v>18.739999999999998</v>
      </c>
      <c r="F227" s="30">
        <f t="shared" si="39"/>
        <v>1.8628964806476703E-2</v>
      </c>
      <c r="G227" s="30">
        <f t="shared" si="40"/>
        <v>2.2307689124128954E-3</v>
      </c>
      <c r="H227" s="30">
        <f t="shared" si="41"/>
        <v>8.1841949890559102E-4</v>
      </c>
      <c r="I227" s="30">
        <f t="shared" si="42"/>
        <v>1.1701116052050159E-2</v>
      </c>
      <c r="J227" s="15">
        <f t="shared" si="43"/>
        <v>1.8456518136223368E-2</v>
      </c>
      <c r="K227" s="15">
        <f t="shared" si="44"/>
        <v>2.2282825965849896E-3</v>
      </c>
      <c r="L227" s="15">
        <f t="shared" si="45"/>
        <v>8.1808468501317851E-4</v>
      </c>
      <c r="M227" s="15">
        <f t="shared" si="46"/>
        <v>1.1632924226253867E-2</v>
      </c>
      <c r="N227" s="40">
        <f t="shared" si="47"/>
        <v>-2.3494672238777499E-2</v>
      </c>
      <c r="O227" s="40">
        <f t="shared" si="48"/>
        <v>4.2880396046633875E-3</v>
      </c>
      <c r="P227" s="40">
        <f t="shared" si="49"/>
        <v>-1.6857607845247413E-3</v>
      </c>
      <c r="Q227" s="40">
        <f t="shared" si="50"/>
        <v>6.3830534173032645E-3</v>
      </c>
    </row>
    <row r="228" spans="1:17" x14ac:dyDescent="0.25">
      <c r="A228" s="25">
        <v>45484</v>
      </c>
      <c r="B228" s="26">
        <v>227.30690000000001</v>
      </c>
      <c r="C228" s="26">
        <v>63.099997999999999</v>
      </c>
      <c r="D228" s="26">
        <v>207.449997</v>
      </c>
      <c r="E228" s="26">
        <v>18.860001</v>
      </c>
      <c r="F228" s="30">
        <f t="shared" si="39"/>
        <v>-2.3494672238777499E-2</v>
      </c>
      <c r="G228" s="30">
        <f t="shared" si="40"/>
        <v>4.2880396046633875E-3</v>
      </c>
      <c r="H228" s="30">
        <f t="shared" si="41"/>
        <v>-1.6857607845247413E-3</v>
      </c>
      <c r="I228" s="30">
        <f t="shared" si="42"/>
        <v>6.3830534173032645E-3</v>
      </c>
      <c r="J228" s="15">
        <f t="shared" si="43"/>
        <v>-2.377284631482806E-2</v>
      </c>
      <c r="K228" s="15">
        <f t="shared" si="44"/>
        <v>4.2788590896627133E-3</v>
      </c>
      <c r="L228" s="15">
        <f t="shared" si="45"/>
        <v>-1.6871824780021933E-3</v>
      </c>
      <c r="M228" s="15">
        <f t="shared" si="46"/>
        <v>6.3627250072787389E-3</v>
      </c>
      <c r="N228" s="40">
        <f t="shared" si="47"/>
        <v>1.2966442042243119E-2</v>
      </c>
      <c r="O228" s="40">
        <f t="shared" si="48"/>
        <v>9.4638404252588466E-3</v>
      </c>
      <c r="P228" s="40">
        <f t="shared" si="49"/>
        <v>-1.2173069187035165E-2</v>
      </c>
      <c r="Q228" s="40">
        <f t="shared" si="50"/>
        <v>-2.6547400778527642E-3</v>
      </c>
    </row>
    <row r="229" spans="1:17" x14ac:dyDescent="0.25">
      <c r="A229" s="25">
        <v>45485</v>
      </c>
      <c r="B229" s="26">
        <v>230.27345299999999</v>
      </c>
      <c r="C229" s="26">
        <v>63.700001</v>
      </c>
      <c r="D229" s="26">
        <v>204.94000199999999</v>
      </c>
      <c r="E229" s="26">
        <v>18.809999000000001</v>
      </c>
      <c r="F229" s="30">
        <f t="shared" si="39"/>
        <v>1.2966442042243119E-2</v>
      </c>
      <c r="G229" s="30">
        <f t="shared" si="40"/>
        <v>9.4638404252588466E-3</v>
      </c>
      <c r="H229" s="30">
        <f t="shared" si="41"/>
        <v>-1.2173069187035165E-2</v>
      </c>
      <c r="I229" s="30">
        <f t="shared" si="42"/>
        <v>-2.6547400778527642E-3</v>
      </c>
      <c r="J229" s="15">
        <f t="shared" si="43"/>
        <v>1.2882739896204955E-2</v>
      </c>
      <c r="K229" s="15">
        <f t="shared" si="44"/>
        <v>9.4191992241884105E-3</v>
      </c>
      <c r="L229" s="15">
        <f t="shared" si="45"/>
        <v>-1.2247462552479157E-2</v>
      </c>
      <c r="M229" s="15">
        <f t="shared" si="46"/>
        <v>-2.6582670206414796E-3</v>
      </c>
      <c r="N229" s="40">
        <f t="shared" si="47"/>
        <v>1.6604708169325119E-2</v>
      </c>
      <c r="O229" s="40">
        <f t="shared" si="48"/>
        <v>-4.563000564764429E-3</v>
      </c>
      <c r="P229" s="40">
        <f t="shared" si="49"/>
        <v>2.4628348767179134E-2</v>
      </c>
      <c r="Q229" s="40">
        <f t="shared" si="50"/>
        <v>-1.2302856764034255E-2</v>
      </c>
    </row>
    <row r="230" spans="1:17" x14ac:dyDescent="0.25">
      <c r="A230" s="25">
        <v>45488</v>
      </c>
      <c r="B230" s="26">
        <v>234.128998</v>
      </c>
      <c r="C230" s="26">
        <v>63.41</v>
      </c>
      <c r="D230" s="26">
        <v>210.050003</v>
      </c>
      <c r="E230" s="26">
        <v>18.579999999999998</v>
      </c>
      <c r="F230" s="30">
        <f t="shared" si="39"/>
        <v>1.6604708169325119E-2</v>
      </c>
      <c r="G230" s="30">
        <f t="shared" si="40"/>
        <v>-4.563000564764429E-3</v>
      </c>
      <c r="H230" s="30">
        <f t="shared" si="41"/>
        <v>2.4628348767179134E-2</v>
      </c>
      <c r="I230" s="30">
        <f t="shared" si="42"/>
        <v>-1.2302856764034255E-2</v>
      </c>
      <c r="J230" s="15">
        <f t="shared" si="43"/>
        <v>1.6467609877184059E-2</v>
      </c>
      <c r="K230" s="15">
        <f t="shared" si="44"/>
        <v>-4.5734269042738331E-3</v>
      </c>
      <c r="L230" s="15">
        <f t="shared" si="45"/>
        <v>2.4327545474969649E-2</v>
      </c>
      <c r="M230" s="15">
        <f t="shared" si="46"/>
        <v>-1.2378848223896823E-2</v>
      </c>
      <c r="N230" s="40">
        <f t="shared" si="47"/>
        <v>1.7902506232981147E-3</v>
      </c>
      <c r="O230" s="40">
        <f t="shared" si="48"/>
        <v>1.3471334993176645E-2</v>
      </c>
      <c r="P230" s="40">
        <f t="shared" si="49"/>
        <v>1.6853100357796223E-2</v>
      </c>
      <c r="Q230" s="40">
        <f t="shared" si="50"/>
        <v>1.4427180508327499E-2</v>
      </c>
    </row>
    <row r="231" spans="1:17" x14ac:dyDescent="0.25">
      <c r="A231" s="25">
        <v>45489</v>
      </c>
      <c r="B231" s="26">
        <v>234.54852299999999</v>
      </c>
      <c r="C231" s="26">
        <v>64.269997000000004</v>
      </c>
      <c r="D231" s="26">
        <v>213.61999499999999</v>
      </c>
      <c r="E231" s="26">
        <v>18.850000000000001</v>
      </c>
      <c r="F231" s="30">
        <f t="shared" si="39"/>
        <v>1.7902506232981147E-3</v>
      </c>
      <c r="G231" s="30">
        <f t="shared" si="40"/>
        <v>1.3471334993176645E-2</v>
      </c>
      <c r="H231" s="30">
        <f t="shared" si="41"/>
        <v>1.6853100357796223E-2</v>
      </c>
      <c r="I231" s="30">
        <f t="shared" si="42"/>
        <v>1.4427180508327499E-2</v>
      </c>
      <c r="J231" s="15">
        <f t="shared" si="43"/>
        <v>1.7886490805145384E-3</v>
      </c>
      <c r="K231" s="15">
        <f t="shared" si="44"/>
        <v>1.3381002647316242E-2</v>
      </c>
      <c r="L231" s="15">
        <f t="shared" si="45"/>
        <v>1.6711881301186178E-2</v>
      </c>
      <c r="M231" s="15">
        <f t="shared" si="46"/>
        <v>1.4323607427055868E-2</v>
      </c>
      <c r="N231" s="40">
        <f t="shared" si="47"/>
        <v>-2.5621428783056767E-2</v>
      </c>
      <c r="O231" s="40">
        <f t="shared" si="48"/>
        <v>1.4519903364922418E-2</v>
      </c>
      <c r="P231" s="40">
        <f t="shared" si="49"/>
        <v>1.5099360369527649E-2</v>
      </c>
      <c r="Q231" s="40">
        <f t="shared" si="50"/>
        <v>1.631185864869468E-2</v>
      </c>
    </row>
    <row r="232" spans="1:17" x14ac:dyDescent="0.25">
      <c r="A232" s="25">
        <v>45490</v>
      </c>
      <c r="B232" s="26">
        <v>228.615387</v>
      </c>
      <c r="C232" s="26">
        <v>65.209998999999996</v>
      </c>
      <c r="D232" s="26">
        <v>216.86999499999999</v>
      </c>
      <c r="E232" s="26">
        <v>19.16</v>
      </c>
      <c r="F232" s="30">
        <f t="shared" si="39"/>
        <v>-2.5621428783056767E-2</v>
      </c>
      <c r="G232" s="30">
        <f t="shared" si="40"/>
        <v>1.4519903364922418E-2</v>
      </c>
      <c r="H232" s="30">
        <f t="shared" si="41"/>
        <v>1.5099360369527649E-2</v>
      </c>
      <c r="I232" s="30">
        <f t="shared" si="42"/>
        <v>1.631185864869468E-2</v>
      </c>
      <c r="J232" s="15">
        <f t="shared" si="43"/>
        <v>-2.5952478867924976E-2</v>
      </c>
      <c r="K232" s="15">
        <f t="shared" si="44"/>
        <v>1.4414997920794214E-2</v>
      </c>
      <c r="L232" s="15">
        <f t="shared" si="45"/>
        <v>1.4985936620692964E-2</v>
      </c>
      <c r="M232" s="15">
        <f t="shared" si="46"/>
        <v>1.6179540709812042E-2</v>
      </c>
      <c r="N232" s="40">
        <f t="shared" si="47"/>
        <v>-2.074860964039351E-2</v>
      </c>
      <c r="O232" s="40">
        <f t="shared" si="48"/>
        <v>-3.067024540397419E-4</v>
      </c>
      <c r="P232" s="40">
        <f t="shared" si="49"/>
        <v>-3.2285803587666854E-2</v>
      </c>
      <c r="Q232" s="40">
        <f t="shared" si="50"/>
        <v>-5.2205691605959625E-4</v>
      </c>
    </row>
    <row r="233" spans="1:17" x14ac:dyDescent="0.25">
      <c r="A233" s="25">
        <v>45491</v>
      </c>
      <c r="B233" s="26">
        <v>223.920807</v>
      </c>
      <c r="C233" s="26">
        <v>65.190002000000007</v>
      </c>
      <c r="D233" s="26">
        <v>209.979996</v>
      </c>
      <c r="E233" s="26">
        <v>19.149999999999999</v>
      </c>
      <c r="F233" s="30">
        <f t="shared" si="39"/>
        <v>-2.074860964039351E-2</v>
      </c>
      <c r="G233" s="30">
        <f t="shared" si="40"/>
        <v>-3.067024540397419E-4</v>
      </c>
      <c r="H233" s="30">
        <f t="shared" si="41"/>
        <v>-3.2285803587666854E-2</v>
      </c>
      <c r="I233" s="30">
        <f t="shared" si="42"/>
        <v>-5.2205691605959625E-4</v>
      </c>
      <c r="J233" s="15">
        <f t="shared" si="43"/>
        <v>-2.0965358525168239E-2</v>
      </c>
      <c r="K233" s="15">
        <f t="shared" si="44"/>
        <v>-3.0674949204617885E-4</v>
      </c>
      <c r="L233" s="15">
        <f t="shared" si="45"/>
        <v>-3.281264468640141E-2</v>
      </c>
      <c r="M233" s="15">
        <f t="shared" si="46"/>
        <v>-5.2219321148833228E-4</v>
      </c>
      <c r="N233" s="40">
        <f t="shared" si="47"/>
        <v>5.7973336916425204E-4</v>
      </c>
      <c r="O233" s="40">
        <f t="shared" si="48"/>
        <v>1.5327868988235308E-3</v>
      </c>
      <c r="P233" s="40">
        <f t="shared" si="49"/>
        <v>-9.5291127080258486E-4</v>
      </c>
      <c r="Q233" s="40">
        <f t="shared" si="50"/>
        <v>-1.5677557021459298E-3</v>
      </c>
    </row>
    <row r="234" spans="1:17" x14ac:dyDescent="0.25">
      <c r="A234" s="25">
        <v>45492</v>
      </c>
      <c r="B234" s="26">
        <v>224.050659</v>
      </c>
      <c r="C234" s="26">
        <v>65.290001000000004</v>
      </c>
      <c r="D234" s="26">
        <v>209.779999</v>
      </c>
      <c r="E234" s="26">
        <v>19.120000999999998</v>
      </c>
      <c r="F234" s="30">
        <f t="shared" si="39"/>
        <v>5.7973336916425204E-4</v>
      </c>
      <c r="G234" s="30">
        <f t="shared" si="40"/>
        <v>1.5327868988235308E-3</v>
      </c>
      <c r="H234" s="30">
        <f t="shared" si="41"/>
        <v>-9.5291127080258486E-4</v>
      </c>
      <c r="I234" s="30">
        <f t="shared" si="42"/>
        <v>-1.5677557021459298E-3</v>
      </c>
      <c r="J234" s="15">
        <f t="shared" si="43"/>
        <v>5.7956535624382891E-4</v>
      </c>
      <c r="K234" s="15">
        <f t="shared" si="44"/>
        <v>1.5316127809524285E-3</v>
      </c>
      <c r="L234" s="15">
        <f t="shared" si="45"/>
        <v>-9.5336543499552687E-4</v>
      </c>
      <c r="M234" s="15">
        <f t="shared" si="46"/>
        <v>-1.5689852735886421E-3</v>
      </c>
      <c r="N234" s="40">
        <f t="shared" si="47"/>
        <v>-1.5614861566389346E-3</v>
      </c>
      <c r="O234" s="40">
        <f t="shared" si="48"/>
        <v>-7.9964136377382936E-3</v>
      </c>
      <c r="P234" s="40">
        <f t="shared" si="49"/>
        <v>2.3806134291241197E-3</v>
      </c>
      <c r="Q234" s="40">
        <f t="shared" si="50"/>
        <v>-3.0265224779422156E-2</v>
      </c>
    </row>
    <row r="235" spans="1:17" x14ac:dyDescent="0.25">
      <c r="A235" s="25">
        <v>45495</v>
      </c>
      <c r="B235" s="26">
        <v>223.70107999999999</v>
      </c>
      <c r="C235" s="26">
        <v>64.769997000000004</v>
      </c>
      <c r="D235" s="26">
        <v>210.279999</v>
      </c>
      <c r="E235" s="26">
        <v>18.549999</v>
      </c>
      <c r="F235" s="30">
        <f t="shared" si="39"/>
        <v>-1.5614861566389346E-3</v>
      </c>
      <c r="G235" s="30">
        <f t="shared" si="40"/>
        <v>-7.9964136377382936E-3</v>
      </c>
      <c r="H235" s="30">
        <f t="shared" si="41"/>
        <v>2.3806134291241197E-3</v>
      </c>
      <c r="I235" s="30">
        <f t="shared" si="42"/>
        <v>-3.0265224779422156E-2</v>
      </c>
      <c r="J235" s="15">
        <f t="shared" si="43"/>
        <v>-1.562705910941537E-3</v>
      </c>
      <c r="K235" s="15">
        <f t="shared" si="44"/>
        <v>-8.0284703425260329E-3</v>
      </c>
      <c r="L235" s="15">
        <f t="shared" si="45"/>
        <v>2.3777820162534809E-3</v>
      </c>
      <c r="M235" s="15">
        <f t="shared" si="46"/>
        <v>-3.0727872276435097E-2</v>
      </c>
      <c r="N235" s="40">
        <f t="shared" si="47"/>
        <v>4.6772962161707281E-3</v>
      </c>
      <c r="O235" s="40">
        <f t="shared" si="48"/>
        <v>2.9291935822486634E-3</v>
      </c>
      <c r="P235" s="40">
        <f t="shared" si="49"/>
        <v>2.3776420016967354E-4</v>
      </c>
      <c r="Q235" s="40">
        <f t="shared" si="50"/>
        <v>-1.8498896320453713E-2</v>
      </c>
    </row>
    <row r="236" spans="1:17" x14ac:dyDescent="0.25">
      <c r="A236" s="25">
        <v>45496</v>
      </c>
      <c r="B236" s="26">
        <v>224.74984699999999</v>
      </c>
      <c r="C236" s="26">
        <v>64.959998999999996</v>
      </c>
      <c r="D236" s="26">
        <v>210.33000200000001</v>
      </c>
      <c r="E236" s="26">
        <v>18.209999</v>
      </c>
      <c r="F236" s="30">
        <f t="shared" si="39"/>
        <v>4.6772962161707281E-3</v>
      </c>
      <c r="G236" s="30">
        <f t="shared" si="40"/>
        <v>2.9291935822486634E-3</v>
      </c>
      <c r="H236" s="30">
        <f t="shared" si="41"/>
        <v>2.3776420016967354E-4</v>
      </c>
      <c r="I236" s="30">
        <f t="shared" si="42"/>
        <v>-1.8498896320453713E-2</v>
      </c>
      <c r="J236" s="15">
        <f t="shared" si="43"/>
        <v>4.6663747005798763E-3</v>
      </c>
      <c r="K236" s="15">
        <f t="shared" si="44"/>
        <v>2.9249076804941558E-3</v>
      </c>
      <c r="L236" s="15">
        <f t="shared" si="45"/>
        <v>2.3773593650231503E-4</v>
      </c>
      <c r="M236" s="15">
        <f t="shared" si="46"/>
        <v>-1.8671060882540402E-2</v>
      </c>
      <c r="N236" s="40">
        <f t="shared" si="47"/>
        <v>-2.9175802186708118E-2</v>
      </c>
      <c r="O236" s="40">
        <f t="shared" si="48"/>
        <v>1.3000091618175304E-2</v>
      </c>
      <c r="P236" s="40">
        <f t="shared" si="49"/>
        <v>-8.307151793191617E-3</v>
      </c>
      <c r="Q236" s="40">
        <f t="shared" si="50"/>
        <v>5.0853933718081321E-2</v>
      </c>
    </row>
    <row r="237" spans="1:17" x14ac:dyDescent="0.25">
      <c r="A237" s="25">
        <v>45497</v>
      </c>
      <c r="B237" s="26">
        <v>218.28732299999999</v>
      </c>
      <c r="C237" s="26">
        <v>65.809997999999993</v>
      </c>
      <c r="D237" s="26">
        <v>208.58999600000001</v>
      </c>
      <c r="E237" s="26">
        <v>19.16</v>
      </c>
      <c r="F237" s="30">
        <f t="shared" si="39"/>
        <v>-2.9175802186708118E-2</v>
      </c>
      <c r="G237" s="30">
        <f t="shared" si="40"/>
        <v>1.3000091618175304E-2</v>
      </c>
      <c r="H237" s="30">
        <f t="shared" si="41"/>
        <v>-8.307151793191617E-3</v>
      </c>
      <c r="I237" s="30">
        <f t="shared" si="42"/>
        <v>5.0853933718081321E-2</v>
      </c>
      <c r="J237" s="15">
        <f t="shared" si="43"/>
        <v>-2.9605585478731638E-2</v>
      </c>
      <c r="K237" s="15">
        <f t="shared" si="44"/>
        <v>1.2915955414555657E-2</v>
      </c>
      <c r="L237" s="15">
        <f t="shared" si="45"/>
        <v>-8.3417519217939568E-3</v>
      </c>
      <c r="M237" s="15">
        <f t="shared" si="46"/>
        <v>4.9582515657620056E-2</v>
      </c>
      <c r="N237" s="40">
        <f t="shared" si="47"/>
        <v>-4.8161042901711899E-3</v>
      </c>
      <c r="O237" s="40">
        <f t="shared" si="48"/>
        <v>3.943013964285107E-3</v>
      </c>
      <c r="P237" s="40">
        <f t="shared" si="49"/>
        <v>3.8346355812063522E-4</v>
      </c>
      <c r="Q237" s="40">
        <f t="shared" si="50"/>
        <v>1.564589587366755E-3</v>
      </c>
    </row>
    <row r="238" spans="1:17" x14ac:dyDescent="0.25">
      <c r="A238" s="25">
        <v>45498</v>
      </c>
      <c r="B238" s="26">
        <v>217.23855599999999</v>
      </c>
      <c r="C238" s="26">
        <v>66.069999999999993</v>
      </c>
      <c r="D238" s="26">
        <v>208.66999799999999</v>
      </c>
      <c r="E238" s="26">
        <v>19.190000999999999</v>
      </c>
      <c r="F238" s="30">
        <f t="shared" si="39"/>
        <v>-4.8161042901711899E-3</v>
      </c>
      <c r="G238" s="30">
        <f t="shared" si="40"/>
        <v>3.943013964285107E-3</v>
      </c>
      <c r="H238" s="30">
        <f t="shared" si="41"/>
        <v>3.8346355812063522E-4</v>
      </c>
      <c r="I238" s="30">
        <f t="shared" si="42"/>
        <v>1.564589587366755E-3</v>
      </c>
      <c r="J238" s="15">
        <f t="shared" si="43"/>
        <v>-4.827720361020988E-3</v>
      </c>
      <c r="K238" s="15">
        <f t="shared" si="44"/>
        <v>3.9352504919025286E-3</v>
      </c>
      <c r="L238" s="15">
        <f t="shared" si="45"/>
        <v>3.8339004536713052E-4</v>
      </c>
      <c r="M238" s="15">
        <f t="shared" si="46"/>
        <v>1.5633662551658343E-3</v>
      </c>
      <c r="N238" s="40">
        <f t="shared" si="47"/>
        <v>2.1586660116600692E-3</v>
      </c>
      <c r="O238" s="40">
        <f t="shared" si="48"/>
        <v>1.4723868428621712E-2</v>
      </c>
      <c r="P238" s="40">
        <f t="shared" si="49"/>
        <v>1.6963686226937915E-2</v>
      </c>
      <c r="Q238" s="40">
        <f t="shared" si="50"/>
        <v>-9.4242056297434203E-3</v>
      </c>
    </row>
    <row r="239" spans="1:17" x14ac:dyDescent="0.25">
      <c r="A239" s="25">
        <v>45499</v>
      </c>
      <c r="B239" s="26">
        <v>217.70800800000001</v>
      </c>
      <c r="C239" s="26">
        <v>67.050003000000004</v>
      </c>
      <c r="D239" s="26">
        <v>212.240005</v>
      </c>
      <c r="E239" s="26">
        <v>19.010000000000002</v>
      </c>
      <c r="F239" s="30">
        <f t="shared" si="39"/>
        <v>2.1586660116600692E-3</v>
      </c>
      <c r="G239" s="30">
        <f t="shared" si="40"/>
        <v>1.4723868428621712E-2</v>
      </c>
      <c r="H239" s="30">
        <f t="shared" si="41"/>
        <v>1.6963686226937915E-2</v>
      </c>
      <c r="I239" s="30">
        <f t="shared" si="42"/>
        <v>-9.4242056297434203E-3</v>
      </c>
      <c r="J239" s="15">
        <f t="shared" si="43"/>
        <v>2.1563377677867421E-3</v>
      </c>
      <c r="K239" s="15">
        <f t="shared" si="44"/>
        <v>1.4616002328888942E-2</v>
      </c>
      <c r="L239" s="15">
        <f t="shared" si="45"/>
        <v>1.6820613060200426E-2</v>
      </c>
      <c r="M239" s="15">
        <f t="shared" si="46"/>
        <v>-9.4687532877431452E-3</v>
      </c>
      <c r="N239" s="40">
        <f t="shared" si="47"/>
        <v>1.2838228252665619E-3</v>
      </c>
      <c r="O239" s="40">
        <f t="shared" si="48"/>
        <v>-3.2865430207580882E-3</v>
      </c>
      <c r="P239" s="40">
        <f t="shared" si="49"/>
        <v>-6.5707247389028478E-3</v>
      </c>
      <c r="Q239" s="40">
        <f t="shared" si="50"/>
        <v>-5.8032344347412621E-3</v>
      </c>
    </row>
    <row r="240" spans="1:17" x14ac:dyDescent="0.25">
      <c r="A240" s="25">
        <v>45502</v>
      </c>
      <c r="B240" s="26">
        <v>217.987686</v>
      </c>
      <c r="C240" s="26">
        <v>66.830001999999993</v>
      </c>
      <c r="D240" s="26">
        <v>210.85000600000001</v>
      </c>
      <c r="E240" s="26">
        <v>18.899999999999999</v>
      </c>
      <c r="F240" s="30">
        <f t="shared" si="39"/>
        <v>1.2838228252665619E-3</v>
      </c>
      <c r="G240" s="30">
        <f t="shared" si="40"/>
        <v>-3.2865430207580882E-3</v>
      </c>
      <c r="H240" s="30">
        <f t="shared" si="41"/>
        <v>-6.5707247389028478E-3</v>
      </c>
      <c r="I240" s="30">
        <f t="shared" si="42"/>
        <v>-5.8032344347412621E-3</v>
      </c>
      <c r="J240" s="15">
        <f t="shared" si="43"/>
        <v>1.2829990772964574E-3</v>
      </c>
      <c r="K240" s="15">
        <f t="shared" si="44"/>
        <v>-3.29194962466125E-3</v>
      </c>
      <c r="L240" s="15">
        <f t="shared" si="45"/>
        <v>-6.5923593096790748E-3</v>
      </c>
      <c r="M240" s="15">
        <f t="shared" si="46"/>
        <v>-5.8201058201059787E-3</v>
      </c>
      <c r="N240" s="40">
        <f t="shared" si="47"/>
        <v>2.562716177992965E-3</v>
      </c>
      <c r="O240" s="40">
        <f t="shared" si="48"/>
        <v>1.2638603848310002E-2</v>
      </c>
      <c r="P240" s="40">
        <f t="shared" si="49"/>
        <v>2.0374359451747755E-2</v>
      </c>
      <c r="Q240" s="40">
        <f t="shared" si="50"/>
        <v>4.2238711161852434E-3</v>
      </c>
    </row>
    <row r="241" spans="1:17" x14ac:dyDescent="0.25">
      <c r="A241" s="25">
        <v>45503</v>
      </c>
      <c r="B241" s="26">
        <v>218.547043</v>
      </c>
      <c r="C241" s="26">
        <v>67.680000000000007</v>
      </c>
      <c r="D241" s="26">
        <v>215.19000199999999</v>
      </c>
      <c r="E241" s="26">
        <v>18.98</v>
      </c>
      <c r="F241" s="30">
        <f t="shared" si="39"/>
        <v>2.562716177992965E-3</v>
      </c>
      <c r="G241" s="30">
        <f t="shared" si="40"/>
        <v>1.2638603848310002E-2</v>
      </c>
      <c r="H241" s="30">
        <f t="shared" si="41"/>
        <v>2.0374359451747755E-2</v>
      </c>
      <c r="I241" s="30">
        <f t="shared" si="42"/>
        <v>4.2238711161852434E-3</v>
      </c>
      <c r="J241" s="15">
        <f t="shared" si="43"/>
        <v>2.559435224204821E-3</v>
      </c>
      <c r="K241" s="15">
        <f t="shared" si="44"/>
        <v>1.2559072104019112E-2</v>
      </c>
      <c r="L241" s="15">
        <f t="shared" si="45"/>
        <v>2.0168204654786821E-2</v>
      </c>
      <c r="M241" s="15">
        <f t="shared" si="46"/>
        <v>4.214963119072805E-3</v>
      </c>
      <c r="N241" s="40">
        <f t="shared" si="47"/>
        <v>1.4879566390620118E-2</v>
      </c>
      <c r="O241" s="40">
        <f t="shared" si="48"/>
        <v>-1.3986271941776691E-2</v>
      </c>
      <c r="P241" s="40">
        <f t="shared" si="49"/>
        <v>-1.1168596535331227E-2</v>
      </c>
      <c r="Q241" s="40">
        <f t="shared" si="50"/>
        <v>1.4125267552011362E-2</v>
      </c>
    </row>
    <row r="242" spans="1:17" x14ac:dyDescent="0.25">
      <c r="A242" s="25">
        <v>45504</v>
      </c>
      <c r="B242" s="26">
        <v>221.82324199999999</v>
      </c>
      <c r="C242" s="26">
        <v>66.739998</v>
      </c>
      <c r="D242" s="26">
        <v>212.800003</v>
      </c>
      <c r="E242" s="26">
        <v>19.25</v>
      </c>
      <c r="F242" s="30">
        <f t="shared" si="39"/>
        <v>1.4879566390620118E-2</v>
      </c>
      <c r="G242" s="30">
        <f t="shared" si="40"/>
        <v>-1.3986271941776691E-2</v>
      </c>
      <c r="H242" s="30">
        <f t="shared" si="41"/>
        <v>-1.1168596535331227E-2</v>
      </c>
      <c r="I242" s="30">
        <f t="shared" si="42"/>
        <v>1.4125267552011362E-2</v>
      </c>
      <c r="J242" s="15">
        <f t="shared" si="43"/>
        <v>1.4769412665963972E-2</v>
      </c>
      <c r="K242" s="15">
        <f t="shared" si="44"/>
        <v>-1.4084537431361729E-2</v>
      </c>
      <c r="L242" s="15">
        <f t="shared" si="45"/>
        <v>-1.1231198149936063E-2</v>
      </c>
      <c r="M242" s="15">
        <f t="shared" si="46"/>
        <v>1.4025974025974004E-2</v>
      </c>
      <c r="N242" s="40">
        <f t="shared" si="47"/>
        <v>-1.6892595276606047E-2</v>
      </c>
      <c r="O242" s="40">
        <f t="shared" si="48"/>
        <v>1.8114838733001931E-2</v>
      </c>
      <c r="P242" s="40">
        <f t="shared" si="49"/>
        <v>-2.300698438939985E-2</v>
      </c>
      <c r="Q242" s="40">
        <f t="shared" si="50"/>
        <v>1.1363707289245462E-2</v>
      </c>
    </row>
    <row r="243" spans="1:17" x14ac:dyDescent="0.25">
      <c r="A243" s="25">
        <v>45505</v>
      </c>
      <c r="B243" s="26">
        <v>218.10754399999999</v>
      </c>
      <c r="C243" s="26">
        <v>67.959998999999996</v>
      </c>
      <c r="D243" s="26">
        <v>207.96000699999999</v>
      </c>
      <c r="E243" s="26">
        <v>19.469999000000001</v>
      </c>
      <c r="F243" s="30">
        <f t="shared" si="39"/>
        <v>-1.6892595276606047E-2</v>
      </c>
      <c r="G243" s="30">
        <f t="shared" si="40"/>
        <v>1.8114838733001931E-2</v>
      </c>
      <c r="H243" s="30">
        <f t="shared" si="41"/>
        <v>-2.300698438939985E-2</v>
      </c>
      <c r="I243" s="30">
        <f t="shared" si="42"/>
        <v>1.1363707289245462E-2</v>
      </c>
      <c r="J243" s="15">
        <f t="shared" si="43"/>
        <v>-1.7036081979814523E-2</v>
      </c>
      <c r="K243" s="15">
        <f t="shared" si="44"/>
        <v>1.795175129416933E-2</v>
      </c>
      <c r="L243" s="15">
        <f t="shared" si="45"/>
        <v>-2.3273686464147954E-2</v>
      </c>
      <c r="M243" s="15">
        <f t="shared" si="46"/>
        <v>1.1299384247528793E-2</v>
      </c>
      <c r="N243" s="40">
        <f t="shared" si="47"/>
        <v>6.8458769114516189E-3</v>
      </c>
      <c r="O243" s="40">
        <f t="shared" si="48"/>
        <v>1.9958459712746134E-2</v>
      </c>
      <c r="P243" s="40">
        <f t="shared" si="49"/>
        <v>-4.3337697237488322E-2</v>
      </c>
      <c r="Q243" s="40">
        <f t="shared" si="50"/>
        <v>-5.1492389779095047E-3</v>
      </c>
    </row>
    <row r="244" spans="1:17" x14ac:dyDescent="0.25">
      <c r="A244" s="25">
        <v>45506</v>
      </c>
      <c r="B244" s="26">
        <v>219.60580400000001</v>
      </c>
      <c r="C244" s="26">
        <v>69.330001999999993</v>
      </c>
      <c r="D244" s="26">
        <v>199.13999899999999</v>
      </c>
      <c r="E244" s="26">
        <v>19.370000999999998</v>
      </c>
      <c r="F244" s="30">
        <f t="shared" si="39"/>
        <v>6.8458769114516189E-3</v>
      </c>
      <c r="G244" s="30">
        <f t="shared" si="40"/>
        <v>1.9958459712746134E-2</v>
      </c>
      <c r="H244" s="30">
        <f t="shared" si="41"/>
        <v>-4.3337697237488322E-2</v>
      </c>
      <c r="I244" s="30">
        <f t="shared" si="42"/>
        <v>-5.1492389779095047E-3</v>
      </c>
      <c r="J244" s="15">
        <f t="shared" si="43"/>
        <v>6.8224972778953329E-3</v>
      </c>
      <c r="K244" s="15">
        <f t="shared" si="44"/>
        <v>1.9760608113064775E-2</v>
      </c>
      <c r="L244" s="15">
        <f t="shared" si="45"/>
        <v>-4.429048932555233E-2</v>
      </c>
      <c r="M244" s="15">
        <f t="shared" si="46"/>
        <v>-5.1625190933135686E-3</v>
      </c>
      <c r="N244" s="40">
        <f t="shared" si="47"/>
        <v>-4.936563304839342E-2</v>
      </c>
      <c r="O244" s="40">
        <f t="shared" si="48"/>
        <v>-1.7900558015048668E-2</v>
      </c>
      <c r="P244" s="40">
        <f t="shared" si="49"/>
        <v>-2.1521514209848672E-2</v>
      </c>
      <c r="Q244" s="40">
        <f t="shared" si="50"/>
        <v>-2.4034646374763047E-2</v>
      </c>
    </row>
    <row r="245" spans="1:17" x14ac:dyDescent="0.25">
      <c r="A245" s="25">
        <v>45509</v>
      </c>
      <c r="B245" s="26">
        <v>209.02806100000001</v>
      </c>
      <c r="C245" s="26">
        <v>68.099997999999999</v>
      </c>
      <c r="D245" s="26">
        <v>194.89999399999999</v>
      </c>
      <c r="E245" s="26">
        <v>18.91</v>
      </c>
      <c r="F245" s="30">
        <f t="shared" si="39"/>
        <v>-4.936563304839342E-2</v>
      </c>
      <c r="G245" s="30">
        <f t="shared" si="40"/>
        <v>-1.7900558015048668E-2</v>
      </c>
      <c r="H245" s="30">
        <f t="shared" si="41"/>
        <v>-2.1521514209848672E-2</v>
      </c>
      <c r="I245" s="30">
        <f t="shared" si="42"/>
        <v>-2.4034646374763047E-2</v>
      </c>
      <c r="J245" s="15">
        <f t="shared" si="43"/>
        <v>-5.0604416217590986E-2</v>
      </c>
      <c r="K245" s="15">
        <f t="shared" si="44"/>
        <v>-1.8061733276409111E-2</v>
      </c>
      <c r="L245" s="15">
        <f t="shared" si="45"/>
        <v>-2.175477234750452E-2</v>
      </c>
      <c r="M245" s="15">
        <f t="shared" si="46"/>
        <v>-2.4325806451612815E-2</v>
      </c>
      <c r="N245" s="40">
        <f t="shared" si="47"/>
        <v>-9.7960810695936606E-3</v>
      </c>
      <c r="O245" s="40">
        <f t="shared" si="48"/>
        <v>-7.3441060418495512E-4</v>
      </c>
      <c r="P245" s="40">
        <f t="shared" si="49"/>
        <v>2.7529327489063685E-2</v>
      </c>
      <c r="Q245" s="40">
        <f t="shared" si="50"/>
        <v>1.4698479459715275E-2</v>
      </c>
    </row>
    <row r="246" spans="1:17" x14ac:dyDescent="0.25">
      <c r="A246" s="25">
        <v>45510</v>
      </c>
      <c r="B246" s="26">
        <v>206.99040199999999</v>
      </c>
      <c r="C246" s="26">
        <v>68.050003000000004</v>
      </c>
      <c r="D246" s="26">
        <v>200.33999600000001</v>
      </c>
      <c r="E246" s="26">
        <v>19.190000999999999</v>
      </c>
      <c r="F246" s="30">
        <f t="shared" si="39"/>
        <v>-9.7960810695936606E-3</v>
      </c>
      <c r="G246" s="30">
        <f t="shared" si="40"/>
        <v>-7.3441060418495512E-4</v>
      </c>
      <c r="H246" s="30">
        <f t="shared" si="41"/>
        <v>2.7529327489063685E-2</v>
      </c>
      <c r="I246" s="30">
        <f t="shared" si="42"/>
        <v>1.4698479459715275E-2</v>
      </c>
      <c r="J246" s="15">
        <f t="shared" si="43"/>
        <v>-9.8442197334348835E-3</v>
      </c>
      <c r="K246" s="15">
        <f t="shared" si="44"/>
        <v>-7.3468034968338753E-4</v>
      </c>
      <c r="L246" s="15">
        <f t="shared" si="45"/>
        <v>2.7153848999777463E-2</v>
      </c>
      <c r="M246" s="15">
        <f t="shared" si="46"/>
        <v>1.4590984127619307E-2</v>
      </c>
      <c r="N246" s="40">
        <f t="shared" si="47"/>
        <v>1.2420806909965328E-2</v>
      </c>
      <c r="O246" s="40">
        <f t="shared" si="48"/>
        <v>6.0068453122636119E-3</v>
      </c>
      <c r="P246" s="40">
        <f t="shared" si="49"/>
        <v>2.9943605302915484E-4</v>
      </c>
      <c r="Q246" s="40">
        <f t="shared" si="50"/>
        <v>3.1216986037119246E-3</v>
      </c>
    </row>
    <row r="247" spans="1:17" x14ac:dyDescent="0.25">
      <c r="A247" s="25">
        <v>45511</v>
      </c>
      <c r="B247" s="26">
        <v>209.57742300000001</v>
      </c>
      <c r="C247" s="26">
        <v>68.459998999999996</v>
      </c>
      <c r="D247" s="26">
        <v>200.39999399999999</v>
      </c>
      <c r="E247" s="26">
        <v>19.25</v>
      </c>
      <c r="F247" s="30">
        <f t="shared" si="39"/>
        <v>1.2420806909965328E-2</v>
      </c>
      <c r="G247" s="30">
        <f t="shared" si="40"/>
        <v>6.0068453122636119E-3</v>
      </c>
      <c r="H247" s="30">
        <f t="shared" si="41"/>
        <v>2.9943605302915484E-4</v>
      </c>
      <c r="I247" s="30">
        <f t="shared" si="42"/>
        <v>3.1216986037119246E-3</v>
      </c>
      <c r="J247" s="15">
        <f t="shared" si="43"/>
        <v>1.2343987071546448E-2</v>
      </c>
      <c r="K247" s="15">
        <f t="shared" si="44"/>
        <v>5.9888402861354483E-3</v>
      </c>
      <c r="L247" s="15">
        <f t="shared" si="45"/>
        <v>2.9939122652857414E-4</v>
      </c>
      <c r="M247" s="15">
        <f t="shared" si="46"/>
        <v>3.1168311688312337E-3</v>
      </c>
      <c r="N247" s="40">
        <f t="shared" si="47"/>
        <v>1.6496471649674511E-2</v>
      </c>
      <c r="O247" s="40">
        <f t="shared" si="48"/>
        <v>3.9362102876051566E-3</v>
      </c>
      <c r="P247" s="40">
        <f t="shared" si="49"/>
        <v>1.8098719175530638E-2</v>
      </c>
      <c r="Q247" s="40">
        <f t="shared" si="50"/>
        <v>7.7620053354891094E-3</v>
      </c>
    </row>
    <row r="248" spans="1:17" x14ac:dyDescent="0.25">
      <c r="A248" s="25">
        <v>45512</v>
      </c>
      <c r="B248" s="26">
        <v>213.06338500000001</v>
      </c>
      <c r="C248" s="26">
        <v>68.730002999999996</v>
      </c>
      <c r="D248" s="26">
        <v>204.05999800000001</v>
      </c>
      <c r="E248" s="26">
        <v>19.399999999999999</v>
      </c>
      <c r="F248" s="30">
        <f t="shared" si="39"/>
        <v>1.6496471649674511E-2</v>
      </c>
      <c r="G248" s="30">
        <f t="shared" si="40"/>
        <v>3.9362102876051566E-3</v>
      </c>
      <c r="H248" s="30">
        <f t="shared" si="41"/>
        <v>1.8098719175530638E-2</v>
      </c>
      <c r="I248" s="30">
        <f t="shared" si="42"/>
        <v>7.7620053354891094E-3</v>
      </c>
      <c r="J248" s="15">
        <f t="shared" si="43"/>
        <v>1.636114999299387E-2</v>
      </c>
      <c r="K248" s="15">
        <f t="shared" si="44"/>
        <v>3.9284735663404546E-3</v>
      </c>
      <c r="L248" s="15">
        <f t="shared" si="45"/>
        <v>1.7935920983396338E-2</v>
      </c>
      <c r="M248" s="15">
        <f t="shared" si="46"/>
        <v>7.7319587628865254E-3</v>
      </c>
      <c r="N248" s="40">
        <f t="shared" si="47"/>
        <v>1.3642429865120695E-2</v>
      </c>
      <c r="O248" s="40">
        <f t="shared" si="48"/>
        <v>-7.2779275329949461E-4</v>
      </c>
      <c r="P248" s="40">
        <f t="shared" si="49"/>
        <v>8.4907795310884548E-3</v>
      </c>
      <c r="Q248" s="40">
        <f t="shared" si="50"/>
        <v>4.6284474501869788E-3</v>
      </c>
    </row>
    <row r="249" spans="1:17" x14ac:dyDescent="0.25">
      <c r="A249" s="25">
        <v>45513</v>
      </c>
      <c r="B249" s="26">
        <v>215.990005</v>
      </c>
      <c r="C249" s="26">
        <v>68.680000000000007</v>
      </c>
      <c r="D249" s="26">
        <v>205.800003</v>
      </c>
      <c r="E249" s="26">
        <v>19.489999999999998</v>
      </c>
      <c r="F249" s="30">
        <f t="shared" si="39"/>
        <v>1.3642429865120695E-2</v>
      </c>
      <c r="G249" s="30">
        <f t="shared" si="40"/>
        <v>-7.2779275329949461E-4</v>
      </c>
      <c r="H249" s="30">
        <f t="shared" si="41"/>
        <v>8.4907795310884548E-3</v>
      </c>
      <c r="I249" s="30">
        <f t="shared" si="42"/>
        <v>4.6284474501869788E-3</v>
      </c>
      <c r="J249" s="15">
        <f t="shared" si="43"/>
        <v>1.3549793658275926E-2</v>
      </c>
      <c r="K249" s="15">
        <f t="shared" si="44"/>
        <v>-7.280576587068954E-4</v>
      </c>
      <c r="L249" s="15">
        <f t="shared" si="45"/>
        <v>8.454834667810945E-3</v>
      </c>
      <c r="M249" s="15">
        <f t="shared" si="46"/>
        <v>4.6177526936890647E-3</v>
      </c>
      <c r="N249" s="40">
        <f t="shared" si="47"/>
        <v>7.1046339891622338E-3</v>
      </c>
      <c r="O249" s="40">
        <f t="shared" si="48"/>
        <v>-7.4534799929999399E-3</v>
      </c>
      <c r="P249" s="40">
        <f t="shared" si="49"/>
        <v>1.8932455242062468E-3</v>
      </c>
      <c r="Q249" s="40">
        <f t="shared" si="50"/>
        <v>-3.0832501301206196E-3</v>
      </c>
    </row>
    <row r="250" spans="1:17" x14ac:dyDescent="0.25">
      <c r="A250" s="25">
        <v>45516</v>
      </c>
      <c r="B250" s="26">
        <v>217.529999</v>
      </c>
      <c r="C250" s="26">
        <v>68.169998000000007</v>
      </c>
      <c r="D250" s="26">
        <v>206.19000199999999</v>
      </c>
      <c r="E250" s="26">
        <v>19.43</v>
      </c>
      <c r="F250" s="30">
        <f t="shared" si="39"/>
        <v>7.1046339891622338E-3</v>
      </c>
      <c r="G250" s="30">
        <f t="shared" si="40"/>
        <v>-7.4534799929999399E-3</v>
      </c>
      <c r="H250" s="30">
        <f t="shared" si="41"/>
        <v>1.8932455242062468E-3</v>
      </c>
      <c r="I250" s="30">
        <f t="shared" si="42"/>
        <v>-3.0832501301206196E-3</v>
      </c>
      <c r="J250" s="15">
        <f t="shared" si="43"/>
        <v>7.0794557398035345E-3</v>
      </c>
      <c r="K250" s="15">
        <f t="shared" si="44"/>
        <v>-7.4813263160136813E-3</v>
      </c>
      <c r="L250" s="15">
        <f t="shared" si="45"/>
        <v>1.8914544653818321E-3</v>
      </c>
      <c r="M250" s="15">
        <f t="shared" si="46"/>
        <v>-3.08800823468856E-3</v>
      </c>
      <c r="N250" s="40">
        <f t="shared" si="47"/>
        <v>1.7046925905757491E-2</v>
      </c>
      <c r="O250" s="40">
        <f t="shared" si="48"/>
        <v>4.2450624586943594E-3</v>
      </c>
      <c r="P250" s="40">
        <f t="shared" si="49"/>
        <v>8.4515026665683331E-3</v>
      </c>
      <c r="Q250" s="40">
        <f t="shared" si="50"/>
        <v>4.6213175955976916E-3</v>
      </c>
    </row>
    <row r="251" spans="1:17" x14ac:dyDescent="0.25">
      <c r="A251" s="25">
        <v>45517</v>
      </c>
      <c r="B251" s="26">
        <v>221.270004</v>
      </c>
      <c r="C251" s="26">
        <v>68.459998999999996</v>
      </c>
      <c r="D251" s="26">
        <v>207.94000199999999</v>
      </c>
      <c r="E251" s="26">
        <v>19.52</v>
      </c>
      <c r="F251" s="30">
        <f t="shared" si="39"/>
        <v>1.7046925905757491E-2</v>
      </c>
      <c r="G251" s="30">
        <f t="shared" si="40"/>
        <v>4.2450624586943594E-3</v>
      </c>
      <c r="H251" s="30">
        <f t="shared" si="41"/>
        <v>8.4515026665683331E-3</v>
      </c>
      <c r="I251" s="30">
        <f t="shared" si="42"/>
        <v>4.6213175955976916E-3</v>
      </c>
      <c r="J251" s="15">
        <f t="shared" si="43"/>
        <v>1.690244919053735E-2</v>
      </c>
      <c r="K251" s="15">
        <f t="shared" si="44"/>
        <v>4.2360649172663517E-3</v>
      </c>
      <c r="L251" s="15">
        <f t="shared" si="45"/>
        <v>8.4158891178619886E-3</v>
      </c>
      <c r="M251" s="15">
        <f t="shared" si="46"/>
        <v>4.610655737704911E-3</v>
      </c>
      <c r="N251" s="40">
        <f t="shared" si="47"/>
        <v>2.0316357014954671E-3</v>
      </c>
      <c r="O251" s="40">
        <f t="shared" si="48"/>
        <v>1.751357702825767E-3</v>
      </c>
      <c r="P251" s="40">
        <f t="shared" si="49"/>
        <v>1.1000172910606301E-2</v>
      </c>
      <c r="Q251" s="40">
        <f t="shared" si="50"/>
        <v>5.6193763609869146E-3</v>
      </c>
    </row>
    <row r="252" spans="1:17" x14ac:dyDescent="0.25">
      <c r="A252" s="25">
        <v>45518</v>
      </c>
      <c r="B252" s="26">
        <v>221.720001</v>
      </c>
      <c r="C252" s="26">
        <v>68.580001999999993</v>
      </c>
      <c r="D252" s="26">
        <v>210.240005</v>
      </c>
      <c r="E252" s="26">
        <v>19.629999000000002</v>
      </c>
      <c r="F252" s="30">
        <f t="shared" si="39"/>
        <v>2.0316357014954671E-3</v>
      </c>
      <c r="G252" s="30">
        <f t="shared" si="40"/>
        <v>1.751357702825767E-3</v>
      </c>
      <c r="H252" s="30">
        <f t="shared" si="41"/>
        <v>1.1000172910606301E-2</v>
      </c>
      <c r="I252" s="30">
        <f t="shared" si="42"/>
        <v>5.6193763609869146E-3</v>
      </c>
      <c r="J252" s="15">
        <f t="shared" si="43"/>
        <v>2.029573326584985E-3</v>
      </c>
      <c r="K252" s="15">
        <f t="shared" si="44"/>
        <v>1.7498249708420392E-3</v>
      </c>
      <c r="L252" s="15">
        <f t="shared" si="45"/>
        <v>1.0939892243628914E-2</v>
      </c>
      <c r="M252" s="15">
        <f t="shared" si="46"/>
        <v>5.6036171983504402E-3</v>
      </c>
      <c r="N252" s="40">
        <f t="shared" si="47"/>
        <v>1.3439858184173351E-2</v>
      </c>
      <c r="O252" s="40">
        <f t="shared" si="48"/>
        <v>1.0201851494693278E-3</v>
      </c>
      <c r="P252" s="40">
        <f t="shared" si="49"/>
        <v>6.2116322685317679E-3</v>
      </c>
      <c r="Q252" s="40">
        <f t="shared" si="50"/>
        <v>-2.7894319608277238E-2</v>
      </c>
    </row>
    <row r="253" spans="1:17" x14ac:dyDescent="0.25">
      <c r="A253" s="25">
        <v>45519</v>
      </c>
      <c r="B253" s="26">
        <v>224.720001</v>
      </c>
      <c r="C253" s="26">
        <v>68.650002000000001</v>
      </c>
      <c r="D253" s="26">
        <v>211.550003</v>
      </c>
      <c r="E253" s="26">
        <v>19.09</v>
      </c>
      <c r="F253" s="30">
        <f t="shared" si="39"/>
        <v>1.3439858184173351E-2</v>
      </c>
      <c r="G253" s="30">
        <f t="shared" si="40"/>
        <v>1.0201851494693278E-3</v>
      </c>
      <c r="H253" s="30">
        <f t="shared" si="41"/>
        <v>6.2116322685317679E-3</v>
      </c>
      <c r="I253" s="30">
        <f t="shared" si="42"/>
        <v>-2.7894319608277238E-2</v>
      </c>
      <c r="J253" s="15">
        <f t="shared" si="43"/>
        <v>1.3349946540806575E-2</v>
      </c>
      <c r="K253" s="15">
        <f t="shared" si="44"/>
        <v>1.0196649375189732E-3</v>
      </c>
      <c r="L253" s="15">
        <f t="shared" si="45"/>
        <v>6.1923799641827818E-3</v>
      </c>
      <c r="M253" s="15">
        <f t="shared" si="46"/>
        <v>-2.828700890518605E-2</v>
      </c>
      <c r="N253" s="40">
        <f t="shared" si="47"/>
        <v>5.9010397660438866E-3</v>
      </c>
      <c r="O253" s="40">
        <f t="shared" si="48"/>
        <v>7.6906421617582866E-3</v>
      </c>
      <c r="P253" s="40">
        <f t="shared" si="49"/>
        <v>1.1374431605290789E-2</v>
      </c>
      <c r="Q253" s="40">
        <f t="shared" si="50"/>
        <v>1.3010852287492039E-2</v>
      </c>
    </row>
    <row r="254" spans="1:17" x14ac:dyDescent="0.25">
      <c r="A254" s="25">
        <v>45520</v>
      </c>
      <c r="B254" s="26">
        <v>226.050003</v>
      </c>
      <c r="C254" s="26">
        <v>69.180000000000007</v>
      </c>
      <c r="D254" s="26">
        <v>213.970001</v>
      </c>
      <c r="E254" s="26">
        <v>19.34</v>
      </c>
      <c r="F254" s="30">
        <f t="shared" si="39"/>
        <v>5.9010397660438866E-3</v>
      </c>
      <c r="G254" s="30">
        <f t="shared" si="40"/>
        <v>7.6906421617582866E-3</v>
      </c>
      <c r="H254" s="30">
        <f t="shared" si="41"/>
        <v>1.1374431605290789E-2</v>
      </c>
      <c r="I254" s="30">
        <f t="shared" si="42"/>
        <v>1.3010852287492039E-2</v>
      </c>
      <c r="J254" s="15">
        <f t="shared" si="43"/>
        <v>5.883662828352218E-3</v>
      </c>
      <c r="K254" s="15">
        <f t="shared" si="44"/>
        <v>7.6611448395490916E-3</v>
      </c>
      <c r="L254" s="15">
        <f t="shared" si="45"/>
        <v>1.1309987328550757E-2</v>
      </c>
      <c r="M254" s="15">
        <f t="shared" si="46"/>
        <v>1.2926577042399173E-2</v>
      </c>
      <c r="N254" s="40">
        <f t="shared" si="47"/>
        <v>0</v>
      </c>
      <c r="O254" s="40">
        <f t="shared" si="48"/>
        <v>0</v>
      </c>
      <c r="P254" s="40">
        <f t="shared" si="49"/>
        <v>0</v>
      </c>
      <c r="Q254" s="40">
        <f t="shared" si="50"/>
        <v>0</v>
      </c>
    </row>
    <row r="255" spans="1:17" x14ac:dyDescent="0.25">
      <c r="D255" s="4"/>
      <c r="K255" s="28"/>
    </row>
    <row r="256" spans="1:17" x14ac:dyDescent="0.25">
      <c r="D256" s="4"/>
      <c r="K256" s="28"/>
    </row>
    <row r="257" spans="4:11" x14ac:dyDescent="0.25">
      <c r="D257" s="4"/>
      <c r="K257" s="28"/>
    </row>
    <row r="258" spans="4:11" x14ac:dyDescent="0.25">
      <c r="D258" s="4"/>
      <c r="K258" s="28"/>
    </row>
    <row r="259" spans="4:11" x14ac:dyDescent="0.25">
      <c r="D259" s="4"/>
      <c r="K259" s="28"/>
    </row>
    <row r="260" spans="4:11" x14ac:dyDescent="0.25">
      <c r="E260" s="1"/>
      <c r="F260" s="29"/>
      <c r="G260" s="29"/>
      <c r="K260" s="28"/>
    </row>
    <row r="261" spans="4:11" x14ac:dyDescent="0.25">
      <c r="E261" s="1"/>
      <c r="F261" s="29"/>
      <c r="G261" s="29"/>
      <c r="K261" s="28"/>
    </row>
    <row r="262" spans="4:11" x14ac:dyDescent="0.25">
      <c r="E262" s="1"/>
      <c r="F262" s="29"/>
      <c r="G262" s="29"/>
    </row>
    <row r="263" spans="4:11" x14ac:dyDescent="0.25">
      <c r="E263" s="1"/>
      <c r="F263" s="29"/>
      <c r="G263" s="29"/>
    </row>
    <row r="264" spans="4:11" x14ac:dyDescent="0.25">
      <c r="E264" s="1"/>
      <c r="F264" s="29"/>
      <c r="G264" s="29"/>
    </row>
    <row r="265" spans="4:11" x14ac:dyDescent="0.25">
      <c r="E265" s="1"/>
      <c r="F265" s="29"/>
      <c r="G265" s="29"/>
    </row>
    <row r="266" spans="4:11" x14ac:dyDescent="0.25">
      <c r="E266" s="1"/>
      <c r="F266" s="29"/>
      <c r="G266" s="29"/>
    </row>
    <row r="267" spans="4:11" x14ac:dyDescent="0.25">
      <c r="E267" s="1"/>
      <c r="F267" s="29"/>
      <c r="G267" s="29"/>
    </row>
    <row r="268" spans="4:11" x14ac:dyDescent="0.25">
      <c r="E268" s="1"/>
      <c r="F268" s="29"/>
      <c r="G268" s="29"/>
    </row>
    <row r="269" spans="4:11" x14ac:dyDescent="0.25">
      <c r="E269" s="1"/>
      <c r="F269" s="29"/>
      <c r="G269" s="29"/>
    </row>
    <row r="270" spans="4:11" x14ac:dyDescent="0.25">
      <c r="E270" s="1"/>
      <c r="F270" s="29"/>
      <c r="G270" s="29"/>
    </row>
    <row r="271" spans="4:11" x14ac:dyDescent="0.25">
      <c r="E271" s="1"/>
      <c r="F271" s="29"/>
      <c r="G271" s="29"/>
    </row>
    <row r="272" spans="4:11" x14ac:dyDescent="0.25">
      <c r="E272" s="1"/>
      <c r="F272" s="29"/>
      <c r="G272" s="29"/>
    </row>
    <row r="273" spans="5:7" x14ac:dyDescent="0.25">
      <c r="E273" s="1"/>
      <c r="F273" s="29"/>
      <c r="G273" s="29"/>
    </row>
    <row r="274" spans="5:7" x14ac:dyDescent="0.25">
      <c r="E274" s="1"/>
      <c r="F274" s="29"/>
      <c r="G274" s="29"/>
    </row>
    <row r="275" spans="5:7" x14ac:dyDescent="0.25">
      <c r="E275" s="1"/>
      <c r="F275" s="29"/>
      <c r="G275" s="29"/>
    </row>
    <row r="276" spans="5:7" x14ac:dyDescent="0.25">
      <c r="E276" s="1"/>
      <c r="F276" s="29"/>
      <c r="G276" s="29"/>
    </row>
    <row r="277" spans="5:7" x14ac:dyDescent="0.25">
      <c r="E277" s="1"/>
      <c r="F277" s="29"/>
      <c r="G277" s="29"/>
    </row>
    <row r="278" spans="5:7" x14ac:dyDescent="0.25">
      <c r="E278" s="1"/>
      <c r="F278" s="29"/>
      <c r="G278" s="29"/>
    </row>
    <row r="279" spans="5:7" x14ac:dyDescent="0.25">
      <c r="E279" s="1"/>
    </row>
    <row r="280" spans="5:7" x14ac:dyDescent="0.25">
      <c r="E280" s="1"/>
    </row>
    <row r="281" spans="5:7" x14ac:dyDescent="0.25">
      <c r="E281" s="1"/>
    </row>
    <row r="282" spans="5:7" x14ac:dyDescent="0.25">
      <c r="E282" s="1"/>
    </row>
    <row r="283" spans="5:7" x14ac:dyDescent="0.25">
      <c r="E283" s="1"/>
    </row>
    <row r="284" spans="5:7" x14ac:dyDescent="0.25">
      <c r="E284" s="1"/>
    </row>
    <row r="285" spans="5:7" x14ac:dyDescent="0.25">
      <c r="E285" s="1"/>
    </row>
    <row r="286" spans="5:7" x14ac:dyDescent="0.25">
      <c r="E286" s="1"/>
    </row>
    <row r="287" spans="5:7" x14ac:dyDescent="0.25">
      <c r="E287" s="1"/>
    </row>
    <row r="288" spans="5:7" x14ac:dyDescent="0.25">
      <c r="E288" s="1"/>
    </row>
    <row r="289" spans="5:5" x14ac:dyDescent="0.25">
      <c r="E289" s="1"/>
    </row>
    <row r="290" spans="5:5" x14ac:dyDescent="0.25">
      <c r="E290" s="1"/>
    </row>
    <row r="291" spans="5:5" x14ac:dyDescent="0.25">
      <c r="E291" s="1"/>
    </row>
    <row r="292" spans="5:5" x14ac:dyDescent="0.25">
      <c r="E292" s="1"/>
    </row>
    <row r="293" spans="5:5" x14ac:dyDescent="0.25">
      <c r="E293" s="1"/>
    </row>
    <row r="294" spans="5:5" x14ac:dyDescent="0.25">
      <c r="E294" s="1"/>
    </row>
    <row r="295" spans="5:5" x14ac:dyDescent="0.25">
      <c r="E295" s="1"/>
    </row>
    <row r="296" spans="5:5" x14ac:dyDescent="0.25">
      <c r="E296" s="1"/>
    </row>
    <row r="297" spans="5:5" x14ac:dyDescent="0.25">
      <c r="E297" s="1"/>
    </row>
    <row r="298" spans="5:5" x14ac:dyDescent="0.25">
      <c r="E298" s="1"/>
    </row>
    <row r="299" spans="5:5" x14ac:dyDescent="0.25">
      <c r="E299" s="1"/>
    </row>
    <row r="300" spans="5:5" x14ac:dyDescent="0.25">
      <c r="E300" s="1"/>
    </row>
    <row r="301" spans="5:5" x14ac:dyDescent="0.25">
      <c r="E301" s="1"/>
    </row>
    <row r="302" spans="5:5" x14ac:dyDescent="0.25">
      <c r="E302" s="1"/>
    </row>
    <row r="303" spans="5:5" x14ac:dyDescent="0.25">
      <c r="E303" s="1"/>
    </row>
    <row r="304" spans="5:5" x14ac:dyDescent="0.25">
      <c r="E304" s="1"/>
    </row>
    <row r="305" spans="5:5" x14ac:dyDescent="0.25">
      <c r="E305" s="1"/>
    </row>
    <row r="306" spans="5:5" x14ac:dyDescent="0.25">
      <c r="E306" s="1"/>
    </row>
    <row r="307" spans="5:5" x14ac:dyDescent="0.25">
      <c r="E307" s="1"/>
    </row>
    <row r="308" spans="5:5" x14ac:dyDescent="0.25">
      <c r="E308" s="1"/>
    </row>
    <row r="309" spans="5:5" x14ac:dyDescent="0.25">
      <c r="E309" s="1"/>
    </row>
    <row r="310" spans="5:5" x14ac:dyDescent="0.25">
      <c r="E310" s="1"/>
    </row>
    <row r="311" spans="5:5" x14ac:dyDescent="0.25">
      <c r="E311" s="1"/>
    </row>
    <row r="312" spans="5:5" x14ac:dyDescent="0.25">
      <c r="E312" s="1"/>
    </row>
    <row r="313" spans="5:5" x14ac:dyDescent="0.25">
      <c r="E313" s="1"/>
    </row>
    <row r="314" spans="5:5" x14ac:dyDescent="0.25">
      <c r="E314" s="1"/>
    </row>
    <row r="315" spans="5:5" x14ac:dyDescent="0.25">
      <c r="E315" s="1"/>
    </row>
    <row r="316" spans="5:5" x14ac:dyDescent="0.25">
      <c r="E316" s="1"/>
    </row>
    <row r="317" spans="5:5" x14ac:dyDescent="0.25">
      <c r="E317" s="1"/>
    </row>
    <row r="318" spans="5:5" x14ac:dyDescent="0.25">
      <c r="E318" s="1"/>
    </row>
    <row r="319" spans="5:5" x14ac:dyDescent="0.25">
      <c r="E319" s="1"/>
    </row>
    <row r="320" spans="5:5" x14ac:dyDescent="0.25">
      <c r="E320" s="1"/>
    </row>
    <row r="321" spans="5:5" x14ac:dyDescent="0.25">
      <c r="E321" s="1"/>
    </row>
    <row r="322" spans="5:5" x14ac:dyDescent="0.25">
      <c r="E322" s="1"/>
    </row>
    <row r="323" spans="5:5" x14ac:dyDescent="0.25">
      <c r="E323" s="1"/>
    </row>
    <row r="324" spans="5:5" x14ac:dyDescent="0.25">
      <c r="E324" s="1"/>
    </row>
    <row r="325" spans="5:5" x14ac:dyDescent="0.25">
      <c r="E325" s="1"/>
    </row>
    <row r="326" spans="5:5" x14ac:dyDescent="0.25">
      <c r="E326" s="1"/>
    </row>
    <row r="327" spans="5:5" x14ac:dyDescent="0.25">
      <c r="E327" s="1"/>
    </row>
    <row r="328" spans="5:5" x14ac:dyDescent="0.25">
      <c r="E328" s="1"/>
    </row>
    <row r="329" spans="5:5" x14ac:dyDescent="0.25">
      <c r="E329" s="1"/>
    </row>
    <row r="330" spans="5:5" x14ac:dyDescent="0.25">
      <c r="E330" s="1"/>
    </row>
    <row r="331" spans="5:5" x14ac:dyDescent="0.25">
      <c r="E331" s="1"/>
    </row>
    <row r="332" spans="5:5" x14ac:dyDescent="0.25">
      <c r="E332" s="1"/>
    </row>
    <row r="333" spans="5:5" x14ac:dyDescent="0.25">
      <c r="E333" s="1"/>
    </row>
    <row r="334" spans="5:5" x14ac:dyDescent="0.25">
      <c r="E334" s="1"/>
    </row>
    <row r="335" spans="5:5" x14ac:dyDescent="0.25">
      <c r="E335" s="1"/>
    </row>
    <row r="336" spans="5:5" x14ac:dyDescent="0.25">
      <c r="E336" s="1"/>
    </row>
    <row r="337" spans="5:5" x14ac:dyDescent="0.25">
      <c r="E337" s="1"/>
    </row>
    <row r="338" spans="5:5" x14ac:dyDescent="0.25">
      <c r="E338" s="1"/>
    </row>
    <row r="339" spans="5:5" x14ac:dyDescent="0.25">
      <c r="E339" s="1"/>
    </row>
    <row r="340" spans="5:5" x14ac:dyDescent="0.25">
      <c r="E340" s="1"/>
    </row>
    <row r="341" spans="5:5" x14ac:dyDescent="0.25">
      <c r="E341" s="1"/>
    </row>
    <row r="342" spans="5:5" x14ac:dyDescent="0.25">
      <c r="E342" s="1"/>
    </row>
    <row r="343" spans="5:5" x14ac:dyDescent="0.25">
      <c r="E343" s="1"/>
    </row>
    <row r="344" spans="5:5" x14ac:dyDescent="0.25">
      <c r="E344" s="1"/>
    </row>
    <row r="345" spans="5:5" x14ac:dyDescent="0.25">
      <c r="E345" s="1"/>
    </row>
    <row r="346" spans="5:5" x14ac:dyDescent="0.25">
      <c r="E346" s="1"/>
    </row>
    <row r="347" spans="5:5" x14ac:dyDescent="0.25">
      <c r="E347" s="1"/>
    </row>
    <row r="348" spans="5:5" x14ac:dyDescent="0.25">
      <c r="E348" s="1"/>
    </row>
    <row r="349" spans="5:5" x14ac:dyDescent="0.25">
      <c r="E349" s="1"/>
    </row>
    <row r="350" spans="5:5" x14ac:dyDescent="0.25">
      <c r="E350" s="1"/>
    </row>
    <row r="351" spans="5:5" x14ac:dyDescent="0.25">
      <c r="E351" s="1"/>
    </row>
    <row r="352" spans="5:5" x14ac:dyDescent="0.25">
      <c r="E352" s="1"/>
    </row>
    <row r="353" spans="5:5" x14ac:dyDescent="0.25">
      <c r="E353" s="1"/>
    </row>
    <row r="354" spans="5:5" x14ac:dyDescent="0.25">
      <c r="E354" s="1"/>
    </row>
    <row r="355" spans="5:5" x14ac:dyDescent="0.25">
      <c r="E355" s="1"/>
    </row>
    <row r="356" spans="5:5" x14ac:dyDescent="0.25">
      <c r="E356" s="1"/>
    </row>
    <row r="357" spans="5:5" x14ac:dyDescent="0.25">
      <c r="E357" s="1"/>
    </row>
    <row r="358" spans="5:5" x14ac:dyDescent="0.25">
      <c r="E358" s="1"/>
    </row>
    <row r="359" spans="5:5" x14ac:dyDescent="0.25">
      <c r="E359" s="1"/>
    </row>
    <row r="360" spans="5:5" x14ac:dyDescent="0.25">
      <c r="E360" s="1"/>
    </row>
    <row r="361" spans="5:5" x14ac:dyDescent="0.25">
      <c r="E361" s="1"/>
    </row>
    <row r="362" spans="5:5" x14ac:dyDescent="0.25">
      <c r="E362" s="1"/>
    </row>
    <row r="363" spans="5:5" x14ac:dyDescent="0.25">
      <c r="E363" s="1"/>
    </row>
    <row r="364" spans="5:5" x14ac:dyDescent="0.25">
      <c r="E364" s="1"/>
    </row>
    <row r="365" spans="5:5" x14ac:dyDescent="0.25">
      <c r="E365" s="1"/>
    </row>
    <row r="366" spans="5:5" x14ac:dyDescent="0.25">
      <c r="E366" s="1"/>
    </row>
    <row r="367" spans="5:5" x14ac:dyDescent="0.25">
      <c r="E367" s="1"/>
    </row>
    <row r="368" spans="5:5" x14ac:dyDescent="0.25">
      <c r="E368" s="1"/>
    </row>
    <row r="369" spans="5:5" x14ac:dyDescent="0.25">
      <c r="E369" s="1"/>
    </row>
    <row r="370" spans="5:5" x14ac:dyDescent="0.25">
      <c r="E370" s="1"/>
    </row>
    <row r="371" spans="5:5" x14ac:dyDescent="0.25">
      <c r="E371" s="1"/>
    </row>
    <row r="372" spans="5:5" x14ac:dyDescent="0.25">
      <c r="E372" s="1"/>
    </row>
    <row r="373" spans="5:5" x14ac:dyDescent="0.25">
      <c r="E373" s="1"/>
    </row>
    <row r="374" spans="5:5" x14ac:dyDescent="0.25">
      <c r="E374" s="1"/>
    </row>
    <row r="375" spans="5:5" x14ac:dyDescent="0.25">
      <c r="E375" s="1"/>
    </row>
    <row r="376" spans="5:5" x14ac:dyDescent="0.25">
      <c r="E376" s="1"/>
    </row>
    <row r="377" spans="5:5" x14ac:dyDescent="0.25">
      <c r="E377" s="1"/>
    </row>
    <row r="378" spans="5:5" x14ac:dyDescent="0.25">
      <c r="E378" s="1"/>
    </row>
    <row r="379" spans="5:5" x14ac:dyDescent="0.25">
      <c r="E379" s="1"/>
    </row>
    <row r="380" spans="5:5" x14ac:dyDescent="0.25">
      <c r="E380" s="1"/>
    </row>
    <row r="381" spans="5:5" x14ac:dyDescent="0.25">
      <c r="E381" s="1"/>
    </row>
    <row r="382" spans="5:5" x14ac:dyDescent="0.25">
      <c r="E382" s="1"/>
    </row>
    <row r="383" spans="5:5" x14ac:dyDescent="0.25">
      <c r="E383" s="1"/>
    </row>
    <row r="384" spans="5:5" x14ac:dyDescent="0.25">
      <c r="E384" s="1"/>
    </row>
    <row r="385" spans="5:5" x14ac:dyDescent="0.25">
      <c r="E385" s="1"/>
    </row>
    <row r="386" spans="5:5" x14ac:dyDescent="0.25">
      <c r="E386" s="1"/>
    </row>
    <row r="387" spans="5:5" x14ac:dyDescent="0.25">
      <c r="E387" s="1"/>
    </row>
    <row r="388" spans="5:5" x14ac:dyDescent="0.25">
      <c r="E388" s="1"/>
    </row>
    <row r="389" spans="5:5" x14ac:dyDescent="0.25">
      <c r="E389" s="1"/>
    </row>
    <row r="390" spans="5:5" x14ac:dyDescent="0.25">
      <c r="E390" s="1"/>
    </row>
    <row r="391" spans="5:5" x14ac:dyDescent="0.25">
      <c r="E391" s="1"/>
    </row>
    <row r="392" spans="5:5" x14ac:dyDescent="0.25">
      <c r="E392" s="1"/>
    </row>
    <row r="393" spans="5:5" x14ac:dyDescent="0.25">
      <c r="E393" s="1"/>
    </row>
    <row r="394" spans="5:5" x14ac:dyDescent="0.25">
      <c r="E394" s="1"/>
    </row>
    <row r="395" spans="5:5" x14ac:dyDescent="0.25">
      <c r="E395" s="1"/>
    </row>
    <row r="396" spans="5:5" x14ac:dyDescent="0.25">
      <c r="E396" s="1"/>
    </row>
    <row r="397" spans="5:5" x14ac:dyDescent="0.25">
      <c r="E397" s="1"/>
    </row>
    <row r="398" spans="5:5" x14ac:dyDescent="0.25">
      <c r="E398" s="1"/>
    </row>
    <row r="399" spans="5:5" x14ac:dyDescent="0.25">
      <c r="E399" s="1"/>
    </row>
    <row r="400" spans="5:5" x14ac:dyDescent="0.25">
      <c r="E400" s="1"/>
    </row>
    <row r="401" spans="5:5" x14ac:dyDescent="0.25">
      <c r="E401" s="1"/>
    </row>
    <row r="402" spans="5:5" x14ac:dyDescent="0.25">
      <c r="E402" s="1"/>
    </row>
    <row r="403" spans="5:5" x14ac:dyDescent="0.25">
      <c r="E403" s="1"/>
    </row>
    <row r="404" spans="5:5" x14ac:dyDescent="0.25">
      <c r="E404" s="1"/>
    </row>
    <row r="405" spans="5:5" x14ac:dyDescent="0.25">
      <c r="E405" s="1"/>
    </row>
    <row r="406" spans="5:5" x14ac:dyDescent="0.25">
      <c r="E406" s="1"/>
    </row>
    <row r="407" spans="5:5" x14ac:dyDescent="0.25">
      <c r="E407" s="1"/>
    </row>
    <row r="408" spans="5:5" x14ac:dyDescent="0.25">
      <c r="E408" s="1"/>
    </row>
    <row r="409" spans="5:5" x14ac:dyDescent="0.25">
      <c r="E409" s="1"/>
    </row>
    <row r="410" spans="5:5" x14ac:dyDescent="0.25">
      <c r="E410" s="1"/>
    </row>
    <row r="411" spans="5:5" x14ac:dyDescent="0.25">
      <c r="E411" s="1"/>
    </row>
    <row r="412" spans="5:5" x14ac:dyDescent="0.25">
      <c r="E412" s="1"/>
    </row>
    <row r="413" spans="5:5" x14ac:dyDescent="0.25">
      <c r="E413" s="1"/>
    </row>
    <row r="414" spans="5:5" x14ac:dyDescent="0.25">
      <c r="E414" s="1"/>
    </row>
    <row r="415" spans="5:5" x14ac:dyDescent="0.25">
      <c r="E415" s="1"/>
    </row>
    <row r="416" spans="5:5" x14ac:dyDescent="0.25">
      <c r="E416" s="1"/>
    </row>
    <row r="417" spans="5:5" x14ac:dyDescent="0.25">
      <c r="E417" s="1"/>
    </row>
    <row r="418" spans="5:5" x14ac:dyDescent="0.25">
      <c r="E418" s="1"/>
    </row>
    <row r="419" spans="5:5" x14ac:dyDescent="0.25">
      <c r="E419" s="1"/>
    </row>
    <row r="420" spans="5:5" x14ac:dyDescent="0.25">
      <c r="E420" s="1"/>
    </row>
    <row r="421" spans="5:5" x14ac:dyDescent="0.25">
      <c r="E421" s="1"/>
    </row>
    <row r="422" spans="5:5" x14ac:dyDescent="0.25">
      <c r="E422" s="1"/>
    </row>
    <row r="423" spans="5:5" x14ac:dyDescent="0.25">
      <c r="E423" s="1"/>
    </row>
    <row r="424" spans="5:5" x14ac:dyDescent="0.25">
      <c r="E424" s="1"/>
    </row>
    <row r="425" spans="5:5" x14ac:dyDescent="0.25">
      <c r="E425" s="1"/>
    </row>
    <row r="426" spans="5:5" x14ac:dyDescent="0.25">
      <c r="E426" s="1"/>
    </row>
    <row r="427" spans="5:5" x14ac:dyDescent="0.25">
      <c r="E427" s="1"/>
    </row>
    <row r="428" spans="5:5" x14ac:dyDescent="0.25">
      <c r="E428" s="1"/>
    </row>
    <row r="429" spans="5:5" x14ac:dyDescent="0.25">
      <c r="E429" s="1"/>
    </row>
    <row r="430" spans="5:5" x14ac:dyDescent="0.25">
      <c r="E430" s="1"/>
    </row>
    <row r="431" spans="5:5" x14ac:dyDescent="0.25">
      <c r="E431" s="1"/>
    </row>
    <row r="432" spans="5:5" x14ac:dyDescent="0.25">
      <c r="E432" s="1"/>
    </row>
    <row r="433" spans="5:5" x14ac:dyDescent="0.25">
      <c r="E433" s="1"/>
    </row>
    <row r="434" spans="5:5" x14ac:dyDescent="0.25">
      <c r="E434" s="1"/>
    </row>
    <row r="435" spans="5:5" x14ac:dyDescent="0.25">
      <c r="E435" s="1"/>
    </row>
    <row r="436" spans="5:5" x14ac:dyDescent="0.25">
      <c r="E436" s="1"/>
    </row>
    <row r="437" spans="5:5" x14ac:dyDescent="0.25">
      <c r="E437" s="1"/>
    </row>
    <row r="438" spans="5:5" x14ac:dyDescent="0.25">
      <c r="E438" s="1"/>
    </row>
    <row r="439" spans="5:5" x14ac:dyDescent="0.25">
      <c r="E439" s="1"/>
    </row>
    <row r="440" spans="5:5" x14ac:dyDescent="0.25">
      <c r="E440" s="1"/>
    </row>
    <row r="441" spans="5:5" x14ac:dyDescent="0.25">
      <c r="E441" s="1"/>
    </row>
    <row r="442" spans="5:5" x14ac:dyDescent="0.25">
      <c r="E442" s="1"/>
    </row>
    <row r="443" spans="5:5" x14ac:dyDescent="0.25">
      <c r="E443" s="1"/>
    </row>
    <row r="444" spans="5:5" x14ac:dyDescent="0.25">
      <c r="E444" s="1"/>
    </row>
    <row r="445" spans="5:5" x14ac:dyDescent="0.25">
      <c r="E445" s="1"/>
    </row>
    <row r="446" spans="5:5" x14ac:dyDescent="0.25">
      <c r="E446" s="1"/>
    </row>
    <row r="447" spans="5:5" x14ac:dyDescent="0.25">
      <c r="E447" s="1"/>
    </row>
    <row r="448" spans="5:5" x14ac:dyDescent="0.25">
      <c r="E448" s="1"/>
    </row>
    <row r="449" spans="5:5" x14ac:dyDescent="0.25">
      <c r="E449" s="1"/>
    </row>
    <row r="450" spans="5:5" x14ac:dyDescent="0.25">
      <c r="E450" s="1"/>
    </row>
    <row r="451" spans="5:5" x14ac:dyDescent="0.25">
      <c r="E451" s="1"/>
    </row>
    <row r="452" spans="5:5" x14ac:dyDescent="0.25">
      <c r="E452" s="1"/>
    </row>
    <row r="453" spans="5:5" x14ac:dyDescent="0.25">
      <c r="E453" s="1"/>
    </row>
    <row r="454" spans="5:5" x14ac:dyDescent="0.25">
      <c r="E454" s="1"/>
    </row>
    <row r="455" spans="5:5" x14ac:dyDescent="0.25">
      <c r="E455" s="1"/>
    </row>
    <row r="456" spans="5:5" x14ac:dyDescent="0.25">
      <c r="E456" s="1"/>
    </row>
    <row r="457" spans="5:5" x14ac:dyDescent="0.25">
      <c r="E457" s="1"/>
    </row>
    <row r="458" spans="5:5" x14ac:dyDescent="0.25">
      <c r="E458" s="1"/>
    </row>
    <row r="459" spans="5:5" x14ac:dyDescent="0.25">
      <c r="E459" s="1"/>
    </row>
    <row r="460" spans="5:5" x14ac:dyDescent="0.25">
      <c r="E460" s="1"/>
    </row>
    <row r="461" spans="5:5" x14ac:dyDescent="0.25">
      <c r="E461" s="1"/>
    </row>
    <row r="462" spans="5:5" x14ac:dyDescent="0.25">
      <c r="E462" s="1"/>
    </row>
    <row r="463" spans="5:5" x14ac:dyDescent="0.25">
      <c r="E463" s="1"/>
    </row>
    <row r="464" spans="5:5" x14ac:dyDescent="0.25">
      <c r="E464" s="1"/>
    </row>
    <row r="465" spans="5:5" x14ac:dyDescent="0.25">
      <c r="E465" s="1"/>
    </row>
    <row r="466" spans="5:5" x14ac:dyDescent="0.25">
      <c r="E466" s="1"/>
    </row>
    <row r="467" spans="5:5" x14ac:dyDescent="0.25">
      <c r="E467" s="1"/>
    </row>
    <row r="468" spans="5:5" x14ac:dyDescent="0.25">
      <c r="E468" s="1"/>
    </row>
    <row r="469" spans="5:5" x14ac:dyDescent="0.25">
      <c r="E469" s="1"/>
    </row>
    <row r="470" spans="5:5" x14ac:dyDescent="0.25">
      <c r="E470" s="1"/>
    </row>
    <row r="471" spans="5:5" x14ac:dyDescent="0.25">
      <c r="E471" s="1"/>
    </row>
    <row r="472" spans="5:5" x14ac:dyDescent="0.25">
      <c r="E472" s="1"/>
    </row>
    <row r="473" spans="5:5" x14ac:dyDescent="0.25">
      <c r="E473" s="1"/>
    </row>
    <row r="474" spans="5:5" x14ac:dyDescent="0.25">
      <c r="E474" s="1"/>
    </row>
    <row r="475" spans="5:5" x14ac:dyDescent="0.25">
      <c r="E475" s="1"/>
    </row>
    <row r="476" spans="5:5" x14ac:dyDescent="0.25">
      <c r="E476" s="1"/>
    </row>
    <row r="477" spans="5:5" x14ac:dyDescent="0.25">
      <c r="E477" s="1"/>
    </row>
    <row r="478" spans="5:5" x14ac:dyDescent="0.25">
      <c r="E478" s="1"/>
    </row>
    <row r="479" spans="5:5" x14ac:dyDescent="0.25">
      <c r="E479" s="1"/>
    </row>
    <row r="480" spans="5:5" x14ac:dyDescent="0.25">
      <c r="E480" s="1"/>
    </row>
    <row r="481" spans="5:5" x14ac:dyDescent="0.25">
      <c r="E481" s="1"/>
    </row>
    <row r="482" spans="5:5" x14ac:dyDescent="0.25">
      <c r="E482" s="1"/>
    </row>
    <row r="483" spans="5:5" x14ac:dyDescent="0.25">
      <c r="E483" s="1"/>
    </row>
    <row r="484" spans="5:5" x14ac:dyDescent="0.25">
      <c r="E484" s="1"/>
    </row>
    <row r="485" spans="5:5" x14ac:dyDescent="0.25">
      <c r="E485" s="1"/>
    </row>
    <row r="486" spans="5:5" x14ac:dyDescent="0.25">
      <c r="E486" s="1"/>
    </row>
    <row r="487" spans="5:5" x14ac:dyDescent="0.25">
      <c r="E487" s="1"/>
    </row>
    <row r="488" spans="5:5" x14ac:dyDescent="0.25">
      <c r="E488" s="1"/>
    </row>
    <row r="489" spans="5:5" x14ac:dyDescent="0.25">
      <c r="E489" s="1"/>
    </row>
    <row r="490" spans="5:5" x14ac:dyDescent="0.25">
      <c r="E490" s="1"/>
    </row>
    <row r="491" spans="5:5" x14ac:dyDescent="0.25">
      <c r="E491" s="1"/>
    </row>
    <row r="492" spans="5:5" x14ac:dyDescent="0.25">
      <c r="E492" s="1"/>
    </row>
    <row r="493" spans="5:5" x14ac:dyDescent="0.25">
      <c r="E493" s="1"/>
    </row>
    <row r="494" spans="5:5" x14ac:dyDescent="0.25">
      <c r="E494" s="1"/>
    </row>
    <row r="495" spans="5:5" x14ac:dyDescent="0.25">
      <c r="E495" s="1"/>
    </row>
    <row r="496" spans="5:5" x14ac:dyDescent="0.25">
      <c r="E496" s="1"/>
    </row>
    <row r="497" spans="5:5" x14ac:dyDescent="0.25">
      <c r="E497" s="1"/>
    </row>
    <row r="498" spans="5:5" x14ac:dyDescent="0.25">
      <c r="E498" s="1"/>
    </row>
    <row r="499" spans="5:5" x14ac:dyDescent="0.25">
      <c r="E499" s="1"/>
    </row>
    <row r="500" spans="5:5" x14ac:dyDescent="0.25">
      <c r="E500" s="1"/>
    </row>
    <row r="501" spans="5:5" x14ac:dyDescent="0.25">
      <c r="E501" s="1"/>
    </row>
    <row r="502" spans="5:5" x14ac:dyDescent="0.25">
      <c r="E502" s="1"/>
    </row>
    <row r="503" spans="5:5" x14ac:dyDescent="0.25">
      <c r="E503" s="1"/>
    </row>
    <row r="504" spans="5:5" x14ac:dyDescent="0.25">
      <c r="E504" s="1"/>
    </row>
    <row r="505" spans="5:5" x14ac:dyDescent="0.25">
      <c r="E505" s="1"/>
    </row>
    <row r="506" spans="5:5" x14ac:dyDescent="0.25">
      <c r="E506" s="1"/>
    </row>
    <row r="507" spans="5:5" x14ac:dyDescent="0.25">
      <c r="E507" s="1"/>
    </row>
    <row r="508" spans="5:5" x14ac:dyDescent="0.25">
      <c r="E508" s="1"/>
    </row>
    <row r="509" spans="5:5" x14ac:dyDescent="0.25">
      <c r="E509" s="1"/>
    </row>
    <row r="510" spans="5:5" x14ac:dyDescent="0.25">
      <c r="E510" s="1"/>
    </row>
    <row r="511" spans="5:5" x14ac:dyDescent="0.25">
      <c r="E511" s="1"/>
    </row>
    <row r="512" spans="5:5" x14ac:dyDescent="0.25">
      <c r="E512" s="1"/>
    </row>
    <row r="513" spans="5:5" x14ac:dyDescent="0.25">
      <c r="E513" s="1"/>
    </row>
    <row r="514" spans="5:5" x14ac:dyDescent="0.25">
      <c r="E514" s="1"/>
    </row>
    <row r="515" spans="5:5" x14ac:dyDescent="0.25">
      <c r="E515" s="1"/>
    </row>
    <row r="516" spans="5:5" x14ac:dyDescent="0.25">
      <c r="E516" s="1"/>
    </row>
    <row r="517" spans="5:5" x14ac:dyDescent="0.25">
      <c r="E517" s="1"/>
    </row>
    <row r="518" spans="5:5" x14ac:dyDescent="0.25">
      <c r="E518" s="1"/>
    </row>
    <row r="519" spans="5:5" x14ac:dyDescent="0.25">
      <c r="E519" s="1"/>
    </row>
    <row r="520" spans="5:5" x14ac:dyDescent="0.25">
      <c r="E520" s="1"/>
    </row>
    <row r="521" spans="5:5" x14ac:dyDescent="0.25">
      <c r="E521" s="1"/>
    </row>
    <row r="522" spans="5:5" x14ac:dyDescent="0.25">
      <c r="E522" s="1"/>
    </row>
    <row r="523" spans="5:5" x14ac:dyDescent="0.25">
      <c r="E523" s="1"/>
    </row>
    <row r="524" spans="5:5" x14ac:dyDescent="0.25">
      <c r="E524" s="1"/>
    </row>
    <row r="525" spans="5:5" x14ac:dyDescent="0.25">
      <c r="E525" s="1"/>
    </row>
    <row r="526" spans="5:5" x14ac:dyDescent="0.25">
      <c r="E526" s="1"/>
    </row>
    <row r="527" spans="5:5" x14ac:dyDescent="0.25">
      <c r="E527" s="1"/>
    </row>
    <row r="528" spans="5:5" x14ac:dyDescent="0.25">
      <c r="E528" s="1"/>
    </row>
    <row r="529" spans="5:5" x14ac:dyDescent="0.25">
      <c r="E529" s="1"/>
    </row>
    <row r="530" spans="5:5" x14ac:dyDescent="0.25">
      <c r="E530" s="1"/>
    </row>
    <row r="531" spans="5:5" x14ac:dyDescent="0.25">
      <c r="E531" s="1"/>
    </row>
    <row r="532" spans="5:5" x14ac:dyDescent="0.25">
      <c r="E532" s="1"/>
    </row>
    <row r="533" spans="5:5" x14ac:dyDescent="0.25">
      <c r="E533" s="1"/>
    </row>
    <row r="534" spans="5:5" x14ac:dyDescent="0.25">
      <c r="E534" s="1"/>
    </row>
    <row r="535" spans="5:5" x14ac:dyDescent="0.25">
      <c r="E535" s="1"/>
    </row>
    <row r="536" spans="5:5" x14ac:dyDescent="0.25">
      <c r="E536" s="1"/>
    </row>
    <row r="537" spans="5:5" x14ac:dyDescent="0.25">
      <c r="E537" s="1"/>
    </row>
    <row r="538" spans="5:5" x14ac:dyDescent="0.25">
      <c r="E538" s="1"/>
    </row>
    <row r="539" spans="5:5" x14ac:dyDescent="0.25">
      <c r="E539" s="1"/>
    </row>
    <row r="540" spans="5:5" x14ac:dyDescent="0.25">
      <c r="E540" s="1"/>
    </row>
    <row r="541" spans="5:5" x14ac:dyDescent="0.25">
      <c r="E541" s="1"/>
    </row>
    <row r="542" spans="5:5" x14ac:dyDescent="0.25">
      <c r="E542" s="1"/>
    </row>
    <row r="543" spans="5:5" x14ac:dyDescent="0.25">
      <c r="E543" s="1"/>
    </row>
    <row r="544" spans="5:5" x14ac:dyDescent="0.25">
      <c r="E544" s="1"/>
    </row>
    <row r="545" spans="5:5" x14ac:dyDescent="0.25">
      <c r="E545" s="1"/>
    </row>
    <row r="546" spans="5:5" x14ac:dyDescent="0.25">
      <c r="E546" s="1"/>
    </row>
    <row r="547" spans="5:5" x14ac:dyDescent="0.25">
      <c r="E547" s="1"/>
    </row>
    <row r="548" spans="5:5" x14ac:dyDescent="0.25">
      <c r="E548" s="1"/>
    </row>
    <row r="549" spans="5:5" x14ac:dyDescent="0.25">
      <c r="E549" s="1"/>
    </row>
    <row r="550" spans="5:5" x14ac:dyDescent="0.25">
      <c r="E550" s="1"/>
    </row>
    <row r="551" spans="5:5" x14ac:dyDescent="0.25">
      <c r="E551" s="1"/>
    </row>
    <row r="552" spans="5:5" x14ac:dyDescent="0.25">
      <c r="E552" s="1"/>
    </row>
    <row r="553" spans="5:5" x14ac:dyDescent="0.25">
      <c r="E553" s="1"/>
    </row>
    <row r="554" spans="5:5" x14ac:dyDescent="0.25">
      <c r="E554" s="1"/>
    </row>
    <row r="555" spans="5:5" x14ac:dyDescent="0.25">
      <c r="E555" s="1"/>
    </row>
    <row r="556" spans="5:5" x14ac:dyDescent="0.25">
      <c r="E556" s="1"/>
    </row>
    <row r="557" spans="5:5" x14ac:dyDescent="0.25">
      <c r="E557" s="1"/>
    </row>
    <row r="558" spans="5:5" x14ac:dyDescent="0.25">
      <c r="E558" s="1"/>
    </row>
    <row r="559" spans="5:5" x14ac:dyDescent="0.25">
      <c r="E559" s="1"/>
    </row>
    <row r="560" spans="5:5" x14ac:dyDescent="0.25">
      <c r="E560" s="1"/>
    </row>
    <row r="561" spans="5:5" x14ac:dyDescent="0.25">
      <c r="E561" s="1"/>
    </row>
    <row r="562" spans="5:5" x14ac:dyDescent="0.25">
      <c r="E562" s="1"/>
    </row>
    <row r="563" spans="5:5" x14ac:dyDescent="0.25">
      <c r="E563" s="1"/>
    </row>
    <row r="564" spans="5:5" x14ac:dyDescent="0.25">
      <c r="E564" s="1"/>
    </row>
    <row r="565" spans="5:5" x14ac:dyDescent="0.25">
      <c r="E565" s="1"/>
    </row>
    <row r="566" spans="5:5" x14ac:dyDescent="0.25">
      <c r="E566" s="1"/>
    </row>
    <row r="567" spans="5:5" x14ac:dyDescent="0.25">
      <c r="E567" s="1"/>
    </row>
    <row r="568" spans="5:5" x14ac:dyDescent="0.25">
      <c r="E568" s="1"/>
    </row>
    <row r="569" spans="5:5" x14ac:dyDescent="0.25">
      <c r="E569" s="1"/>
    </row>
    <row r="570" spans="5:5" x14ac:dyDescent="0.25">
      <c r="E570" s="1"/>
    </row>
    <row r="571" spans="5:5" x14ac:dyDescent="0.25">
      <c r="E571" s="1"/>
    </row>
    <row r="572" spans="5:5" x14ac:dyDescent="0.25">
      <c r="E572" s="1"/>
    </row>
    <row r="573" spans="5:5" x14ac:dyDescent="0.25">
      <c r="E573" s="1"/>
    </row>
    <row r="574" spans="5:5" x14ac:dyDescent="0.25">
      <c r="E574" s="1"/>
    </row>
    <row r="575" spans="5:5" x14ac:dyDescent="0.25">
      <c r="E575" s="1"/>
    </row>
    <row r="576" spans="5:5" x14ac:dyDescent="0.25">
      <c r="E576" s="1"/>
    </row>
    <row r="577" spans="5:5" x14ac:dyDescent="0.25">
      <c r="E577" s="1"/>
    </row>
    <row r="578" spans="5:5" x14ac:dyDescent="0.25">
      <c r="E578" s="1"/>
    </row>
    <row r="579" spans="5:5" x14ac:dyDescent="0.25">
      <c r="E579" s="1"/>
    </row>
    <row r="580" spans="5:5" x14ac:dyDescent="0.25">
      <c r="E580" s="1"/>
    </row>
    <row r="581" spans="5:5" x14ac:dyDescent="0.25">
      <c r="E581" s="1"/>
    </row>
    <row r="582" spans="5:5" x14ac:dyDescent="0.25">
      <c r="E582" s="1"/>
    </row>
    <row r="583" spans="5:5" x14ac:dyDescent="0.25">
      <c r="E583" s="1"/>
    </row>
    <row r="584" spans="5:5" x14ac:dyDescent="0.25">
      <c r="E584" s="1"/>
    </row>
    <row r="585" spans="5:5" x14ac:dyDescent="0.25">
      <c r="E585" s="1"/>
    </row>
    <row r="586" spans="5:5" x14ac:dyDescent="0.25">
      <c r="E586" s="1"/>
    </row>
    <row r="587" spans="5:5" x14ac:dyDescent="0.25">
      <c r="E587" s="1"/>
    </row>
    <row r="588" spans="5:5" x14ac:dyDescent="0.25">
      <c r="E588" s="1"/>
    </row>
    <row r="589" spans="5:5" x14ac:dyDescent="0.25">
      <c r="E589" s="1"/>
    </row>
    <row r="590" spans="5:5" x14ac:dyDescent="0.25">
      <c r="E590" s="1"/>
    </row>
    <row r="591" spans="5:5" x14ac:dyDescent="0.25">
      <c r="E591" s="1"/>
    </row>
    <row r="592" spans="5:5" x14ac:dyDescent="0.25">
      <c r="E592" s="1"/>
    </row>
    <row r="593" spans="5:5" x14ac:dyDescent="0.25">
      <c r="E593" s="1"/>
    </row>
    <row r="594" spans="5:5" x14ac:dyDescent="0.25">
      <c r="E594" s="1"/>
    </row>
    <row r="595" spans="5:5" x14ac:dyDescent="0.25">
      <c r="E595" s="1"/>
    </row>
    <row r="596" spans="5:5" x14ac:dyDescent="0.25">
      <c r="E596" s="1"/>
    </row>
    <row r="597" spans="5:5" x14ac:dyDescent="0.25">
      <c r="E597" s="1"/>
    </row>
    <row r="598" spans="5:5" x14ac:dyDescent="0.25">
      <c r="E598" s="1"/>
    </row>
    <row r="599" spans="5:5" x14ac:dyDescent="0.25">
      <c r="E599" s="1"/>
    </row>
    <row r="600" spans="5:5" x14ac:dyDescent="0.25">
      <c r="E600" s="1"/>
    </row>
    <row r="601" spans="5:5" x14ac:dyDescent="0.25">
      <c r="E601" s="1"/>
    </row>
    <row r="602" spans="5:5" x14ac:dyDescent="0.25">
      <c r="E602" s="1"/>
    </row>
    <row r="603" spans="5:5" x14ac:dyDescent="0.25">
      <c r="E603" s="1"/>
    </row>
    <row r="604" spans="5:5" x14ac:dyDescent="0.25">
      <c r="E604" s="1"/>
    </row>
    <row r="605" spans="5:5" x14ac:dyDescent="0.25">
      <c r="E605" s="1"/>
    </row>
    <row r="606" spans="5:5" x14ac:dyDescent="0.25">
      <c r="E606" s="1"/>
    </row>
    <row r="607" spans="5:5" x14ac:dyDescent="0.25">
      <c r="E607" s="1"/>
    </row>
    <row r="608" spans="5:5" x14ac:dyDescent="0.25">
      <c r="E608" s="1"/>
    </row>
    <row r="609" spans="5:5" x14ac:dyDescent="0.25">
      <c r="E609" s="1"/>
    </row>
    <row r="610" spans="5:5" x14ac:dyDescent="0.25">
      <c r="E610" s="1"/>
    </row>
    <row r="611" spans="5:5" x14ac:dyDescent="0.25">
      <c r="E611" s="1"/>
    </row>
    <row r="612" spans="5:5" x14ac:dyDescent="0.25">
      <c r="E612" s="1"/>
    </row>
    <row r="613" spans="5:5" x14ac:dyDescent="0.25">
      <c r="E613" s="1"/>
    </row>
    <row r="614" spans="5:5" x14ac:dyDescent="0.25">
      <c r="E614" s="1"/>
    </row>
    <row r="615" spans="5:5" x14ac:dyDescent="0.25">
      <c r="E615" s="1"/>
    </row>
    <row r="616" spans="5:5" x14ac:dyDescent="0.25">
      <c r="E616" s="1"/>
    </row>
    <row r="617" spans="5:5" x14ac:dyDescent="0.25">
      <c r="E617" s="1"/>
    </row>
    <row r="618" spans="5:5" x14ac:dyDescent="0.25">
      <c r="E618" s="1"/>
    </row>
    <row r="619" spans="5:5" x14ac:dyDescent="0.25">
      <c r="E619" s="1"/>
    </row>
    <row r="620" spans="5:5" x14ac:dyDescent="0.25">
      <c r="E620" s="1"/>
    </row>
    <row r="621" spans="5:5" x14ac:dyDescent="0.25">
      <c r="E621" s="1"/>
    </row>
    <row r="622" spans="5:5" x14ac:dyDescent="0.25">
      <c r="E622" s="1"/>
    </row>
    <row r="623" spans="5:5" x14ac:dyDescent="0.25">
      <c r="E623" s="1"/>
    </row>
    <row r="624" spans="5:5" x14ac:dyDescent="0.25">
      <c r="E624" s="1"/>
    </row>
    <row r="625" spans="5:5" x14ac:dyDescent="0.25">
      <c r="E625" s="1"/>
    </row>
    <row r="626" spans="5:5" x14ac:dyDescent="0.25">
      <c r="E626" s="1"/>
    </row>
    <row r="627" spans="5:5" x14ac:dyDescent="0.25">
      <c r="E627" s="1"/>
    </row>
    <row r="628" spans="5:5" x14ac:dyDescent="0.25">
      <c r="E628" s="1"/>
    </row>
    <row r="629" spans="5:5" x14ac:dyDescent="0.25">
      <c r="E629" s="1"/>
    </row>
    <row r="630" spans="5:5" x14ac:dyDescent="0.25">
      <c r="E630" s="1"/>
    </row>
    <row r="631" spans="5:5" x14ac:dyDescent="0.25">
      <c r="E631" s="1"/>
    </row>
    <row r="632" spans="5:5" x14ac:dyDescent="0.25">
      <c r="E632" s="1"/>
    </row>
    <row r="633" spans="5:5" x14ac:dyDescent="0.25">
      <c r="E633" s="1"/>
    </row>
    <row r="634" spans="5:5" x14ac:dyDescent="0.25">
      <c r="E634" s="1"/>
    </row>
    <row r="635" spans="5:5" x14ac:dyDescent="0.25">
      <c r="E635" s="1"/>
    </row>
    <row r="636" spans="5:5" x14ac:dyDescent="0.25">
      <c r="E636" s="1"/>
    </row>
    <row r="637" spans="5:5" x14ac:dyDescent="0.25">
      <c r="E637" s="1"/>
    </row>
    <row r="638" spans="5:5" x14ac:dyDescent="0.25">
      <c r="E638" s="1"/>
    </row>
    <row r="639" spans="5:5" x14ac:dyDescent="0.25">
      <c r="E639" s="1"/>
    </row>
    <row r="640" spans="5:5" x14ac:dyDescent="0.25">
      <c r="E640" s="1"/>
    </row>
    <row r="641" spans="5:5" x14ac:dyDescent="0.25">
      <c r="E641" s="1"/>
    </row>
    <row r="642" spans="5:5" x14ac:dyDescent="0.25">
      <c r="E642" s="1"/>
    </row>
    <row r="643" spans="5:5" x14ac:dyDescent="0.25">
      <c r="E643" s="1"/>
    </row>
    <row r="644" spans="5:5" x14ac:dyDescent="0.25">
      <c r="E644" s="1"/>
    </row>
    <row r="645" spans="5:5" x14ac:dyDescent="0.25">
      <c r="E645" s="1"/>
    </row>
    <row r="646" spans="5:5" x14ac:dyDescent="0.25">
      <c r="E646" s="1"/>
    </row>
    <row r="647" spans="5:5" x14ac:dyDescent="0.25">
      <c r="E647" s="1"/>
    </row>
    <row r="648" spans="5:5" x14ac:dyDescent="0.25">
      <c r="E648" s="1"/>
    </row>
    <row r="649" spans="5:5" x14ac:dyDescent="0.25">
      <c r="E649" s="1"/>
    </row>
    <row r="650" spans="5:5" x14ac:dyDescent="0.25">
      <c r="E650" s="1"/>
    </row>
    <row r="651" spans="5:5" x14ac:dyDescent="0.25">
      <c r="E651" s="1"/>
    </row>
    <row r="652" spans="5:5" x14ac:dyDescent="0.25">
      <c r="E652" s="1"/>
    </row>
    <row r="653" spans="5:5" x14ac:dyDescent="0.25">
      <c r="E653" s="1"/>
    </row>
    <row r="654" spans="5:5" x14ac:dyDescent="0.25">
      <c r="E654" s="1"/>
    </row>
    <row r="655" spans="5:5" x14ac:dyDescent="0.25">
      <c r="E655" s="1"/>
    </row>
    <row r="656" spans="5:5" x14ac:dyDescent="0.25">
      <c r="E656" s="1"/>
    </row>
    <row r="657" spans="5:5" x14ac:dyDescent="0.25">
      <c r="E657" s="1"/>
    </row>
    <row r="658" spans="5:5" x14ac:dyDescent="0.25">
      <c r="E658" s="1"/>
    </row>
    <row r="659" spans="5:5" x14ac:dyDescent="0.25">
      <c r="E659" s="1"/>
    </row>
    <row r="660" spans="5:5" x14ac:dyDescent="0.25">
      <c r="E660" s="1"/>
    </row>
    <row r="661" spans="5:5" x14ac:dyDescent="0.25">
      <c r="E661" s="1"/>
    </row>
    <row r="662" spans="5:5" x14ac:dyDescent="0.25">
      <c r="E662" s="1"/>
    </row>
    <row r="663" spans="5:5" x14ac:dyDescent="0.25">
      <c r="E663" s="1"/>
    </row>
    <row r="664" spans="5:5" x14ac:dyDescent="0.25">
      <c r="E664" s="1"/>
    </row>
    <row r="665" spans="5:5" x14ac:dyDescent="0.25">
      <c r="E665" s="1"/>
    </row>
    <row r="666" spans="5:5" x14ac:dyDescent="0.25">
      <c r="E666" s="1"/>
    </row>
    <row r="667" spans="5:5" x14ac:dyDescent="0.25">
      <c r="E667" s="1"/>
    </row>
    <row r="668" spans="5:5" x14ac:dyDescent="0.25">
      <c r="E668" s="1"/>
    </row>
    <row r="669" spans="5:5" x14ac:dyDescent="0.25">
      <c r="E669" s="1"/>
    </row>
    <row r="670" spans="5:5" x14ac:dyDescent="0.25">
      <c r="E670" s="1"/>
    </row>
    <row r="671" spans="5:5" x14ac:dyDescent="0.25">
      <c r="E671" s="1"/>
    </row>
    <row r="672" spans="5:5" x14ac:dyDescent="0.25">
      <c r="E672" s="1"/>
    </row>
    <row r="673" spans="5:5" x14ac:dyDescent="0.25">
      <c r="E673" s="1"/>
    </row>
    <row r="674" spans="5:5" x14ac:dyDescent="0.25">
      <c r="E674" s="1"/>
    </row>
    <row r="675" spans="5:5" x14ac:dyDescent="0.25">
      <c r="E675" s="1"/>
    </row>
    <row r="676" spans="5:5" x14ac:dyDescent="0.25">
      <c r="E676" s="1"/>
    </row>
    <row r="677" spans="5:5" x14ac:dyDescent="0.25">
      <c r="E677" s="1"/>
    </row>
    <row r="678" spans="5:5" x14ac:dyDescent="0.25">
      <c r="E678" s="1"/>
    </row>
    <row r="679" spans="5:5" x14ac:dyDescent="0.25">
      <c r="E679" s="1"/>
    </row>
    <row r="680" spans="5:5" x14ac:dyDescent="0.25">
      <c r="E680" s="1"/>
    </row>
    <row r="681" spans="5:5" x14ac:dyDescent="0.25">
      <c r="E681" s="1"/>
    </row>
    <row r="682" spans="5:5" x14ac:dyDescent="0.25">
      <c r="E682" s="1"/>
    </row>
    <row r="683" spans="5:5" x14ac:dyDescent="0.25">
      <c r="E683" s="1"/>
    </row>
    <row r="684" spans="5:5" x14ac:dyDescent="0.25">
      <c r="E684" s="1"/>
    </row>
    <row r="685" spans="5:5" x14ac:dyDescent="0.25">
      <c r="E685" s="1"/>
    </row>
    <row r="686" spans="5:5" x14ac:dyDescent="0.25">
      <c r="E686" s="1"/>
    </row>
    <row r="687" spans="5:5" x14ac:dyDescent="0.25">
      <c r="E687" s="1"/>
    </row>
    <row r="688" spans="5:5" x14ac:dyDescent="0.25">
      <c r="E688" s="1"/>
    </row>
    <row r="689" spans="5:5" x14ac:dyDescent="0.25">
      <c r="E689" s="1"/>
    </row>
    <row r="690" spans="5:5" x14ac:dyDescent="0.25">
      <c r="E690" s="1"/>
    </row>
    <row r="691" spans="5:5" x14ac:dyDescent="0.25">
      <c r="E691" s="1"/>
    </row>
    <row r="692" spans="5:5" x14ac:dyDescent="0.25">
      <c r="E692" s="1"/>
    </row>
    <row r="693" spans="5:5" x14ac:dyDescent="0.25">
      <c r="E693" s="1"/>
    </row>
    <row r="694" spans="5:5" x14ac:dyDescent="0.25">
      <c r="E694" s="1"/>
    </row>
    <row r="695" spans="5:5" x14ac:dyDescent="0.25">
      <c r="E695" s="1"/>
    </row>
    <row r="696" spans="5:5" x14ac:dyDescent="0.25">
      <c r="E696" s="1"/>
    </row>
    <row r="697" spans="5:5" x14ac:dyDescent="0.25">
      <c r="E697" s="1"/>
    </row>
    <row r="698" spans="5:5" x14ac:dyDescent="0.25">
      <c r="E698" s="1"/>
    </row>
    <row r="699" spans="5:5" x14ac:dyDescent="0.25">
      <c r="E699" s="1"/>
    </row>
    <row r="700" spans="5:5" x14ac:dyDescent="0.25">
      <c r="E700" s="1"/>
    </row>
    <row r="701" spans="5:5" x14ac:dyDescent="0.25">
      <c r="E701" s="1"/>
    </row>
    <row r="702" spans="5:5" x14ac:dyDescent="0.25">
      <c r="E702" s="1"/>
    </row>
    <row r="703" spans="5:5" x14ac:dyDescent="0.25">
      <c r="E703" s="1"/>
    </row>
    <row r="704" spans="5:5" x14ac:dyDescent="0.25">
      <c r="E704" s="1"/>
    </row>
    <row r="705" spans="5:5" x14ac:dyDescent="0.25">
      <c r="E705" s="1"/>
    </row>
    <row r="706" spans="5:5" x14ac:dyDescent="0.25">
      <c r="E706" s="1"/>
    </row>
    <row r="707" spans="5:5" x14ac:dyDescent="0.25">
      <c r="E707" s="1"/>
    </row>
    <row r="708" spans="5:5" x14ac:dyDescent="0.25">
      <c r="E708" s="1"/>
    </row>
    <row r="709" spans="5:5" x14ac:dyDescent="0.25">
      <c r="E709" s="1"/>
    </row>
    <row r="710" spans="5:5" x14ac:dyDescent="0.25">
      <c r="E710" s="1"/>
    </row>
    <row r="711" spans="5:5" x14ac:dyDescent="0.25">
      <c r="E711" s="1"/>
    </row>
    <row r="712" spans="5:5" x14ac:dyDescent="0.25">
      <c r="E712" s="1"/>
    </row>
    <row r="713" spans="5:5" x14ac:dyDescent="0.25">
      <c r="E713" s="1"/>
    </row>
    <row r="714" spans="5:5" x14ac:dyDescent="0.25">
      <c r="E714" s="1"/>
    </row>
    <row r="715" spans="5:5" x14ac:dyDescent="0.25">
      <c r="E715" s="1"/>
    </row>
    <row r="716" spans="5:5" x14ac:dyDescent="0.25">
      <c r="E716" s="1"/>
    </row>
    <row r="717" spans="5:5" x14ac:dyDescent="0.25">
      <c r="E717" s="1"/>
    </row>
    <row r="718" spans="5:5" x14ac:dyDescent="0.25">
      <c r="E718" s="1"/>
    </row>
    <row r="719" spans="5:5" x14ac:dyDescent="0.25">
      <c r="E719" s="1"/>
    </row>
    <row r="720" spans="5:5" x14ac:dyDescent="0.25">
      <c r="E720" s="1"/>
    </row>
    <row r="721" spans="5:5" x14ac:dyDescent="0.25">
      <c r="E721" s="1"/>
    </row>
    <row r="722" spans="5:5" x14ac:dyDescent="0.25">
      <c r="E722" s="1"/>
    </row>
    <row r="723" spans="5:5" x14ac:dyDescent="0.25">
      <c r="E723" s="1"/>
    </row>
    <row r="724" spans="5:5" x14ac:dyDescent="0.25">
      <c r="E724" s="1"/>
    </row>
    <row r="725" spans="5:5" x14ac:dyDescent="0.25">
      <c r="E725" s="1"/>
    </row>
    <row r="726" spans="5:5" x14ac:dyDescent="0.25">
      <c r="E726" s="1"/>
    </row>
    <row r="727" spans="5:5" x14ac:dyDescent="0.25">
      <c r="E727" s="1"/>
    </row>
    <row r="728" spans="5:5" x14ac:dyDescent="0.25">
      <c r="E728" s="1"/>
    </row>
    <row r="729" spans="5:5" x14ac:dyDescent="0.25">
      <c r="E729" s="1"/>
    </row>
    <row r="730" spans="5:5" x14ac:dyDescent="0.25">
      <c r="E730" s="1"/>
    </row>
    <row r="731" spans="5:5" x14ac:dyDescent="0.25">
      <c r="E731" s="1"/>
    </row>
    <row r="732" spans="5:5" x14ac:dyDescent="0.25">
      <c r="E732" s="1"/>
    </row>
    <row r="733" spans="5:5" x14ac:dyDescent="0.25">
      <c r="E733" s="1"/>
    </row>
    <row r="734" spans="5:5" x14ac:dyDescent="0.25">
      <c r="E734" s="1"/>
    </row>
    <row r="735" spans="5:5" x14ac:dyDescent="0.25">
      <c r="E735" s="1"/>
    </row>
    <row r="736" spans="5:5" x14ac:dyDescent="0.25">
      <c r="E736" s="1"/>
    </row>
    <row r="737" spans="5:5" x14ac:dyDescent="0.25">
      <c r="E737" s="1"/>
    </row>
    <row r="738" spans="5:5" x14ac:dyDescent="0.25">
      <c r="E738" s="1"/>
    </row>
    <row r="739" spans="5:5" x14ac:dyDescent="0.25">
      <c r="E739" s="1"/>
    </row>
    <row r="740" spans="5:5" x14ac:dyDescent="0.25">
      <c r="E740" s="1"/>
    </row>
    <row r="741" spans="5:5" x14ac:dyDescent="0.25">
      <c r="E741" s="1"/>
    </row>
    <row r="742" spans="5:5" x14ac:dyDescent="0.25">
      <c r="E742" s="1"/>
    </row>
    <row r="743" spans="5:5" x14ac:dyDescent="0.25">
      <c r="E743" s="1"/>
    </row>
    <row r="744" spans="5:5" x14ac:dyDescent="0.25">
      <c r="E744" s="1"/>
    </row>
    <row r="745" spans="5:5" x14ac:dyDescent="0.25">
      <c r="E745" s="1"/>
    </row>
    <row r="746" spans="5:5" x14ac:dyDescent="0.25">
      <c r="E746" s="1"/>
    </row>
    <row r="747" spans="5:5" x14ac:dyDescent="0.25">
      <c r="E747" s="1"/>
    </row>
    <row r="748" spans="5:5" x14ac:dyDescent="0.25">
      <c r="E748" s="1"/>
    </row>
    <row r="749" spans="5:5" x14ac:dyDescent="0.25">
      <c r="E749" s="1"/>
    </row>
    <row r="750" spans="5:5" x14ac:dyDescent="0.25">
      <c r="E750" s="1"/>
    </row>
    <row r="751" spans="5:5" x14ac:dyDescent="0.25">
      <c r="E751" s="1"/>
    </row>
    <row r="752" spans="5:5" x14ac:dyDescent="0.25">
      <c r="E752" s="1"/>
    </row>
    <row r="753" spans="5:5" x14ac:dyDescent="0.25">
      <c r="E753" s="1"/>
    </row>
    <row r="754" spans="5:5" x14ac:dyDescent="0.25">
      <c r="E754" s="1"/>
    </row>
    <row r="755" spans="5:5" x14ac:dyDescent="0.25">
      <c r="E755" s="1"/>
    </row>
    <row r="756" spans="5:5" x14ac:dyDescent="0.25">
      <c r="E756" s="1"/>
    </row>
    <row r="757" spans="5:5" x14ac:dyDescent="0.25">
      <c r="E757" s="1"/>
    </row>
    <row r="758" spans="5:5" x14ac:dyDescent="0.25">
      <c r="E758" s="1"/>
    </row>
    <row r="759" spans="5:5" x14ac:dyDescent="0.25">
      <c r="E759" s="1"/>
    </row>
    <row r="760" spans="5:5" x14ac:dyDescent="0.25">
      <c r="E760" s="1"/>
    </row>
    <row r="761" spans="5:5" x14ac:dyDescent="0.25">
      <c r="E761" s="1"/>
    </row>
    <row r="762" spans="5:5" x14ac:dyDescent="0.25">
      <c r="E762" s="1"/>
    </row>
    <row r="763" spans="5:5" x14ac:dyDescent="0.25">
      <c r="E763" s="1"/>
    </row>
    <row r="764" spans="5:5" x14ac:dyDescent="0.25">
      <c r="E764" s="1"/>
    </row>
    <row r="765" spans="5:5" x14ac:dyDescent="0.25">
      <c r="E765" s="1"/>
    </row>
    <row r="766" spans="5:5" x14ac:dyDescent="0.25">
      <c r="E766" s="1"/>
    </row>
    <row r="767" spans="5:5" x14ac:dyDescent="0.25">
      <c r="E767" s="1"/>
    </row>
    <row r="768" spans="5:5" x14ac:dyDescent="0.25">
      <c r="E768" s="1"/>
    </row>
    <row r="769" spans="5:5" x14ac:dyDescent="0.25">
      <c r="E769" s="1"/>
    </row>
    <row r="770" spans="5:5" x14ac:dyDescent="0.25">
      <c r="E770" s="1"/>
    </row>
    <row r="771" spans="5:5" x14ac:dyDescent="0.25">
      <c r="E771" s="1"/>
    </row>
    <row r="772" spans="5:5" x14ac:dyDescent="0.25">
      <c r="E772" s="1"/>
    </row>
    <row r="773" spans="5:5" x14ac:dyDescent="0.25">
      <c r="E773" s="1"/>
    </row>
    <row r="774" spans="5:5" x14ac:dyDescent="0.25">
      <c r="E774" s="1"/>
    </row>
    <row r="775" spans="5:5" x14ac:dyDescent="0.25">
      <c r="E775" s="1"/>
    </row>
    <row r="776" spans="5:5" x14ac:dyDescent="0.25">
      <c r="E776" s="1"/>
    </row>
    <row r="777" spans="5:5" x14ac:dyDescent="0.25">
      <c r="E777" s="1"/>
    </row>
    <row r="778" spans="5:5" x14ac:dyDescent="0.25">
      <c r="E778" s="1"/>
    </row>
    <row r="779" spans="5:5" x14ac:dyDescent="0.25">
      <c r="E779" s="1"/>
    </row>
    <row r="780" spans="5:5" x14ac:dyDescent="0.25">
      <c r="E780" s="1"/>
    </row>
    <row r="781" spans="5:5" x14ac:dyDescent="0.25">
      <c r="E781" s="1"/>
    </row>
    <row r="782" spans="5:5" x14ac:dyDescent="0.25">
      <c r="E782" s="1"/>
    </row>
    <row r="783" spans="5:5" x14ac:dyDescent="0.25">
      <c r="E783" s="1"/>
    </row>
    <row r="784" spans="5:5" x14ac:dyDescent="0.25">
      <c r="E784" s="1"/>
    </row>
    <row r="785" spans="5:5" x14ac:dyDescent="0.25">
      <c r="E785" s="1"/>
    </row>
    <row r="786" spans="5:5" x14ac:dyDescent="0.25">
      <c r="E786" s="1"/>
    </row>
    <row r="787" spans="5:5" x14ac:dyDescent="0.25">
      <c r="E787" s="1"/>
    </row>
    <row r="788" spans="5:5" x14ac:dyDescent="0.25">
      <c r="E788" s="1"/>
    </row>
    <row r="789" spans="5:5" x14ac:dyDescent="0.25">
      <c r="E789" s="1"/>
    </row>
    <row r="790" spans="5:5" x14ac:dyDescent="0.25">
      <c r="E790" s="1"/>
    </row>
    <row r="791" spans="5:5" x14ac:dyDescent="0.25">
      <c r="E791" s="1"/>
    </row>
    <row r="792" spans="5:5" x14ac:dyDescent="0.25">
      <c r="E792" s="1"/>
    </row>
    <row r="793" spans="5:5" x14ac:dyDescent="0.25">
      <c r="E793" s="1"/>
    </row>
    <row r="794" spans="5:5" x14ac:dyDescent="0.25">
      <c r="E794" s="1"/>
    </row>
    <row r="795" spans="5:5" x14ac:dyDescent="0.25">
      <c r="E795" s="1"/>
    </row>
    <row r="796" spans="5:5" x14ac:dyDescent="0.25">
      <c r="E796" s="1"/>
    </row>
    <row r="797" spans="5:5" x14ac:dyDescent="0.25">
      <c r="E797" s="1"/>
    </row>
    <row r="798" spans="5:5" x14ac:dyDescent="0.25">
      <c r="E798" s="1"/>
    </row>
    <row r="799" spans="5:5" x14ac:dyDescent="0.25">
      <c r="E799" s="1"/>
    </row>
    <row r="800" spans="5:5" x14ac:dyDescent="0.25">
      <c r="E800" s="1"/>
    </row>
    <row r="801" spans="5:5" x14ac:dyDescent="0.25">
      <c r="E801" s="1"/>
    </row>
    <row r="802" spans="5:5" x14ac:dyDescent="0.25">
      <c r="E802" s="1"/>
    </row>
    <row r="803" spans="5:5" x14ac:dyDescent="0.25">
      <c r="E803" s="1"/>
    </row>
    <row r="804" spans="5:5" x14ac:dyDescent="0.25">
      <c r="E804" s="1"/>
    </row>
    <row r="805" spans="5:5" x14ac:dyDescent="0.25">
      <c r="E805" s="1"/>
    </row>
    <row r="806" spans="5:5" x14ac:dyDescent="0.25">
      <c r="E806" s="1"/>
    </row>
    <row r="807" spans="5:5" x14ac:dyDescent="0.25">
      <c r="E807" s="1"/>
    </row>
    <row r="808" spans="5:5" x14ac:dyDescent="0.25">
      <c r="E808" s="1"/>
    </row>
    <row r="809" spans="5:5" x14ac:dyDescent="0.25">
      <c r="E809" s="1"/>
    </row>
    <row r="810" spans="5:5" x14ac:dyDescent="0.25">
      <c r="E810" s="1"/>
    </row>
    <row r="811" spans="5:5" x14ac:dyDescent="0.25">
      <c r="E811" s="1"/>
    </row>
    <row r="812" spans="5:5" x14ac:dyDescent="0.25">
      <c r="E812" s="1"/>
    </row>
    <row r="813" spans="5:5" x14ac:dyDescent="0.25">
      <c r="E813" s="1"/>
    </row>
    <row r="814" spans="5:5" x14ac:dyDescent="0.25">
      <c r="E814" s="1"/>
    </row>
    <row r="815" spans="5:5" x14ac:dyDescent="0.25">
      <c r="E815" s="1"/>
    </row>
    <row r="816" spans="5:5" x14ac:dyDescent="0.25">
      <c r="E816" s="1"/>
    </row>
    <row r="817" spans="5:5" x14ac:dyDescent="0.25">
      <c r="E817" s="1"/>
    </row>
    <row r="818" spans="5:5" x14ac:dyDescent="0.25">
      <c r="E818" s="1"/>
    </row>
    <row r="819" spans="5:5" x14ac:dyDescent="0.25">
      <c r="E819" s="1"/>
    </row>
    <row r="820" spans="5:5" x14ac:dyDescent="0.25">
      <c r="E820" s="1"/>
    </row>
    <row r="821" spans="5:5" x14ac:dyDescent="0.25">
      <c r="E821" s="1"/>
    </row>
    <row r="822" spans="5:5" x14ac:dyDescent="0.25">
      <c r="E822" s="1"/>
    </row>
    <row r="823" spans="5:5" x14ac:dyDescent="0.25">
      <c r="E823" s="1"/>
    </row>
    <row r="824" spans="5:5" x14ac:dyDescent="0.25">
      <c r="E824" s="1"/>
    </row>
    <row r="825" spans="5:5" x14ac:dyDescent="0.25">
      <c r="E825" s="1"/>
    </row>
    <row r="826" spans="5:5" x14ac:dyDescent="0.25">
      <c r="E826" s="1"/>
    </row>
    <row r="827" spans="5:5" x14ac:dyDescent="0.25">
      <c r="E827" s="1"/>
    </row>
    <row r="828" spans="5:5" x14ac:dyDescent="0.25">
      <c r="E828" s="1"/>
    </row>
    <row r="829" spans="5:5" x14ac:dyDescent="0.25">
      <c r="E829" s="1"/>
    </row>
    <row r="830" spans="5:5" x14ac:dyDescent="0.25">
      <c r="E830" s="1"/>
    </row>
    <row r="831" spans="5:5" x14ac:dyDescent="0.25">
      <c r="E831" s="1"/>
    </row>
    <row r="832" spans="5:5" x14ac:dyDescent="0.25">
      <c r="E832" s="1"/>
    </row>
    <row r="833" spans="5:5" x14ac:dyDescent="0.25">
      <c r="E833" s="1"/>
    </row>
    <row r="834" spans="5:5" x14ac:dyDescent="0.25">
      <c r="E834" s="1"/>
    </row>
    <row r="835" spans="5:5" x14ac:dyDescent="0.25">
      <c r="E835" s="1"/>
    </row>
    <row r="836" spans="5:5" x14ac:dyDescent="0.25">
      <c r="E836" s="1"/>
    </row>
    <row r="837" spans="5:5" x14ac:dyDescent="0.25">
      <c r="E837" s="1"/>
    </row>
    <row r="838" spans="5:5" x14ac:dyDescent="0.25">
      <c r="E838" s="1"/>
    </row>
    <row r="839" spans="5:5" x14ac:dyDescent="0.25">
      <c r="E839" s="1"/>
    </row>
    <row r="840" spans="5:5" x14ac:dyDescent="0.25">
      <c r="E840" s="1"/>
    </row>
    <row r="841" spans="5:5" x14ac:dyDescent="0.25">
      <c r="E841" s="1"/>
    </row>
    <row r="842" spans="5:5" x14ac:dyDescent="0.25">
      <c r="E842" s="1"/>
    </row>
    <row r="843" spans="5:5" x14ac:dyDescent="0.25">
      <c r="E843" s="1"/>
    </row>
    <row r="844" spans="5:5" x14ac:dyDescent="0.25">
      <c r="E844" s="1"/>
    </row>
    <row r="845" spans="5:5" x14ac:dyDescent="0.25">
      <c r="E845" s="1"/>
    </row>
    <row r="846" spans="5:5" x14ac:dyDescent="0.25">
      <c r="E846" s="1"/>
    </row>
    <row r="847" spans="5:5" x14ac:dyDescent="0.25">
      <c r="E847" s="1"/>
    </row>
    <row r="848" spans="5:5" x14ac:dyDescent="0.25">
      <c r="E848" s="1"/>
    </row>
    <row r="849" spans="5:5" x14ac:dyDescent="0.25">
      <c r="E849" s="1"/>
    </row>
    <row r="850" spans="5:5" x14ac:dyDescent="0.25">
      <c r="E850" s="1"/>
    </row>
    <row r="851" spans="5:5" x14ac:dyDescent="0.25">
      <c r="E851" s="1"/>
    </row>
    <row r="852" spans="5:5" x14ac:dyDescent="0.25">
      <c r="E852" s="1"/>
    </row>
    <row r="853" spans="5:5" x14ac:dyDescent="0.25">
      <c r="E853" s="1"/>
    </row>
    <row r="854" spans="5:5" x14ac:dyDescent="0.25">
      <c r="E854" s="1"/>
    </row>
    <row r="855" spans="5:5" x14ac:dyDescent="0.25">
      <c r="E855" s="1"/>
    </row>
    <row r="856" spans="5:5" x14ac:dyDescent="0.25">
      <c r="E856" s="1"/>
    </row>
    <row r="857" spans="5:5" x14ac:dyDescent="0.25">
      <c r="E857" s="1"/>
    </row>
    <row r="858" spans="5:5" x14ac:dyDescent="0.25">
      <c r="E858" s="1"/>
    </row>
    <row r="859" spans="5:5" x14ac:dyDescent="0.25">
      <c r="E859" s="1"/>
    </row>
    <row r="860" spans="5:5" x14ac:dyDescent="0.25">
      <c r="E860" s="1"/>
    </row>
    <row r="861" spans="5:5" x14ac:dyDescent="0.25">
      <c r="E861" s="1"/>
    </row>
    <row r="862" spans="5:5" x14ac:dyDescent="0.25">
      <c r="E862" s="1"/>
    </row>
    <row r="863" spans="5:5" x14ac:dyDescent="0.25">
      <c r="E863" s="1"/>
    </row>
    <row r="864" spans="5:5" x14ac:dyDescent="0.25">
      <c r="E864" s="1"/>
    </row>
    <row r="865" spans="5:5" x14ac:dyDescent="0.25">
      <c r="E865" s="1"/>
    </row>
    <row r="866" spans="5:5" x14ac:dyDescent="0.25">
      <c r="E866" s="1"/>
    </row>
    <row r="867" spans="5:5" x14ac:dyDescent="0.25">
      <c r="E867" s="1"/>
    </row>
    <row r="868" spans="5:5" x14ac:dyDescent="0.25">
      <c r="E868" s="1"/>
    </row>
    <row r="869" spans="5:5" x14ac:dyDescent="0.25">
      <c r="E869" s="1"/>
    </row>
    <row r="870" spans="5:5" x14ac:dyDescent="0.25">
      <c r="E870" s="1"/>
    </row>
    <row r="871" spans="5:5" x14ac:dyDescent="0.25">
      <c r="E871" s="1"/>
    </row>
    <row r="872" spans="5:5" x14ac:dyDescent="0.25">
      <c r="E872" s="1"/>
    </row>
    <row r="873" spans="5:5" x14ac:dyDescent="0.25">
      <c r="E873" s="1"/>
    </row>
    <row r="874" spans="5:5" x14ac:dyDescent="0.25">
      <c r="E874" s="1"/>
    </row>
    <row r="875" spans="5:5" x14ac:dyDescent="0.25">
      <c r="E875" s="1"/>
    </row>
    <row r="876" spans="5:5" x14ac:dyDescent="0.25">
      <c r="E876" s="1"/>
    </row>
    <row r="877" spans="5:5" x14ac:dyDescent="0.25">
      <c r="E877" s="1"/>
    </row>
    <row r="878" spans="5:5" x14ac:dyDescent="0.25">
      <c r="E878" s="1"/>
    </row>
    <row r="879" spans="5:5" x14ac:dyDescent="0.25">
      <c r="E879" s="1"/>
    </row>
    <row r="880" spans="5:5" x14ac:dyDescent="0.25">
      <c r="E880" s="1"/>
    </row>
    <row r="881" spans="5:5" x14ac:dyDescent="0.25">
      <c r="E881" s="1"/>
    </row>
    <row r="882" spans="5:5" x14ac:dyDescent="0.25">
      <c r="E882" s="1"/>
    </row>
    <row r="883" spans="5:5" x14ac:dyDescent="0.25">
      <c r="E883" s="1"/>
    </row>
    <row r="884" spans="5:5" x14ac:dyDescent="0.25">
      <c r="E884" s="1"/>
    </row>
    <row r="885" spans="5:5" x14ac:dyDescent="0.25">
      <c r="E885" s="1"/>
    </row>
    <row r="886" spans="5:5" x14ac:dyDescent="0.25">
      <c r="E886" s="1"/>
    </row>
    <row r="887" spans="5:5" x14ac:dyDescent="0.25">
      <c r="E887" s="1"/>
    </row>
    <row r="888" spans="5:5" x14ac:dyDescent="0.25">
      <c r="E888" s="1"/>
    </row>
    <row r="889" spans="5:5" x14ac:dyDescent="0.25">
      <c r="E889" s="1"/>
    </row>
    <row r="890" spans="5:5" x14ac:dyDescent="0.25">
      <c r="E890" s="1"/>
    </row>
    <row r="891" spans="5:5" x14ac:dyDescent="0.25">
      <c r="E891" s="1"/>
    </row>
    <row r="892" spans="5:5" x14ac:dyDescent="0.25">
      <c r="E892" s="1"/>
    </row>
    <row r="893" spans="5:5" x14ac:dyDescent="0.25">
      <c r="E893" s="1"/>
    </row>
    <row r="894" spans="5:5" x14ac:dyDescent="0.25">
      <c r="E894" s="1"/>
    </row>
    <row r="895" spans="5:5" x14ac:dyDescent="0.25">
      <c r="E895" s="1"/>
    </row>
    <row r="896" spans="5:5" x14ac:dyDescent="0.25">
      <c r="E896" s="1"/>
    </row>
    <row r="897" spans="5:5" x14ac:dyDescent="0.25">
      <c r="E897" s="1"/>
    </row>
    <row r="898" spans="5:5" x14ac:dyDescent="0.25">
      <c r="E898" s="1"/>
    </row>
    <row r="899" spans="5:5" x14ac:dyDescent="0.25">
      <c r="E899" s="1"/>
    </row>
    <row r="900" spans="5:5" x14ac:dyDescent="0.25">
      <c r="E900" s="1"/>
    </row>
    <row r="901" spans="5:5" x14ac:dyDescent="0.25">
      <c r="E901" s="1"/>
    </row>
    <row r="902" spans="5:5" x14ac:dyDescent="0.25">
      <c r="E902" s="1"/>
    </row>
    <row r="903" spans="5:5" x14ac:dyDescent="0.25">
      <c r="E903" s="1"/>
    </row>
    <row r="904" spans="5:5" x14ac:dyDescent="0.25">
      <c r="E904" s="1"/>
    </row>
    <row r="905" spans="5:5" x14ac:dyDescent="0.25">
      <c r="E905" s="1"/>
    </row>
    <row r="906" spans="5:5" x14ac:dyDescent="0.25">
      <c r="E906" s="1"/>
    </row>
    <row r="907" spans="5:5" x14ac:dyDescent="0.25">
      <c r="E907" s="1"/>
    </row>
    <row r="908" spans="5:5" x14ac:dyDescent="0.25">
      <c r="E908" s="1"/>
    </row>
    <row r="909" spans="5:5" x14ac:dyDescent="0.25">
      <c r="E909" s="1"/>
    </row>
    <row r="910" spans="5:5" x14ac:dyDescent="0.25">
      <c r="E910" s="1"/>
    </row>
    <row r="911" spans="5:5" x14ac:dyDescent="0.25">
      <c r="E911" s="1"/>
    </row>
    <row r="912" spans="5:5" x14ac:dyDescent="0.25">
      <c r="E912" s="1"/>
    </row>
    <row r="913" spans="5:5" x14ac:dyDescent="0.25">
      <c r="E913" s="1"/>
    </row>
    <row r="914" spans="5:5" x14ac:dyDescent="0.25">
      <c r="E914" s="1"/>
    </row>
    <row r="915" spans="5:5" x14ac:dyDescent="0.25">
      <c r="E915" s="1"/>
    </row>
    <row r="916" spans="5:5" x14ac:dyDescent="0.25">
      <c r="E916" s="1"/>
    </row>
    <row r="917" spans="5:5" x14ac:dyDescent="0.25">
      <c r="E917" s="1"/>
    </row>
    <row r="918" spans="5:5" x14ac:dyDescent="0.25">
      <c r="E918" s="1"/>
    </row>
    <row r="919" spans="5:5" x14ac:dyDescent="0.25">
      <c r="E919" s="1"/>
    </row>
    <row r="920" spans="5:5" x14ac:dyDescent="0.25">
      <c r="E920" s="1"/>
    </row>
    <row r="921" spans="5:5" x14ac:dyDescent="0.25">
      <c r="E921" s="1"/>
    </row>
    <row r="922" spans="5:5" x14ac:dyDescent="0.25">
      <c r="E922" s="1"/>
    </row>
    <row r="923" spans="5:5" x14ac:dyDescent="0.25">
      <c r="E923" s="1"/>
    </row>
    <row r="924" spans="5:5" x14ac:dyDescent="0.25">
      <c r="E924" s="1"/>
    </row>
    <row r="925" spans="5:5" x14ac:dyDescent="0.25">
      <c r="E925" s="1"/>
    </row>
    <row r="926" spans="5:5" x14ac:dyDescent="0.25">
      <c r="E926" s="1"/>
    </row>
    <row r="927" spans="5:5" x14ac:dyDescent="0.25">
      <c r="E927" s="1"/>
    </row>
    <row r="928" spans="5:5" x14ac:dyDescent="0.25">
      <c r="E928" s="1"/>
    </row>
    <row r="929" spans="5:5" x14ac:dyDescent="0.25">
      <c r="E929" s="1"/>
    </row>
    <row r="930" spans="5:5" x14ac:dyDescent="0.25">
      <c r="E930" s="1"/>
    </row>
    <row r="931" spans="5:5" x14ac:dyDescent="0.25">
      <c r="E931" s="1"/>
    </row>
    <row r="932" spans="5:5" x14ac:dyDescent="0.25">
      <c r="E932" s="1"/>
    </row>
    <row r="933" spans="5:5" x14ac:dyDescent="0.25">
      <c r="E933" s="1"/>
    </row>
    <row r="934" spans="5:5" x14ac:dyDescent="0.25">
      <c r="E934" s="1"/>
    </row>
    <row r="935" spans="5:5" x14ac:dyDescent="0.25">
      <c r="E935" s="1"/>
    </row>
    <row r="936" spans="5:5" x14ac:dyDescent="0.25">
      <c r="E936" s="1"/>
    </row>
    <row r="937" spans="5:5" x14ac:dyDescent="0.25">
      <c r="E937" s="1"/>
    </row>
    <row r="938" spans="5:5" x14ac:dyDescent="0.25">
      <c r="E938" s="1"/>
    </row>
    <row r="939" spans="5:5" x14ac:dyDescent="0.25">
      <c r="E939" s="1"/>
    </row>
    <row r="940" spans="5:5" x14ac:dyDescent="0.25">
      <c r="E940" s="1"/>
    </row>
    <row r="941" spans="5:5" x14ac:dyDescent="0.25">
      <c r="E941" s="1"/>
    </row>
    <row r="942" spans="5:5" x14ac:dyDescent="0.25">
      <c r="E942" s="1"/>
    </row>
    <row r="943" spans="5:5" x14ac:dyDescent="0.25">
      <c r="E943" s="1"/>
    </row>
    <row r="944" spans="5:5" x14ac:dyDescent="0.25">
      <c r="E944" s="1"/>
    </row>
    <row r="945" spans="5:5" x14ac:dyDescent="0.25">
      <c r="E945" s="1"/>
    </row>
    <row r="946" spans="5:5" x14ac:dyDescent="0.25">
      <c r="E946" s="1"/>
    </row>
    <row r="947" spans="5:5" x14ac:dyDescent="0.25">
      <c r="E947" s="1"/>
    </row>
    <row r="948" spans="5:5" x14ac:dyDescent="0.25">
      <c r="E948" s="1"/>
    </row>
    <row r="949" spans="5:5" x14ac:dyDescent="0.25">
      <c r="E949" s="1"/>
    </row>
    <row r="950" spans="5:5" x14ac:dyDescent="0.25">
      <c r="E950" s="1"/>
    </row>
    <row r="951" spans="5:5" x14ac:dyDescent="0.25">
      <c r="E951" s="1"/>
    </row>
    <row r="952" spans="5:5" x14ac:dyDescent="0.25">
      <c r="E952" s="1"/>
    </row>
    <row r="953" spans="5:5" x14ac:dyDescent="0.25">
      <c r="E953" s="1"/>
    </row>
    <row r="954" spans="5:5" x14ac:dyDescent="0.25">
      <c r="E954" s="1"/>
    </row>
    <row r="955" spans="5:5" x14ac:dyDescent="0.25">
      <c r="E955" s="1"/>
    </row>
    <row r="956" spans="5:5" x14ac:dyDescent="0.25">
      <c r="E956" s="1"/>
    </row>
    <row r="957" spans="5:5" x14ac:dyDescent="0.25">
      <c r="E957" s="1"/>
    </row>
    <row r="958" spans="5:5" x14ac:dyDescent="0.25">
      <c r="E958" s="1"/>
    </row>
    <row r="959" spans="5:5" x14ac:dyDescent="0.25">
      <c r="E959" s="1"/>
    </row>
    <row r="960" spans="5:5" x14ac:dyDescent="0.25">
      <c r="E960" s="1"/>
    </row>
    <row r="961" spans="5:5" x14ac:dyDescent="0.25">
      <c r="E961" s="1"/>
    </row>
    <row r="962" spans="5:5" x14ac:dyDescent="0.25">
      <c r="E962" s="1"/>
    </row>
    <row r="963" spans="5:5" x14ac:dyDescent="0.25">
      <c r="E963" s="1"/>
    </row>
    <row r="964" spans="5:5" x14ac:dyDescent="0.25">
      <c r="E964" s="1"/>
    </row>
    <row r="965" spans="5:5" x14ac:dyDescent="0.25">
      <c r="E965" s="1"/>
    </row>
    <row r="966" spans="5:5" x14ac:dyDescent="0.25">
      <c r="E966" s="1"/>
    </row>
    <row r="967" spans="5:5" x14ac:dyDescent="0.25">
      <c r="E967" s="1"/>
    </row>
    <row r="968" spans="5:5" x14ac:dyDescent="0.25">
      <c r="E968" s="1"/>
    </row>
    <row r="969" spans="5:5" x14ac:dyDescent="0.25">
      <c r="E969" s="1"/>
    </row>
    <row r="970" spans="5:5" x14ac:dyDescent="0.25">
      <c r="E970" s="1"/>
    </row>
    <row r="971" spans="5:5" x14ac:dyDescent="0.25">
      <c r="E971" s="1"/>
    </row>
    <row r="972" spans="5:5" x14ac:dyDescent="0.25">
      <c r="E972" s="1"/>
    </row>
    <row r="973" spans="5:5" x14ac:dyDescent="0.25">
      <c r="E973" s="1"/>
    </row>
    <row r="974" spans="5:5" x14ac:dyDescent="0.25">
      <c r="E974" s="1"/>
    </row>
    <row r="975" spans="5:5" x14ac:dyDescent="0.25">
      <c r="E975" s="1"/>
    </row>
    <row r="976" spans="5:5" x14ac:dyDescent="0.25">
      <c r="E976" s="1"/>
    </row>
    <row r="977" spans="5:5" x14ac:dyDescent="0.25">
      <c r="E977" s="1"/>
    </row>
    <row r="978" spans="5:5" x14ac:dyDescent="0.25">
      <c r="E978" s="1"/>
    </row>
    <row r="979" spans="5:5" x14ac:dyDescent="0.25">
      <c r="E979" s="1"/>
    </row>
    <row r="980" spans="5:5" x14ac:dyDescent="0.25">
      <c r="E980" s="1"/>
    </row>
    <row r="981" spans="5:5" x14ac:dyDescent="0.25">
      <c r="E981" s="1"/>
    </row>
    <row r="982" spans="5:5" x14ac:dyDescent="0.25">
      <c r="E982" s="1"/>
    </row>
    <row r="983" spans="5:5" x14ac:dyDescent="0.25">
      <c r="E983" s="1"/>
    </row>
    <row r="984" spans="5:5" x14ac:dyDescent="0.25">
      <c r="E984" s="1"/>
    </row>
    <row r="985" spans="5:5" x14ac:dyDescent="0.25">
      <c r="E985" s="1"/>
    </row>
    <row r="986" spans="5:5" x14ac:dyDescent="0.25">
      <c r="E986" s="1"/>
    </row>
    <row r="987" spans="5:5" x14ac:dyDescent="0.25">
      <c r="E987" s="1"/>
    </row>
    <row r="988" spans="5:5" x14ac:dyDescent="0.25">
      <c r="E988" s="1"/>
    </row>
    <row r="989" spans="5:5" x14ac:dyDescent="0.25">
      <c r="E989" s="1"/>
    </row>
    <row r="990" spans="5:5" x14ac:dyDescent="0.25">
      <c r="E990" s="1"/>
    </row>
    <row r="991" spans="5:5" x14ac:dyDescent="0.25">
      <c r="E991" s="1"/>
    </row>
    <row r="992" spans="5:5" x14ac:dyDescent="0.25">
      <c r="E992" s="1"/>
    </row>
    <row r="993" spans="5:5" x14ac:dyDescent="0.25">
      <c r="E993" s="1"/>
    </row>
    <row r="994" spans="5:5" x14ac:dyDescent="0.25">
      <c r="E994" s="1"/>
    </row>
    <row r="995" spans="5:5" x14ac:dyDescent="0.25">
      <c r="E995" s="1"/>
    </row>
    <row r="996" spans="5:5" x14ac:dyDescent="0.25">
      <c r="E996" s="1"/>
    </row>
    <row r="997" spans="5:5" x14ac:dyDescent="0.25">
      <c r="E997" s="1"/>
    </row>
    <row r="998" spans="5:5" x14ac:dyDescent="0.25">
      <c r="E998" s="1"/>
    </row>
    <row r="999" spans="5:5" x14ac:dyDescent="0.25">
      <c r="E999" s="1"/>
    </row>
    <row r="1000" spans="5:5" x14ac:dyDescent="0.25">
      <c r="E1000" s="1"/>
    </row>
    <row r="1001" spans="5:5" x14ac:dyDescent="0.25">
      <c r="E1001" s="1"/>
    </row>
    <row r="1002" spans="5:5" x14ac:dyDescent="0.25">
      <c r="E1002" s="1"/>
    </row>
    <row r="1003" spans="5:5" x14ac:dyDescent="0.25">
      <c r="E1003" s="1"/>
    </row>
    <row r="1004" spans="5:5" x14ac:dyDescent="0.25">
      <c r="E1004" s="1"/>
    </row>
    <row r="1005" spans="5:5" x14ac:dyDescent="0.25">
      <c r="E1005" s="1"/>
    </row>
  </sheetData>
  <mergeCells count="3">
    <mergeCell ref="F1:I1"/>
    <mergeCell ref="J1:M1"/>
    <mergeCell ref="N1:Q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D719-8ACA-4B01-BC87-29844461F09E}">
  <dimension ref="A1:R254"/>
  <sheetViews>
    <sheetView showGridLines="0" zoomScale="120" zoomScaleNormal="120" workbookViewId="0">
      <selection sqref="A1:A1048576"/>
    </sheetView>
  </sheetViews>
  <sheetFormatPr baseColWidth="10" defaultColWidth="11.28515625" defaultRowHeight="15" x14ac:dyDescent="0.25"/>
  <cols>
    <col min="1" max="5" width="11.28515625" style="1"/>
    <col min="6" max="6" width="12" style="1" bestFit="1" customWidth="1"/>
    <col min="7" max="12" width="11.28515625" style="1"/>
    <col min="13" max="13" width="11.7109375" style="1" bestFit="1" customWidth="1"/>
    <col min="14" max="14" width="11.28515625" style="1"/>
    <col min="15" max="15" width="11.7109375" style="1" bestFit="1" customWidth="1"/>
    <col min="16" max="16" width="13.7109375" style="1" bestFit="1" customWidth="1"/>
    <col min="17" max="17" width="11.28515625" style="1"/>
    <col min="18" max="18" width="13.7109375" style="1" bestFit="1" customWidth="1"/>
    <col min="19" max="16384" width="11.28515625" style="1"/>
  </cols>
  <sheetData>
    <row r="1" spans="1:10" x14ac:dyDescent="0.25">
      <c r="A1" s="23" t="s">
        <v>4</v>
      </c>
      <c r="B1" s="24" t="s">
        <v>12</v>
      </c>
      <c r="C1" s="24" t="s">
        <v>13</v>
      </c>
      <c r="D1" s="24" t="s">
        <v>14</v>
      </c>
      <c r="E1" s="24" t="s">
        <v>15</v>
      </c>
      <c r="F1" s="89" t="s">
        <v>8</v>
      </c>
      <c r="G1" s="89"/>
      <c r="H1" s="89"/>
      <c r="I1" s="89"/>
      <c r="J1" s="89"/>
    </row>
    <row r="2" spans="1:10" x14ac:dyDescent="0.25">
      <c r="A2" s="25">
        <v>45154</v>
      </c>
      <c r="B2" s="26">
        <v>175.67108200000001</v>
      </c>
      <c r="C2" s="26">
        <v>58.602820999999999</v>
      </c>
      <c r="D2" s="26">
        <v>146.505066</v>
      </c>
      <c r="E2" s="26">
        <v>13.196151</v>
      </c>
      <c r="F2" s="2" t="str">
        <f>"r_"&amp;B1</f>
        <v>r_Apple</v>
      </c>
      <c r="G2" s="2" t="str">
        <f t="shared" ref="G2:I2" si="0">"r_"&amp;C1</f>
        <v>r_Coca-Cola</v>
      </c>
      <c r="H2" s="2" t="str">
        <f t="shared" si="0"/>
        <v>r_JPMorgan</v>
      </c>
      <c r="I2" s="2" t="str">
        <f t="shared" si="0"/>
        <v>r_AT&amp;T</v>
      </c>
      <c r="J2" s="2" t="s">
        <v>48</v>
      </c>
    </row>
    <row r="3" spans="1:10" x14ac:dyDescent="0.25">
      <c r="A3" s="25">
        <v>45155</v>
      </c>
      <c r="B3" s="26">
        <v>173.11415099999999</v>
      </c>
      <c r="C3" s="26">
        <v>58.728789999999996</v>
      </c>
      <c r="D3" s="26">
        <v>144.98335299999999</v>
      </c>
      <c r="E3" s="26">
        <v>13.111919</v>
      </c>
      <c r="F3" s="15">
        <f>LN(B3/B2)</f>
        <v>-1.4662185008184019E-2</v>
      </c>
      <c r="G3" s="15">
        <f t="shared" ref="G3:G66" si="1">LN(C3/C2)</f>
        <v>2.1472312077841786E-3</v>
      </c>
      <c r="H3" s="15">
        <f t="shared" ref="H3:H66" si="2">LN(D3/D2)</f>
        <v>-1.0441079130812173E-2</v>
      </c>
      <c r="I3" s="15">
        <f t="shared" ref="I3:I66" si="3">LN(E3/E2)</f>
        <v>-6.4035322871765967E-3</v>
      </c>
      <c r="J3" s="15">
        <f>SUMPRODUCT(F3:I3,$M$37:$P$37)</f>
        <v>-9.4670569504097211E-3</v>
      </c>
    </row>
    <row r="4" spans="1:10" x14ac:dyDescent="0.25">
      <c r="A4" s="25">
        <v>45156</v>
      </c>
      <c r="B4" s="26">
        <v>173.601654</v>
      </c>
      <c r="C4" s="26">
        <v>59.058239</v>
      </c>
      <c r="D4" s="26">
        <v>145.31500199999999</v>
      </c>
      <c r="E4" s="26">
        <v>13.149357</v>
      </c>
      <c r="F4" s="15">
        <f t="shared" ref="F4:F66" si="4">LN(B4/B3)</f>
        <v>2.8121205565770678E-3</v>
      </c>
      <c r="G4" s="15">
        <f t="shared" si="1"/>
        <v>5.5939921723177225E-3</v>
      </c>
      <c r="H4" s="15">
        <f t="shared" si="2"/>
        <v>2.2848847647558819E-3</v>
      </c>
      <c r="I4" s="15">
        <f t="shared" si="3"/>
        <v>2.8511962146941443E-3</v>
      </c>
      <c r="J4" s="15">
        <f t="shared" ref="J4:J67" si="5">SUMPRODUCT(F4:I4,$M$37:$P$37)</f>
        <v>2.7076334101259576E-3</v>
      </c>
    </row>
    <row r="5" spans="1:10" x14ac:dyDescent="0.25">
      <c r="A5" s="25">
        <v>45159</v>
      </c>
      <c r="B5" s="26">
        <v>174.94477800000001</v>
      </c>
      <c r="C5" s="26">
        <v>58.554378999999997</v>
      </c>
      <c r="D5" s="26">
        <v>145.8125</v>
      </c>
      <c r="E5" s="26">
        <v>13.196151</v>
      </c>
      <c r="F5" s="15">
        <f t="shared" si="4"/>
        <v>7.7070400094383651E-3</v>
      </c>
      <c r="G5" s="15">
        <f t="shared" si="1"/>
        <v>-8.568180711971048E-3</v>
      </c>
      <c r="H5" s="15">
        <f t="shared" si="2"/>
        <v>3.4177360836862881E-3</v>
      </c>
      <c r="I5" s="15">
        <f t="shared" si="3"/>
        <v>3.5523360724823969E-3</v>
      </c>
      <c r="J5" s="15">
        <f t="shared" si="5"/>
        <v>3.8265778229849188E-3</v>
      </c>
    </row>
    <row r="6" spans="1:10" x14ac:dyDescent="0.25">
      <c r="A6" s="25">
        <v>45160</v>
      </c>
      <c r="B6" s="26">
        <v>176.327698</v>
      </c>
      <c r="C6" s="26">
        <v>58.195861999999998</v>
      </c>
      <c r="D6" s="26">
        <v>142.78855899999999</v>
      </c>
      <c r="E6" s="26">
        <v>13.345895000000001</v>
      </c>
      <c r="F6" s="15">
        <f t="shared" si="4"/>
        <v>7.8738144273404372E-3</v>
      </c>
      <c r="G6" s="15">
        <f t="shared" si="1"/>
        <v>-6.141625470814838E-3</v>
      </c>
      <c r="H6" s="15">
        <f t="shared" si="2"/>
        <v>-2.0956622133486116E-2</v>
      </c>
      <c r="I6" s="15">
        <f t="shared" si="3"/>
        <v>1.1283650762276005E-2</v>
      </c>
      <c r="J6" s="15">
        <f t="shared" si="5"/>
        <v>-4.2141520459861928E-3</v>
      </c>
    </row>
    <row r="7" spans="1:10" x14ac:dyDescent="0.25">
      <c r="A7" s="25">
        <v>45161</v>
      </c>
      <c r="B7" s="26">
        <v>180.19790599999999</v>
      </c>
      <c r="C7" s="26">
        <v>58.399344999999997</v>
      </c>
      <c r="D7" s="26">
        <v>143.754257</v>
      </c>
      <c r="E7" s="26">
        <v>13.252305</v>
      </c>
      <c r="F7" s="15">
        <f t="shared" si="4"/>
        <v>2.1711540417555734E-2</v>
      </c>
      <c r="G7" s="15">
        <f t="shared" si="1"/>
        <v>3.4904214645253497E-3</v>
      </c>
      <c r="H7" s="15">
        <f t="shared" si="2"/>
        <v>6.740365503857486E-3</v>
      </c>
      <c r="I7" s="15">
        <f t="shared" si="3"/>
        <v>-7.0373473579131004E-3</v>
      </c>
      <c r="J7" s="15">
        <f t="shared" si="5"/>
        <v>5.1511974929285536E-3</v>
      </c>
    </row>
    <row r="8" spans="1:10" x14ac:dyDescent="0.25">
      <c r="A8" s="25">
        <v>45162</v>
      </c>
      <c r="B8" s="26">
        <v>175.48202499999999</v>
      </c>
      <c r="C8" s="26">
        <v>58.244312000000001</v>
      </c>
      <c r="D8" s="26">
        <v>143.61769100000001</v>
      </c>
      <c r="E8" s="26">
        <v>13.242945000000001</v>
      </c>
      <c r="F8" s="15">
        <f t="shared" si="4"/>
        <v>-2.6519108676923038E-2</v>
      </c>
      <c r="G8" s="15">
        <f t="shared" si="1"/>
        <v>-2.6582344086022547E-3</v>
      </c>
      <c r="H8" s="15">
        <f t="shared" si="2"/>
        <v>-9.5044774711671462E-4</v>
      </c>
      <c r="I8" s="15">
        <f t="shared" si="3"/>
        <v>-7.0654176800563693E-4</v>
      </c>
      <c r="J8" s="15">
        <f t="shared" si="5"/>
        <v>-6.037950088029845E-3</v>
      </c>
    </row>
    <row r="9" spans="1:10" x14ac:dyDescent="0.25">
      <c r="A9" s="25">
        <v>45163</v>
      </c>
      <c r="B9" s="26">
        <v>177.70069899999999</v>
      </c>
      <c r="C9" s="26">
        <v>58.515616999999999</v>
      </c>
      <c r="D9" s="26">
        <v>143.44210799999999</v>
      </c>
      <c r="E9" s="26">
        <v>13.205508999999999</v>
      </c>
      <c r="F9" s="15">
        <f t="shared" si="4"/>
        <v>1.2564052740774025E-2</v>
      </c>
      <c r="G9" s="15">
        <f t="shared" si="1"/>
        <v>4.6472362667604817E-3</v>
      </c>
      <c r="H9" s="15">
        <f t="shared" si="2"/>
        <v>-1.2233201758554283E-3</v>
      </c>
      <c r="I9" s="15">
        <f t="shared" si="3"/>
        <v>-2.830866787178094E-3</v>
      </c>
      <c r="J9" s="15">
        <f t="shared" si="5"/>
        <v>1.2464294268597353E-3</v>
      </c>
    </row>
    <row r="10" spans="1:10" x14ac:dyDescent="0.25">
      <c r="A10" s="25">
        <v>45166</v>
      </c>
      <c r="B10" s="26">
        <v>179.272659</v>
      </c>
      <c r="C10" s="26">
        <v>58.680340000000001</v>
      </c>
      <c r="D10" s="26">
        <v>143.939606</v>
      </c>
      <c r="E10" s="26">
        <v>13.299099</v>
      </c>
      <c r="F10" s="15">
        <f t="shared" si="4"/>
        <v>8.8072127836774459E-3</v>
      </c>
      <c r="G10" s="15">
        <f t="shared" si="1"/>
        <v>2.811071519673288E-3</v>
      </c>
      <c r="H10" s="15">
        <f t="shared" si="2"/>
        <v>3.4622835952314748E-3</v>
      </c>
      <c r="I10" s="15">
        <f t="shared" si="3"/>
        <v>7.0621975605345338E-3</v>
      </c>
      <c r="J10" s="15">
        <f t="shared" si="5"/>
        <v>5.6612861296380778E-3</v>
      </c>
    </row>
    <row r="11" spans="1:10" x14ac:dyDescent="0.25">
      <c r="A11" s="25">
        <v>45167</v>
      </c>
      <c r="B11" s="26">
        <v>183.18263200000001</v>
      </c>
      <c r="C11" s="26">
        <v>58.622204000000004</v>
      </c>
      <c r="D11" s="26">
        <v>145.110153</v>
      </c>
      <c r="E11" s="26">
        <v>13.823200999999999</v>
      </c>
      <c r="F11" s="15">
        <f t="shared" si="4"/>
        <v>2.1575762719950167E-2</v>
      </c>
      <c r="G11" s="15">
        <f t="shared" si="1"/>
        <v>-9.9121473034572902E-4</v>
      </c>
      <c r="H11" s="15">
        <f t="shared" si="2"/>
        <v>8.0993210507113115E-3</v>
      </c>
      <c r="I11" s="15">
        <f t="shared" si="3"/>
        <v>3.8652123786868747E-2</v>
      </c>
      <c r="J11" s="15">
        <f t="shared" si="5"/>
        <v>2.0261285327415675E-2</v>
      </c>
    </row>
    <row r="12" spans="1:10" x14ac:dyDescent="0.25">
      <c r="A12" s="25">
        <v>45168</v>
      </c>
      <c r="B12" s="26">
        <v>186.69465600000001</v>
      </c>
      <c r="C12" s="26">
        <v>58.593136000000001</v>
      </c>
      <c r="D12" s="26">
        <v>144.52487199999999</v>
      </c>
      <c r="E12" s="26">
        <v>13.785766000000001</v>
      </c>
      <c r="F12" s="15">
        <f t="shared" si="4"/>
        <v>1.899078242547661E-2</v>
      </c>
      <c r="G12" s="15">
        <f t="shared" si="1"/>
        <v>-4.9597604879833524E-4</v>
      </c>
      <c r="H12" s="15">
        <f t="shared" si="2"/>
        <v>-4.0415125667635282E-3</v>
      </c>
      <c r="I12" s="15">
        <f t="shared" si="3"/>
        <v>-2.7118017809940271E-3</v>
      </c>
      <c r="J12" s="15">
        <f t="shared" si="5"/>
        <v>1.1226617329080104E-3</v>
      </c>
    </row>
    <row r="13" spans="1:10" x14ac:dyDescent="0.25">
      <c r="A13" s="25">
        <v>45169</v>
      </c>
      <c r="B13" s="26">
        <v>186.913544</v>
      </c>
      <c r="C13" s="26">
        <v>57.973002999999999</v>
      </c>
      <c r="D13" s="26">
        <v>142.739777</v>
      </c>
      <c r="E13" s="26">
        <v>13.841919000000001</v>
      </c>
      <c r="F13" s="15">
        <f t="shared" si="4"/>
        <v>1.1717517176788328E-3</v>
      </c>
      <c r="G13" s="15">
        <f t="shared" si="1"/>
        <v>-1.0640119950070189E-2</v>
      </c>
      <c r="H13" s="15">
        <f t="shared" si="2"/>
        <v>-1.2428386047596607E-2</v>
      </c>
      <c r="I13" s="15">
        <f t="shared" si="3"/>
        <v>4.0649860690958528E-3</v>
      </c>
      <c r="J13" s="15">
        <f t="shared" si="5"/>
        <v>-4.3288021916397315E-3</v>
      </c>
    </row>
    <row r="14" spans="1:10" x14ac:dyDescent="0.25">
      <c r="A14" s="25">
        <v>45170</v>
      </c>
      <c r="B14" s="26">
        <v>188.49546799999999</v>
      </c>
      <c r="C14" s="26">
        <v>57.469138999999998</v>
      </c>
      <c r="D14" s="26">
        <v>143.217758</v>
      </c>
      <c r="E14" s="26">
        <v>13.710893</v>
      </c>
      <c r="F14" s="15">
        <f t="shared" si="4"/>
        <v>8.4277857631225358E-3</v>
      </c>
      <c r="G14" s="15">
        <f t="shared" si="1"/>
        <v>-8.7293459886518768E-3</v>
      </c>
      <c r="H14" s="15">
        <f t="shared" si="2"/>
        <v>3.3430239573994255E-3</v>
      </c>
      <c r="I14" s="15">
        <f t="shared" si="3"/>
        <v>-9.5109702559868468E-3</v>
      </c>
      <c r="J14" s="15">
        <f t="shared" si="5"/>
        <v>-2.7929641661798323E-4</v>
      </c>
    </row>
    <row r="15" spans="1:10" x14ac:dyDescent="0.25">
      <c r="A15" s="25">
        <v>45174</v>
      </c>
      <c r="B15" s="26">
        <v>188.734238</v>
      </c>
      <c r="C15" s="26">
        <v>56.994346999999998</v>
      </c>
      <c r="D15" s="26">
        <v>141.63748200000001</v>
      </c>
      <c r="E15" s="26">
        <v>13.551791</v>
      </c>
      <c r="F15" s="15">
        <f t="shared" si="4"/>
        <v>1.2659131987154749E-3</v>
      </c>
      <c r="G15" s="15">
        <f t="shared" si="1"/>
        <v>-8.2960032000802229E-3</v>
      </c>
      <c r="H15" s="15">
        <f t="shared" si="2"/>
        <v>-1.1095405596341172E-2</v>
      </c>
      <c r="I15" s="15">
        <f t="shared" si="3"/>
        <v>-1.1671910678181512E-2</v>
      </c>
      <c r="J15" s="15">
        <f t="shared" si="5"/>
        <v>-8.7030184436974432E-3</v>
      </c>
    </row>
    <row r="16" spans="1:10" x14ac:dyDescent="0.25">
      <c r="A16" s="25">
        <v>45175</v>
      </c>
      <c r="B16" s="26">
        <v>181.97880599999999</v>
      </c>
      <c r="C16" s="26">
        <v>56.955589000000003</v>
      </c>
      <c r="D16" s="26">
        <v>141.403412</v>
      </c>
      <c r="E16" s="26">
        <v>13.673458</v>
      </c>
      <c r="F16" s="15">
        <f t="shared" si="4"/>
        <v>-3.6449647610985361E-2</v>
      </c>
      <c r="G16" s="15">
        <f t="shared" si="1"/>
        <v>-6.802636816685408E-4</v>
      </c>
      <c r="H16" s="15">
        <f t="shared" si="2"/>
        <v>-1.65396632304482E-3</v>
      </c>
      <c r="I16" s="15">
        <f t="shared" si="3"/>
        <v>8.9378657253624903E-3</v>
      </c>
      <c r="J16" s="15">
        <f t="shared" si="5"/>
        <v>-5.1359948137462367E-3</v>
      </c>
    </row>
    <row r="17" spans="1:16" x14ac:dyDescent="0.25">
      <c r="A17" s="25">
        <v>45176</v>
      </c>
      <c r="B17" s="26">
        <v>176.656036</v>
      </c>
      <c r="C17" s="26">
        <v>56.519558000000004</v>
      </c>
      <c r="D17" s="26">
        <v>140.19380200000001</v>
      </c>
      <c r="E17" s="26">
        <v>13.673458</v>
      </c>
      <c r="F17" s="15">
        <f t="shared" si="4"/>
        <v>-2.9685687263803755E-2</v>
      </c>
      <c r="G17" s="15">
        <f t="shared" si="1"/>
        <v>-7.685086250950387E-3</v>
      </c>
      <c r="H17" s="15">
        <f t="shared" si="2"/>
        <v>-8.5911179492632866E-3</v>
      </c>
      <c r="I17" s="15">
        <f t="shared" si="3"/>
        <v>0</v>
      </c>
      <c r="J17" s="15">
        <f t="shared" si="5"/>
        <v>-9.9898156541735963E-3</v>
      </c>
    </row>
    <row r="18" spans="1:16" x14ac:dyDescent="0.25">
      <c r="A18" s="25">
        <v>45177</v>
      </c>
      <c r="B18" s="26">
        <v>177.27285800000001</v>
      </c>
      <c r="C18" s="26">
        <v>56.519558000000004</v>
      </c>
      <c r="D18" s="26">
        <v>140.301117</v>
      </c>
      <c r="E18" s="26">
        <v>13.47692</v>
      </c>
      <c r="F18" s="15">
        <f t="shared" si="4"/>
        <v>3.4855737123982338E-3</v>
      </c>
      <c r="G18" s="15">
        <f t="shared" si="1"/>
        <v>0</v>
      </c>
      <c r="H18" s="15">
        <f t="shared" si="2"/>
        <v>7.6518323838956222E-4</v>
      </c>
      <c r="I18" s="15">
        <f t="shared" si="3"/>
        <v>-1.4477988707991517E-2</v>
      </c>
      <c r="J18" s="15">
        <f t="shared" si="5"/>
        <v>-3.6366611801214475E-3</v>
      </c>
    </row>
    <row r="19" spans="1:16" x14ac:dyDescent="0.25">
      <c r="A19" s="25">
        <v>45180</v>
      </c>
      <c r="B19" s="26">
        <v>178.446854</v>
      </c>
      <c r="C19" s="26">
        <v>57.052486000000002</v>
      </c>
      <c r="D19" s="26">
        <v>140.91566499999999</v>
      </c>
      <c r="E19" s="26">
        <v>13.589228</v>
      </c>
      <c r="F19" s="15">
        <f t="shared" si="4"/>
        <v>6.6007039975988667E-3</v>
      </c>
      <c r="G19" s="15">
        <f t="shared" si="1"/>
        <v>9.3849136242531647E-3</v>
      </c>
      <c r="H19" s="15">
        <f t="shared" si="2"/>
        <v>4.3706422775577902E-3</v>
      </c>
      <c r="I19" s="15">
        <f t="shared" si="3"/>
        <v>8.2988273439278445E-3</v>
      </c>
      <c r="J19" s="15">
        <f t="shared" si="5"/>
        <v>6.2859574110678022E-3</v>
      </c>
    </row>
    <row r="20" spans="1:16" x14ac:dyDescent="0.25">
      <c r="A20" s="25">
        <v>45181</v>
      </c>
      <c r="B20" s="26">
        <v>175.40245100000001</v>
      </c>
      <c r="C20" s="26">
        <v>56.490485999999997</v>
      </c>
      <c r="D20" s="26">
        <v>142.74954199999999</v>
      </c>
      <c r="E20" s="26">
        <v>13.533073</v>
      </c>
      <c r="F20" s="15">
        <f t="shared" si="4"/>
        <v>-1.7207766577965616E-2</v>
      </c>
      <c r="G20" s="15">
        <f t="shared" si="1"/>
        <v>-9.8994165765982269E-3</v>
      </c>
      <c r="H20" s="15">
        <f t="shared" si="2"/>
        <v>1.2930049259339658E-2</v>
      </c>
      <c r="I20" s="15">
        <f t="shared" si="3"/>
        <v>-4.1408787728015178E-3</v>
      </c>
      <c r="J20" s="15">
        <f t="shared" si="5"/>
        <v>4.887238112031005E-4</v>
      </c>
    </row>
    <row r="21" spans="1:16" x14ac:dyDescent="0.25">
      <c r="A21" s="25">
        <v>45182</v>
      </c>
      <c r="B21" s="26">
        <v>173.32309000000001</v>
      </c>
      <c r="C21" s="26">
        <v>56.626140999999997</v>
      </c>
      <c r="D21" s="26">
        <v>142.817825</v>
      </c>
      <c r="E21" s="26">
        <v>13.682817</v>
      </c>
      <c r="F21" s="15">
        <f t="shared" si="4"/>
        <v>-1.1925628607410014E-2</v>
      </c>
      <c r="G21" s="15">
        <f t="shared" si="1"/>
        <v>2.3984991177818894E-3</v>
      </c>
      <c r="H21" s="15">
        <f t="shared" si="2"/>
        <v>4.7822692080471709E-4</v>
      </c>
      <c r="I21" s="15">
        <f t="shared" si="3"/>
        <v>1.1004270746853787E-2</v>
      </c>
      <c r="J21" s="15">
        <f t="shared" si="5"/>
        <v>1.4768108627912393E-3</v>
      </c>
    </row>
    <row r="22" spans="1:16" x14ac:dyDescent="0.25">
      <c r="A22" s="25">
        <v>45183</v>
      </c>
      <c r="B22" s="26">
        <v>174.84530599999999</v>
      </c>
      <c r="C22" s="26">
        <v>57.094935999999997</v>
      </c>
      <c r="D22" s="26">
        <v>145.58813499999999</v>
      </c>
      <c r="E22" s="26">
        <v>14.094611</v>
      </c>
      <c r="F22" s="15">
        <f t="shared" si="4"/>
        <v>8.744192273870471E-3</v>
      </c>
      <c r="G22" s="15">
        <f t="shared" si="1"/>
        <v>8.2446925036342867E-3</v>
      </c>
      <c r="H22" s="15">
        <f t="shared" si="2"/>
        <v>1.9211775011975799E-2</v>
      </c>
      <c r="I22" s="15">
        <f t="shared" si="3"/>
        <v>2.9651713697862989E-2</v>
      </c>
      <c r="J22" s="15">
        <f t="shared" si="5"/>
        <v>2.0042246390674492E-2</v>
      </c>
    </row>
    <row r="23" spans="1:16" x14ac:dyDescent="0.25">
      <c r="A23" s="25">
        <v>45184</v>
      </c>
      <c r="B23" s="26">
        <v>174.11900299999999</v>
      </c>
      <c r="C23" s="26">
        <v>56.587074000000001</v>
      </c>
      <c r="D23" s="26">
        <v>145.15891999999999</v>
      </c>
      <c r="E23" s="26">
        <v>14.253714</v>
      </c>
      <c r="F23" s="15">
        <f t="shared" si="4"/>
        <v>-4.1626265495737849E-3</v>
      </c>
      <c r="G23" s="15">
        <f t="shared" si="1"/>
        <v>-8.9348416448038568E-3</v>
      </c>
      <c r="H23" s="15">
        <f t="shared" si="2"/>
        <v>-2.9524998063902006E-3</v>
      </c>
      <c r="I23" s="15">
        <f t="shared" si="3"/>
        <v>1.1224978589028094E-2</v>
      </c>
      <c r="J23" s="15">
        <f t="shared" si="5"/>
        <v>1.1313429911168696E-3</v>
      </c>
    </row>
    <row r="24" spans="1:16" x14ac:dyDescent="0.25">
      <c r="A24" s="25">
        <v>45187</v>
      </c>
      <c r="B24" s="26">
        <v>177.06393399999999</v>
      </c>
      <c r="C24" s="26">
        <v>56.938667000000002</v>
      </c>
      <c r="D24" s="26">
        <v>145.461319</v>
      </c>
      <c r="E24" s="26">
        <v>14.122688</v>
      </c>
      <c r="F24" s="15">
        <f t="shared" si="4"/>
        <v>1.6771885661529522E-2</v>
      </c>
      <c r="G24" s="15">
        <f t="shared" si="1"/>
        <v>6.1940863988089057E-3</v>
      </c>
      <c r="H24" s="15">
        <f t="shared" si="2"/>
        <v>2.081060219182381E-3</v>
      </c>
      <c r="I24" s="15">
        <f t="shared" si="3"/>
        <v>-9.2349221157867391E-3</v>
      </c>
      <c r="J24" s="15">
        <f t="shared" si="5"/>
        <v>1.5301136594923666E-3</v>
      </c>
      <c r="L24" s="11" t="s">
        <v>7</v>
      </c>
      <c r="M24" s="2" t="s">
        <v>12</v>
      </c>
      <c r="N24" s="2" t="s">
        <v>13</v>
      </c>
      <c r="O24" s="2" t="s">
        <v>14</v>
      </c>
      <c r="P24" s="2" t="s">
        <v>15</v>
      </c>
    </row>
    <row r="25" spans="1:16" x14ac:dyDescent="0.25">
      <c r="A25" s="25">
        <v>45188</v>
      </c>
      <c r="B25" s="26">
        <v>178.15834000000001</v>
      </c>
      <c r="C25" s="26">
        <v>56.821472</v>
      </c>
      <c r="D25" s="26">
        <v>145.27597</v>
      </c>
      <c r="E25" s="26">
        <v>14.234997</v>
      </c>
      <c r="F25" s="15">
        <f t="shared" si="4"/>
        <v>6.1618290451625419E-3</v>
      </c>
      <c r="G25" s="15">
        <f t="shared" si="1"/>
        <v>-2.0603885067279927E-3</v>
      </c>
      <c r="H25" s="15">
        <f t="shared" si="2"/>
        <v>-1.2750275394505101E-3</v>
      </c>
      <c r="I25" s="15">
        <f t="shared" si="3"/>
        <v>7.9209277625121085E-3</v>
      </c>
      <c r="J25" s="15">
        <f t="shared" si="5"/>
        <v>3.1390478840161106E-3</v>
      </c>
      <c r="L25" s="2" t="s">
        <v>1</v>
      </c>
      <c r="M25" s="9">
        <f>AVERAGE(F3:F254)</f>
        <v>1.0005667965467292E-3</v>
      </c>
      <c r="N25" s="9">
        <f>AVERAGE(G3:G254)</f>
        <v>6.5844828632144513E-4</v>
      </c>
      <c r="O25" s="9">
        <f>AVERAGE(H3:H254)</f>
        <v>1.5030786305094985E-3</v>
      </c>
      <c r="P25" s="9">
        <f>AVERAGE(I3:I254)</f>
        <v>1.5168662454873357E-3</v>
      </c>
    </row>
    <row r="26" spans="1:16" x14ac:dyDescent="0.25">
      <c r="A26" s="25">
        <v>45189</v>
      </c>
      <c r="B26" s="26">
        <v>174.59657300000001</v>
      </c>
      <c r="C26" s="26">
        <v>57.075400999999999</v>
      </c>
      <c r="D26" s="26">
        <v>144.66145299999999</v>
      </c>
      <c r="E26" s="26">
        <v>14.553202000000001</v>
      </c>
      <c r="F26" s="15">
        <f t="shared" si="4"/>
        <v>-2.0194689945887755E-2</v>
      </c>
      <c r="G26" s="15">
        <f t="shared" si="1"/>
        <v>4.4589357728930948E-3</v>
      </c>
      <c r="H26" s="15">
        <f t="shared" si="2"/>
        <v>-4.2389693184284203E-3</v>
      </c>
      <c r="I26" s="15">
        <f t="shared" si="3"/>
        <v>2.2107528152630732E-2</v>
      </c>
      <c r="J26" s="15">
        <f t="shared" si="5"/>
        <v>1.4273245220018617E-3</v>
      </c>
      <c r="L26" s="2" t="s">
        <v>2</v>
      </c>
      <c r="M26" s="9">
        <f>MEDIAN(F3:F254)</f>
        <v>1.947036741825917E-3</v>
      </c>
      <c r="N26" s="9">
        <f>MEDIAN(G3:G254)</f>
        <v>1.050272311962191E-3</v>
      </c>
      <c r="O26" s="9">
        <f>MEDIAN(H3:H254)</f>
        <v>2.0270955243618513E-3</v>
      </c>
      <c r="P26" s="9">
        <f>MEDIAN(I3:I254)</f>
        <v>1.4116370274933096E-3</v>
      </c>
    </row>
    <row r="27" spans="1:16" x14ac:dyDescent="0.25">
      <c r="A27" s="25">
        <v>45190</v>
      </c>
      <c r="B27" s="26">
        <v>173.04452499999999</v>
      </c>
      <c r="C27" s="26">
        <v>56.196418999999999</v>
      </c>
      <c r="D27" s="26">
        <v>143.52990700000001</v>
      </c>
      <c r="E27" s="26">
        <v>14.328587000000001</v>
      </c>
      <c r="F27" s="15">
        <f t="shared" si="4"/>
        <v>-8.9290841663582452E-3</v>
      </c>
      <c r="G27" s="15">
        <f t="shared" si="1"/>
        <v>-1.5520182226064388E-2</v>
      </c>
      <c r="H27" s="15">
        <f t="shared" si="2"/>
        <v>-7.8527809774467452E-3</v>
      </c>
      <c r="I27" s="15">
        <f t="shared" si="3"/>
        <v>-1.5554405482686634E-2</v>
      </c>
      <c r="J27" s="15">
        <f t="shared" si="5"/>
        <v>-1.0862645480342735E-2</v>
      </c>
      <c r="L27" s="2" t="s">
        <v>3</v>
      </c>
      <c r="M27" s="9">
        <f>_xlfn.STDEV.S(F3:F254)</f>
        <v>1.4317007168692672E-2</v>
      </c>
      <c r="N27" s="9">
        <f>_xlfn.STDEV.S(G3:G254)</f>
        <v>8.4145554622722402E-3</v>
      </c>
      <c r="O27" s="9">
        <f>_xlfn.STDEV.S(H3:H254)</f>
        <v>1.1640822805611175E-2</v>
      </c>
      <c r="P27" s="9">
        <f>_xlfn.STDEV.S(I3:I254)</f>
        <v>1.3397541042164431E-2</v>
      </c>
    </row>
    <row r="28" spans="1:16" x14ac:dyDescent="0.25">
      <c r="A28" s="25">
        <v>45191</v>
      </c>
      <c r="B28" s="26">
        <v>173.900116</v>
      </c>
      <c r="C28" s="26">
        <v>56.255015999999998</v>
      </c>
      <c r="D28" s="26">
        <v>142.15448000000001</v>
      </c>
      <c r="E28" s="26">
        <v>14.150764000000001</v>
      </c>
      <c r="F28" s="15">
        <f t="shared" si="4"/>
        <v>4.932157084030179E-3</v>
      </c>
      <c r="G28" s="15">
        <f t="shared" si="1"/>
        <v>1.0421744338548341E-3</v>
      </c>
      <c r="H28" s="15">
        <f t="shared" si="2"/>
        <v>-9.6290710303040105E-3</v>
      </c>
      <c r="I28" s="15">
        <f t="shared" si="3"/>
        <v>-1.2488017087223817E-2</v>
      </c>
      <c r="J28" s="15">
        <f t="shared" si="5"/>
        <v>-7.2123448333486972E-3</v>
      </c>
    </row>
    <row r="29" spans="1:16" x14ac:dyDescent="0.25">
      <c r="A29" s="25">
        <v>45194</v>
      </c>
      <c r="B29" s="26">
        <v>175.18356299999999</v>
      </c>
      <c r="C29" s="26">
        <v>55.669029000000002</v>
      </c>
      <c r="D29" s="26">
        <v>142.856842</v>
      </c>
      <c r="E29" s="26">
        <v>14.094611</v>
      </c>
      <c r="F29" s="15">
        <f t="shared" si="4"/>
        <v>7.3532671978666295E-3</v>
      </c>
      <c r="G29" s="15">
        <f t="shared" si="1"/>
        <v>-1.0471250468192831E-2</v>
      </c>
      <c r="H29" s="15">
        <f t="shared" si="2"/>
        <v>4.9286703199951359E-3</v>
      </c>
      <c r="I29" s="15">
        <f t="shared" si="3"/>
        <v>-3.9760898184737319E-3</v>
      </c>
      <c r="J29" s="15">
        <f t="shared" si="5"/>
        <v>1.9130567663173188E-3</v>
      </c>
      <c r="L29" s="11" t="s">
        <v>11</v>
      </c>
      <c r="M29" s="2" t="str">
        <f>M24</f>
        <v>Apple</v>
      </c>
      <c r="N29" s="2" t="str">
        <f t="shared" ref="N29:P29" si="6">N24</f>
        <v>Coca-Cola</v>
      </c>
      <c r="O29" s="2" t="str">
        <f t="shared" si="6"/>
        <v>JPMorgan</v>
      </c>
      <c r="P29" s="2" t="str">
        <f t="shared" si="6"/>
        <v>AT&amp;T</v>
      </c>
    </row>
    <row r="30" spans="1:16" x14ac:dyDescent="0.25">
      <c r="A30" s="25">
        <v>45195</v>
      </c>
      <c r="B30" s="26">
        <v>171.08453399999999</v>
      </c>
      <c r="C30" s="26">
        <v>55.209999000000003</v>
      </c>
      <c r="D30" s="26">
        <v>141.37413000000001</v>
      </c>
      <c r="E30" s="26">
        <v>14.057176</v>
      </c>
      <c r="F30" s="15">
        <f t="shared" si="4"/>
        <v>-2.3676570379196956E-2</v>
      </c>
      <c r="G30" s="15">
        <f t="shared" si="1"/>
        <v>-8.2798817906721903E-3</v>
      </c>
      <c r="H30" s="15">
        <f t="shared" si="2"/>
        <v>-1.0433243353410393E-2</v>
      </c>
      <c r="I30" s="15">
        <f t="shared" si="3"/>
        <v>-2.6595130223768674E-3</v>
      </c>
      <c r="J30" s="15">
        <f t="shared" si="5"/>
        <v>-1.0479526555787275E-2</v>
      </c>
      <c r="L30" s="2" t="s">
        <v>1</v>
      </c>
      <c r="M30" s="9">
        <f>((1+M25)^250)-1</f>
        <v>0.28404678408841222</v>
      </c>
      <c r="N30" s="9">
        <f t="shared" ref="N30:P30" si="7">((1+N25)^250)-1</f>
        <v>0.17887182553898695</v>
      </c>
      <c r="O30" s="9">
        <f t="shared" si="7"/>
        <v>0.45570094625533186</v>
      </c>
      <c r="P30" s="9">
        <f t="shared" si="7"/>
        <v>0.46071967373147737</v>
      </c>
    </row>
    <row r="31" spans="1:16" x14ac:dyDescent="0.25">
      <c r="A31" s="25">
        <v>45196</v>
      </c>
      <c r="B31" s="26">
        <v>169.56231700000001</v>
      </c>
      <c r="C31" s="26">
        <v>54.643543000000001</v>
      </c>
      <c r="D31" s="26">
        <v>142.203262</v>
      </c>
      <c r="E31" s="26">
        <v>13.916791</v>
      </c>
      <c r="F31" s="15">
        <f t="shared" si="4"/>
        <v>-8.9372740582099996E-3</v>
      </c>
      <c r="G31" s="15">
        <f t="shared" si="1"/>
        <v>-1.0313022416799286E-2</v>
      </c>
      <c r="H31" s="15">
        <f t="shared" si="2"/>
        <v>5.8476760566381946E-3</v>
      </c>
      <c r="I31" s="15">
        <f t="shared" si="3"/>
        <v>-1.0036916003110012E-2</v>
      </c>
      <c r="J31" s="15">
        <f t="shared" si="5"/>
        <v>-2.8788070221865132E-3</v>
      </c>
      <c r="L31" s="2" t="s">
        <v>2</v>
      </c>
      <c r="M31" s="9">
        <f>(1+M26)^250-1</f>
        <v>0.62626492871733297</v>
      </c>
      <c r="N31" s="9">
        <f t="shared" ref="N31:P31" si="8">(1+N26)^250-1</f>
        <v>0.30008583663333854</v>
      </c>
      <c r="O31" s="9">
        <f t="shared" si="8"/>
        <v>0.65907618871373086</v>
      </c>
      <c r="P31" s="9">
        <f t="shared" si="8"/>
        <v>0.42284786388584505</v>
      </c>
    </row>
    <row r="32" spans="1:16" x14ac:dyDescent="0.25">
      <c r="A32" s="25">
        <v>45197</v>
      </c>
      <c r="B32" s="26">
        <v>169.82101399999999</v>
      </c>
      <c r="C32" s="26">
        <v>54.506816999999998</v>
      </c>
      <c r="D32" s="26">
        <v>143.968872</v>
      </c>
      <c r="E32" s="26">
        <v>14.047817</v>
      </c>
      <c r="F32" s="15">
        <f t="shared" si="4"/>
        <v>1.5245124110350558E-3</v>
      </c>
      <c r="G32" s="15">
        <f t="shared" si="1"/>
        <v>-2.5052793506595878E-3</v>
      </c>
      <c r="H32" s="15">
        <f t="shared" si="2"/>
        <v>1.2339652914118577E-2</v>
      </c>
      <c r="I32" s="15">
        <f t="shared" si="3"/>
        <v>9.370913321953802E-3</v>
      </c>
      <c r="J32" s="15">
        <f t="shared" si="5"/>
        <v>8.6209083606874817E-3</v>
      </c>
      <c r="L32" s="2" t="s">
        <v>3</v>
      </c>
      <c r="M32" s="9">
        <f>M27*SQRT(250)</f>
        <v>0.22637175965013689</v>
      </c>
      <c r="N32" s="9">
        <f t="shared" ref="N32:P32" si="9">N27*SQRT(250)</f>
        <v>0.13304580379295658</v>
      </c>
      <c r="O32" s="9">
        <f t="shared" si="9"/>
        <v>0.18405756952081409</v>
      </c>
      <c r="P32" s="9">
        <f t="shared" si="9"/>
        <v>0.21183372369412781</v>
      </c>
    </row>
    <row r="33" spans="1:18" x14ac:dyDescent="0.25">
      <c r="A33" s="25">
        <v>45198</v>
      </c>
      <c r="B33" s="26">
        <v>170.33836400000001</v>
      </c>
      <c r="C33" s="26">
        <v>54.672840000000001</v>
      </c>
      <c r="D33" s="26">
        <v>141.46191400000001</v>
      </c>
      <c r="E33" s="26">
        <v>14.057176</v>
      </c>
      <c r="F33" s="15">
        <f t="shared" si="4"/>
        <v>3.0418117645047292E-3</v>
      </c>
      <c r="G33" s="15">
        <f t="shared" si="1"/>
        <v>3.0412831937692204E-3</v>
      </c>
      <c r="H33" s="15">
        <f t="shared" si="2"/>
        <v>-1.7566587699048578E-2</v>
      </c>
      <c r="I33" s="15">
        <f t="shared" si="3"/>
        <v>6.6600268115622394E-4</v>
      </c>
      <c r="J33" s="15">
        <f t="shared" si="5"/>
        <v>-6.7410008614461787E-3</v>
      </c>
      <c r="L33" s="2" t="s">
        <v>0</v>
      </c>
      <c r="M33" s="10">
        <f>M30/M32</f>
        <v>1.2547801215461394</v>
      </c>
      <c r="N33" s="10">
        <f>N30/N32</f>
        <v>1.344437933700968</v>
      </c>
      <c r="O33" s="10">
        <f>O30/O32</f>
        <v>2.47586093547649</v>
      </c>
      <c r="P33" s="10">
        <f>P30/P32</f>
        <v>2.1749118398009299</v>
      </c>
    </row>
    <row r="34" spans="1:18" x14ac:dyDescent="0.25">
      <c r="A34" s="25">
        <v>45201</v>
      </c>
      <c r="B34" s="26">
        <v>172.865433</v>
      </c>
      <c r="C34" s="26">
        <v>54.184517</v>
      </c>
      <c r="D34" s="26">
        <v>140.24259900000001</v>
      </c>
      <c r="E34" s="26">
        <v>13.729611</v>
      </c>
      <c r="F34" s="15">
        <f t="shared" si="4"/>
        <v>1.4726612543542477E-2</v>
      </c>
      <c r="G34" s="15">
        <f t="shared" si="1"/>
        <v>-8.9718561804357604E-3</v>
      </c>
      <c r="H34" s="15">
        <f t="shared" si="2"/>
        <v>-8.6567488859623613E-3</v>
      </c>
      <c r="I34" s="15">
        <f t="shared" si="3"/>
        <v>-2.3578125464621125E-2</v>
      </c>
      <c r="J34" s="15">
        <f t="shared" si="5"/>
        <v>-8.8179369067360458E-3</v>
      </c>
      <c r="M34" s="6"/>
      <c r="N34" s="6"/>
      <c r="O34" s="6"/>
      <c r="P34" s="6"/>
    </row>
    <row r="35" spans="1:18" x14ac:dyDescent="0.25">
      <c r="A35" s="25">
        <v>45202</v>
      </c>
      <c r="B35" s="26">
        <v>171.52229299999999</v>
      </c>
      <c r="C35" s="26">
        <v>53.598529999999997</v>
      </c>
      <c r="D35" s="26">
        <v>139.208618</v>
      </c>
      <c r="E35" s="26">
        <v>13.832561</v>
      </c>
      <c r="F35" s="15">
        <f t="shared" si="4"/>
        <v>-7.8002013931504684E-3</v>
      </c>
      <c r="G35" s="15">
        <f t="shared" si="1"/>
        <v>-1.0873561101627389E-2</v>
      </c>
      <c r="H35" s="15">
        <f t="shared" si="2"/>
        <v>-7.4001160534839551E-3</v>
      </c>
      <c r="I35" s="15">
        <f t="shared" si="3"/>
        <v>7.470418425544037E-3</v>
      </c>
      <c r="J35" s="15">
        <f t="shared" si="5"/>
        <v>-2.8289855790354316E-3</v>
      </c>
    </row>
    <row r="36" spans="1:18" x14ac:dyDescent="0.25">
      <c r="A36" s="25">
        <v>45203</v>
      </c>
      <c r="B36" s="26">
        <v>172.77589399999999</v>
      </c>
      <c r="C36" s="26">
        <v>53.754795000000001</v>
      </c>
      <c r="D36" s="26">
        <v>139.832886</v>
      </c>
      <c r="E36" s="26">
        <v>13.710893</v>
      </c>
      <c r="F36" s="15">
        <f t="shared" si="4"/>
        <v>7.2820978273525263E-3</v>
      </c>
      <c r="G36" s="15">
        <f t="shared" si="1"/>
        <v>2.9112300036451422E-3</v>
      </c>
      <c r="H36" s="15">
        <f t="shared" si="2"/>
        <v>4.4743812840926343E-3</v>
      </c>
      <c r="I36" s="15">
        <f t="shared" si="3"/>
        <v>-8.8346792935787202E-3</v>
      </c>
      <c r="J36" s="15">
        <f t="shared" si="5"/>
        <v>6.8071290908287667E-4</v>
      </c>
      <c r="L36" s="3" t="s">
        <v>10</v>
      </c>
      <c r="M36" s="7" t="str">
        <f>"w_"&amp;B1</f>
        <v>w_Apple</v>
      </c>
      <c r="N36" s="7" t="str">
        <f t="shared" ref="N36:P36" si="10">"w_"&amp;C1</f>
        <v>w_Coca-Cola</v>
      </c>
      <c r="O36" s="7" t="str">
        <f t="shared" si="10"/>
        <v>w_JPMorgan</v>
      </c>
      <c r="P36" s="7" t="str">
        <f t="shared" si="10"/>
        <v>w_AT&amp;T</v>
      </c>
    </row>
    <row r="37" spans="1:18" x14ac:dyDescent="0.25">
      <c r="A37" s="25">
        <v>45204</v>
      </c>
      <c r="B37" s="26">
        <v>174.019531</v>
      </c>
      <c r="C37" s="26">
        <v>51.156905999999999</v>
      </c>
      <c r="D37" s="26">
        <v>140.42248499999999</v>
      </c>
      <c r="E37" s="26">
        <v>13.879355</v>
      </c>
      <c r="F37" s="15">
        <f t="shared" si="4"/>
        <v>7.1721957179410305E-3</v>
      </c>
      <c r="G37" s="15">
        <f t="shared" si="1"/>
        <v>-4.9535374384451825E-2</v>
      </c>
      <c r="H37" s="15">
        <f t="shared" si="2"/>
        <v>4.2075901542361687E-3</v>
      </c>
      <c r="I37" s="15">
        <f t="shared" si="3"/>
        <v>1.2211857867236135E-2</v>
      </c>
      <c r="J37" s="15">
        <f t="shared" si="5"/>
        <v>5.1834637731418276E-3</v>
      </c>
      <c r="L37" s="7" t="s">
        <v>5</v>
      </c>
      <c r="M37" s="12">
        <v>0.19932091707623176</v>
      </c>
      <c r="N37" s="12">
        <v>4.0838545135725303E-2</v>
      </c>
      <c r="O37" s="12">
        <v>0.4375436963131189</v>
      </c>
      <c r="P37" s="12">
        <v>0.32229684147492393</v>
      </c>
      <c r="Q37" s="8">
        <f>SUM(M37:P37)</f>
        <v>0.99999999999999978</v>
      </c>
    </row>
    <row r="38" spans="1:18" x14ac:dyDescent="0.25">
      <c r="A38" s="25">
        <v>45205</v>
      </c>
      <c r="B38" s="26">
        <v>176.586411</v>
      </c>
      <c r="C38" s="26">
        <v>51.899158</v>
      </c>
      <c r="D38" s="26">
        <v>142.584351</v>
      </c>
      <c r="E38" s="26">
        <v>13.782069999999999</v>
      </c>
      <c r="F38" s="15">
        <f t="shared" si="4"/>
        <v>1.4642797262619538E-2</v>
      </c>
      <c r="G38" s="15">
        <f t="shared" si="1"/>
        <v>1.4405068586763934E-2</v>
      </c>
      <c r="H38" s="15">
        <f t="shared" si="2"/>
        <v>1.5278133083516892E-2</v>
      </c>
      <c r="I38" s="15">
        <f t="shared" si="3"/>
        <v>-7.0340122474886078E-3</v>
      </c>
      <c r="J38" s="15">
        <f t="shared" si="5"/>
        <v>7.9247087144746625E-3</v>
      </c>
    </row>
    <row r="39" spans="1:18" x14ac:dyDescent="0.25">
      <c r="A39" s="25">
        <v>45208</v>
      </c>
      <c r="B39" s="26">
        <v>178.07875100000001</v>
      </c>
      <c r="C39" s="26">
        <v>51.645232999999998</v>
      </c>
      <c r="D39" s="26">
        <v>142.260086</v>
      </c>
      <c r="E39" s="26">
        <v>14.049127</v>
      </c>
      <c r="F39" s="15">
        <f t="shared" si="4"/>
        <v>8.4155364965835446E-3</v>
      </c>
      <c r="G39" s="15">
        <f t="shared" si="1"/>
        <v>-4.9046695157092994E-3</v>
      </c>
      <c r="H39" s="15">
        <f t="shared" si="2"/>
        <v>-2.2767875931944174E-3</v>
      </c>
      <c r="I39" s="15">
        <f t="shared" si="3"/>
        <v>1.919178660718069E-2</v>
      </c>
      <c r="J39" s="15">
        <f t="shared" si="5"/>
        <v>6.6663510313033688E-3</v>
      </c>
      <c r="L39" s="4" t="s">
        <v>1</v>
      </c>
      <c r="M39" s="6">
        <f>AVERAGE(J3:J254)</f>
        <v>1.3728677412470826E-3</v>
      </c>
      <c r="N39" s="5">
        <f>((1+M39)^250)-1</f>
        <v>0.40914277003208266</v>
      </c>
      <c r="P39" s="13" t="s">
        <v>46</v>
      </c>
      <c r="Q39" s="14">
        <v>4.5199999999999997E-2</v>
      </c>
      <c r="R39" s="16"/>
    </row>
    <row r="40" spans="1:18" x14ac:dyDescent="0.25">
      <c r="A40" s="25">
        <v>45209</v>
      </c>
      <c r="B40" s="26">
        <v>177.48181199999999</v>
      </c>
      <c r="C40" s="26">
        <v>52.768374999999999</v>
      </c>
      <c r="D40" s="26">
        <v>143.12480199999999</v>
      </c>
      <c r="E40" s="26">
        <v>14.268497</v>
      </c>
      <c r="F40" s="15">
        <f t="shared" si="4"/>
        <v>-3.3577377412587176E-3</v>
      </c>
      <c r="G40" s="15">
        <f t="shared" si="1"/>
        <v>2.1514155913894644E-2</v>
      </c>
      <c r="H40" s="15">
        <f t="shared" si="2"/>
        <v>6.0600170693245765E-3</v>
      </c>
      <c r="I40" s="15">
        <f t="shared" si="3"/>
        <v>1.5493841465178439E-2</v>
      </c>
      <c r="J40" s="15">
        <f t="shared" si="5"/>
        <v>7.8544778962305432E-3</v>
      </c>
      <c r="L40" s="4" t="s">
        <v>6</v>
      </c>
      <c r="M40" s="5" cm="1">
        <f t="array" ref="M40">SQRT(MMULT(MMULT(M37:P37,M44:P47),TRANSPOSE(M37:P37)))</f>
        <v>7.9850612239779628E-3</v>
      </c>
      <c r="N40" s="5">
        <f>M40*SQRT(250)</f>
        <v>0.12625490361831143</v>
      </c>
      <c r="P40" s="13" t="s">
        <v>7</v>
      </c>
      <c r="Q40" s="14">
        <f>((1+Q39)^(1/250))-1</f>
        <v>1.7684865453726495E-4</v>
      </c>
    </row>
    <row r="41" spans="1:18" x14ac:dyDescent="0.25">
      <c r="A41" s="25">
        <v>45210</v>
      </c>
      <c r="B41" s="26">
        <v>178.88462799999999</v>
      </c>
      <c r="C41" s="26">
        <v>52.455849000000001</v>
      </c>
      <c r="D41" s="26">
        <v>143.61615</v>
      </c>
      <c r="E41" s="26">
        <v>14.087278</v>
      </c>
      <c r="F41" s="15">
        <f t="shared" si="4"/>
        <v>7.8729256654077838E-3</v>
      </c>
      <c r="G41" s="15">
        <f t="shared" si="1"/>
        <v>-5.9402085775266582E-3</v>
      </c>
      <c r="H41" s="15">
        <f t="shared" si="2"/>
        <v>3.4271245700145075E-3</v>
      </c>
      <c r="I41" s="15">
        <f t="shared" si="3"/>
        <v>-1.2781979492703863E-2</v>
      </c>
      <c r="J41" s="15">
        <f t="shared" si="5"/>
        <v>-1.2934255786129127E-3</v>
      </c>
      <c r="L41" s="4" t="s">
        <v>0</v>
      </c>
      <c r="M41" s="6">
        <f>(M39-Q40)/M40</f>
        <v>0.14978208095867174</v>
      </c>
      <c r="N41" s="6">
        <f>(N39-Q39)/N40</f>
        <v>2.8826030482929936</v>
      </c>
    </row>
    <row r="42" spans="1:18" x14ac:dyDescent="0.25">
      <c r="A42" s="25">
        <v>45211</v>
      </c>
      <c r="B42" s="26">
        <v>179.790009</v>
      </c>
      <c r="C42" s="26">
        <v>51.576866000000003</v>
      </c>
      <c r="D42" s="26">
        <v>143.282028</v>
      </c>
      <c r="E42" s="26">
        <v>13.782069999999999</v>
      </c>
      <c r="F42" s="15">
        <f t="shared" si="4"/>
        <v>5.0484914715231101E-3</v>
      </c>
      <c r="G42" s="15">
        <f t="shared" si="1"/>
        <v>-1.6898605731409447E-2</v>
      </c>
      <c r="H42" s="15">
        <f t="shared" si="2"/>
        <v>-2.3292037153074849E-3</v>
      </c>
      <c r="I42" s="15">
        <f t="shared" si="3"/>
        <v>-2.1903648579655197E-2</v>
      </c>
      <c r="J42" s="15">
        <f t="shared" si="5"/>
        <v>-7.7624496799989307E-3</v>
      </c>
    </row>
    <row r="43" spans="1:18" x14ac:dyDescent="0.25">
      <c r="A43" s="25">
        <v>45212</v>
      </c>
      <c r="B43" s="26">
        <v>177.93946800000001</v>
      </c>
      <c r="C43" s="26">
        <v>51.654995</v>
      </c>
      <c r="D43" s="26">
        <v>145.43408199999999</v>
      </c>
      <c r="E43" s="26">
        <v>13.696229000000001</v>
      </c>
      <c r="F43" s="15">
        <f t="shared" si="4"/>
        <v>-1.0346128156285038E-2</v>
      </c>
      <c r="G43" s="15">
        <f t="shared" si="1"/>
        <v>1.5136608826072475E-3</v>
      </c>
      <c r="H43" s="15">
        <f t="shared" si="2"/>
        <v>1.490802752612275E-2</v>
      </c>
      <c r="I43" s="15">
        <f t="shared" si="3"/>
        <v>-6.2479325408984904E-3</v>
      </c>
      <c r="J43" s="15">
        <f t="shared" si="5"/>
        <v>2.5088405008130716E-3</v>
      </c>
      <c r="L43" s="11" t="s">
        <v>9</v>
      </c>
      <c r="M43" s="17" t="str">
        <f>M29</f>
        <v>Apple</v>
      </c>
      <c r="N43" s="17" t="str">
        <f t="shared" ref="N43:P43" si="11">N29</f>
        <v>Coca-Cola</v>
      </c>
      <c r="O43" s="17" t="str">
        <f t="shared" si="11"/>
        <v>JPMorgan</v>
      </c>
      <c r="P43" s="17" t="str">
        <f t="shared" si="11"/>
        <v>AT&amp;T</v>
      </c>
    </row>
    <row r="44" spans="1:18" x14ac:dyDescent="0.25">
      <c r="A44" s="25">
        <v>45215</v>
      </c>
      <c r="B44" s="26">
        <v>177.810135</v>
      </c>
      <c r="C44" s="26">
        <v>52.182383999999999</v>
      </c>
      <c r="D44" s="26">
        <v>145.28668200000001</v>
      </c>
      <c r="E44" s="26">
        <v>13.743919</v>
      </c>
      <c r="F44" s="15">
        <f t="shared" si="4"/>
        <v>-7.2710133536225421E-4</v>
      </c>
      <c r="G44" s="15">
        <f t="shared" si="1"/>
        <v>1.0158067162630343E-2</v>
      </c>
      <c r="H44" s="15">
        <f t="shared" si="2"/>
        <v>-1.0140315442376808E-3</v>
      </c>
      <c r="I44" s="15">
        <f t="shared" si="3"/>
        <v>3.47593227385585E-3</v>
      </c>
      <c r="J44" s="15">
        <f t="shared" si="5"/>
        <v>9.4651306234168689E-4</v>
      </c>
      <c r="L44" s="18" t="str">
        <f>M43</f>
        <v>Apple</v>
      </c>
      <c r="M44" s="19">
        <f>VARP(Portafolio!$F$3:$F$254)</f>
        <v>2.0416329468796719E-4</v>
      </c>
      <c r="N44" s="19">
        <f>M45</f>
        <v>1.114837388610517E-5</v>
      </c>
      <c r="O44" s="19">
        <f>M46</f>
        <v>7.9387037462506825E-6</v>
      </c>
      <c r="P44" s="19">
        <f>M47</f>
        <v>-2.2006229590220094E-6</v>
      </c>
    </row>
    <row r="45" spans="1:18" x14ac:dyDescent="0.25">
      <c r="A45" s="25">
        <v>45216</v>
      </c>
      <c r="B45" s="26">
        <v>176.248108</v>
      </c>
      <c r="C45" s="26">
        <v>52.807445999999999</v>
      </c>
      <c r="D45" s="26">
        <v>144.97221400000001</v>
      </c>
      <c r="E45" s="26">
        <v>13.906060999999999</v>
      </c>
      <c r="F45" s="15">
        <f t="shared" si="4"/>
        <v>-8.8236168219693739E-3</v>
      </c>
      <c r="G45" s="15">
        <f t="shared" si="1"/>
        <v>1.1907236828734701E-2</v>
      </c>
      <c r="H45" s="15">
        <f t="shared" si="2"/>
        <v>-2.1668112665697982E-3</v>
      </c>
      <c r="I45" s="15">
        <f t="shared" si="3"/>
        <v>1.1728316519177792E-2</v>
      </c>
      <c r="J45" s="15">
        <f t="shared" si="5"/>
        <v>1.5594675909491673E-3</v>
      </c>
      <c r="L45" s="18" t="str">
        <f>N43</f>
        <v>Coca-Cola</v>
      </c>
      <c r="M45" s="20">
        <f>_xlfn.COVARIANCE.P($F$3:$F$254,G3:G254)</f>
        <v>1.114837388610517E-5</v>
      </c>
      <c r="N45" s="19">
        <f>VARP(Portafolio!$G$3:$G$254)</f>
        <v>7.052377242278394E-5</v>
      </c>
      <c r="O45" s="19">
        <f>N46</f>
        <v>1.8170255662120506E-5</v>
      </c>
      <c r="P45" s="19">
        <f>N47</f>
        <v>3.9163359961956121E-5</v>
      </c>
    </row>
    <row r="46" spans="1:18" x14ac:dyDescent="0.25">
      <c r="A46" s="25">
        <v>45217</v>
      </c>
      <c r="B46" s="26">
        <v>174.94477800000001</v>
      </c>
      <c r="C46" s="26">
        <v>52.787909999999997</v>
      </c>
      <c r="D46" s="26">
        <v>143.380325</v>
      </c>
      <c r="E46" s="26">
        <v>13.658078</v>
      </c>
      <c r="F46" s="15">
        <f t="shared" si="4"/>
        <v>-7.4223370429170512E-3</v>
      </c>
      <c r="G46" s="15">
        <f t="shared" si="1"/>
        <v>-3.7001627652822851E-4</v>
      </c>
      <c r="H46" s="15">
        <f t="shared" si="2"/>
        <v>-1.1041381345434621E-2</v>
      </c>
      <c r="I46" s="15">
        <f t="shared" si="3"/>
        <v>-1.7993646801684915E-2</v>
      </c>
      <c r="J46" s="15">
        <f t="shared" si="5"/>
        <v>-1.212492028973566E-2</v>
      </c>
      <c r="L46" s="18" t="str">
        <f>O43</f>
        <v>JPMorgan</v>
      </c>
      <c r="M46" s="20">
        <f>_xlfn.COVARIANCE.P($F$3:$F$254,H3:H254)</f>
        <v>7.9387037462506825E-6</v>
      </c>
      <c r="N46" s="20">
        <f>_xlfn.COVARIANCE.P($G$3:$G$254,H3:H254)</f>
        <v>1.8170255662120506E-5</v>
      </c>
      <c r="O46" s="19">
        <f>VARP(Portafolio!$H$3:$H$254)</f>
        <v>1.3497102243452755E-4</v>
      </c>
      <c r="P46" s="19">
        <f>O47</f>
        <v>2.8925886198153199E-5</v>
      </c>
    </row>
    <row r="47" spans="1:18" x14ac:dyDescent="0.25">
      <c r="A47" s="25">
        <v>45218</v>
      </c>
      <c r="B47" s="26">
        <v>174.566742</v>
      </c>
      <c r="C47" s="26">
        <v>53.080902000000002</v>
      </c>
      <c r="D47" s="26">
        <v>142.77105700000001</v>
      </c>
      <c r="E47" s="26">
        <v>14.554627999999999</v>
      </c>
      <c r="F47" s="15">
        <f t="shared" si="4"/>
        <v>-2.1632256780532658E-3</v>
      </c>
      <c r="G47" s="15">
        <f t="shared" si="1"/>
        <v>5.5350153172178456E-3</v>
      </c>
      <c r="H47" s="15">
        <f t="shared" si="2"/>
        <v>-4.2583678361532767E-3</v>
      </c>
      <c r="I47" s="15">
        <f t="shared" si="3"/>
        <v>6.3577877182322051E-2</v>
      </c>
      <c r="J47" s="15">
        <f t="shared" si="5"/>
        <v>1.8422592847118335E-2</v>
      </c>
      <c r="L47" s="18" t="str">
        <f>P43</f>
        <v>AT&amp;T</v>
      </c>
      <c r="M47" s="20">
        <f>_xlfn.COVARIANCE.P($F$3:$F$254,I5:I256)</f>
        <v>-2.2006229590220094E-6</v>
      </c>
      <c r="N47" s="20">
        <f>_xlfn.COVARIANCE.P($G$3:$G$254,I3:I254)</f>
        <v>3.9163359961956121E-5</v>
      </c>
      <c r="O47" s="20">
        <f>_xlfn.COVARIANCE.P($H$3:$H$254,I3:I254)</f>
        <v>2.8925886198153199E-5</v>
      </c>
      <c r="P47" s="19">
        <f>VARP(Portafolio!$I$3:$I$254)</f>
        <v>1.7878182777816105E-4</v>
      </c>
    </row>
    <row r="48" spans="1:18" x14ac:dyDescent="0.25">
      <c r="A48" s="25">
        <v>45219</v>
      </c>
      <c r="B48" s="26">
        <v>171.999863</v>
      </c>
      <c r="C48" s="26">
        <v>53.295769</v>
      </c>
      <c r="D48" s="26">
        <v>140.47163399999999</v>
      </c>
      <c r="E48" s="26">
        <v>14.669083000000001</v>
      </c>
      <c r="F48" s="15">
        <f t="shared" si="4"/>
        <v>-1.48134638605088E-2</v>
      </c>
      <c r="G48" s="15">
        <f t="shared" si="1"/>
        <v>4.0397446205238134E-3</v>
      </c>
      <c r="H48" s="15">
        <f t="shared" si="2"/>
        <v>-1.623677213768495E-2</v>
      </c>
      <c r="I48" s="15">
        <f t="shared" si="3"/>
        <v>7.8330630368045693E-3</v>
      </c>
      <c r="J48" s="15">
        <f t="shared" si="5"/>
        <v>-7.36738173021061E-3</v>
      </c>
    </row>
    <row r="49" spans="1:10" x14ac:dyDescent="0.25">
      <c r="A49" s="25">
        <v>45222</v>
      </c>
      <c r="B49" s="26">
        <v>172.119247</v>
      </c>
      <c r="C49" s="26">
        <v>52.817211</v>
      </c>
      <c r="D49" s="26">
        <v>138.55543499999999</v>
      </c>
      <c r="E49" s="26">
        <v>14.258959000000001</v>
      </c>
      <c r="F49" s="15">
        <f t="shared" si="4"/>
        <v>6.9385280456884656E-4</v>
      </c>
      <c r="G49" s="15">
        <f t="shared" si="1"/>
        <v>-9.01984365197008E-3</v>
      </c>
      <c r="H49" s="15">
        <f t="shared" si="2"/>
        <v>-1.3735076896956099E-2</v>
      </c>
      <c r="I49" s="15">
        <f t="shared" si="3"/>
        <v>-2.8356670761467306E-2</v>
      </c>
      <c r="J49" s="15">
        <f t="shared" si="5"/>
        <v>-1.5379019650579921E-2</v>
      </c>
    </row>
    <row r="50" spans="1:10" x14ac:dyDescent="0.25">
      <c r="A50" s="25">
        <v>45223</v>
      </c>
      <c r="B50" s="26">
        <v>172.55702199999999</v>
      </c>
      <c r="C50" s="26">
        <v>54.340781999999997</v>
      </c>
      <c r="D50" s="26">
        <v>138.722488</v>
      </c>
      <c r="E50" s="26">
        <v>14.812148000000001</v>
      </c>
      <c r="F50" s="15">
        <f t="shared" si="4"/>
        <v>2.5402110604923374E-3</v>
      </c>
      <c r="G50" s="15">
        <f t="shared" si="1"/>
        <v>2.8437891260977562E-2</v>
      </c>
      <c r="H50" s="15">
        <f t="shared" si="2"/>
        <v>1.2049500256252955E-3</v>
      </c>
      <c r="I50" s="15">
        <f t="shared" si="3"/>
        <v>3.8062243981015008E-2</v>
      </c>
      <c r="J50" s="15">
        <f t="shared" si="5"/>
        <v>1.446223860658455E-2</v>
      </c>
    </row>
    <row r="51" spans="1:10" x14ac:dyDescent="0.25">
      <c r="A51" s="25">
        <v>45224</v>
      </c>
      <c r="B51" s="26">
        <v>170.228928</v>
      </c>
      <c r="C51" s="26">
        <v>54.809573999999998</v>
      </c>
      <c r="D51" s="26">
        <v>137.96582000000001</v>
      </c>
      <c r="E51" s="26">
        <v>14.487864</v>
      </c>
      <c r="F51" s="15">
        <f t="shared" si="4"/>
        <v>-1.3583577722310494E-2</v>
      </c>
      <c r="G51" s="15">
        <f t="shared" si="1"/>
        <v>8.5898919565569297E-3</v>
      </c>
      <c r="H51" s="15">
        <f t="shared" si="2"/>
        <v>-5.4694749611117069E-3</v>
      </c>
      <c r="I51" s="15">
        <f t="shared" si="3"/>
        <v>-2.2136321441816844E-2</v>
      </c>
      <c r="J51" s="15">
        <f t="shared" si="5"/>
        <v>-1.1884293252356418E-2</v>
      </c>
    </row>
    <row r="52" spans="1:10" x14ac:dyDescent="0.25">
      <c r="A52" s="25">
        <v>45225</v>
      </c>
      <c r="B52" s="26">
        <v>166.04037500000001</v>
      </c>
      <c r="C52" s="26">
        <v>54.477511999999997</v>
      </c>
      <c r="D52" s="26">
        <v>138.31959499999999</v>
      </c>
      <c r="E52" s="26">
        <v>14.421099999999999</v>
      </c>
      <c r="F52" s="15">
        <f t="shared" si="4"/>
        <v>-2.4913184770041188E-2</v>
      </c>
      <c r="G52" s="15">
        <f t="shared" si="1"/>
        <v>-6.0768940601561034E-3</v>
      </c>
      <c r="H52" s="15">
        <f t="shared" si="2"/>
        <v>2.5609400579485304E-3</v>
      </c>
      <c r="I52" s="15">
        <f t="shared" si="3"/>
        <v>-4.6189215703234801E-3</v>
      </c>
      <c r="J52" s="15">
        <f t="shared" si="5"/>
        <v>-5.5820310021594466E-3</v>
      </c>
    </row>
    <row r="53" spans="1:10" x14ac:dyDescent="0.25">
      <c r="A53" s="25">
        <v>45226</v>
      </c>
      <c r="B53" s="26">
        <v>167.363586</v>
      </c>
      <c r="C53" s="26">
        <v>53.950127000000002</v>
      </c>
      <c r="D53" s="26">
        <v>133.33750900000001</v>
      </c>
      <c r="E53" s="26">
        <v>14.134968000000001</v>
      </c>
      <c r="F53" s="15">
        <f t="shared" si="4"/>
        <v>7.9376258370334254E-3</v>
      </c>
      <c r="G53" s="15">
        <f t="shared" si="1"/>
        <v>-9.7279469304567372E-3</v>
      </c>
      <c r="H53" s="15">
        <f t="shared" si="2"/>
        <v>-3.6683337928199083E-2</v>
      </c>
      <c r="I53" s="15">
        <f t="shared" si="3"/>
        <v>-2.0040684628752883E-2</v>
      </c>
      <c r="J53" s="15">
        <f t="shared" si="5"/>
        <v>-2.1324752965601476E-2</v>
      </c>
    </row>
    <row r="54" spans="1:10" x14ac:dyDescent="0.25">
      <c r="A54" s="25">
        <v>45229</v>
      </c>
      <c r="B54" s="26">
        <v>169.423035</v>
      </c>
      <c r="C54" s="26">
        <v>54.838875000000002</v>
      </c>
      <c r="D54" s="26">
        <v>135.03750600000001</v>
      </c>
      <c r="E54" s="26">
        <v>14.554627999999999</v>
      </c>
      <c r="F54" s="15">
        <f t="shared" si="4"/>
        <v>1.2230145391432332E-2</v>
      </c>
      <c r="G54" s="15">
        <f t="shared" si="1"/>
        <v>1.6339294527615768E-2</v>
      </c>
      <c r="H54" s="15">
        <f t="shared" si="2"/>
        <v>1.26689866257148E-2</v>
      </c>
      <c r="I54" s="15">
        <f t="shared" si="3"/>
        <v>2.9257291384540907E-2</v>
      </c>
      <c r="J54" s="15">
        <f t="shared" si="5"/>
        <v>1.8077764652553646E-2</v>
      </c>
    </row>
    <row r="55" spans="1:10" x14ac:dyDescent="0.25">
      <c r="A55" s="25">
        <v>45230</v>
      </c>
      <c r="B55" s="26">
        <v>169.90060399999999</v>
      </c>
      <c r="C55" s="26">
        <v>55.170937000000002</v>
      </c>
      <c r="D55" s="26">
        <v>136.649078</v>
      </c>
      <c r="E55" s="26">
        <v>14.688157</v>
      </c>
      <c r="F55" s="15">
        <f t="shared" si="4"/>
        <v>2.8148308012558494E-3</v>
      </c>
      <c r="G55" s="15">
        <f t="shared" si="1"/>
        <v>6.0369707476601144E-3</v>
      </c>
      <c r="H55" s="15">
        <f t="shared" si="2"/>
        <v>1.1863603111821981E-2</v>
      </c>
      <c r="I55" s="15">
        <f t="shared" si="3"/>
        <v>9.1325041752728462E-3</v>
      </c>
      <c r="J55" s="15">
        <f t="shared" si="5"/>
        <v>8.9418177666675137E-3</v>
      </c>
    </row>
    <row r="56" spans="1:10" x14ac:dyDescent="0.25">
      <c r="A56" s="25">
        <v>45231</v>
      </c>
      <c r="B56" s="26">
        <v>173.08431999999999</v>
      </c>
      <c r="C56" s="26">
        <v>55.122101000000001</v>
      </c>
      <c r="D56" s="26">
        <v>136.531158</v>
      </c>
      <c r="E56" s="26">
        <v>14.859838</v>
      </c>
      <c r="F56" s="15">
        <f t="shared" si="4"/>
        <v>1.8565290897534802E-2</v>
      </c>
      <c r="G56" s="15">
        <f t="shared" si="1"/>
        <v>-8.8556819319023528E-4</v>
      </c>
      <c r="H56" s="15">
        <f t="shared" si="2"/>
        <v>-8.6331287395108823E-4</v>
      </c>
      <c r="I56" s="15">
        <f t="shared" si="3"/>
        <v>1.1620614661695866E-2</v>
      </c>
      <c r="J56" s="15">
        <f t="shared" si="5"/>
        <v>7.0318357863738013E-3</v>
      </c>
    </row>
    <row r="57" spans="1:10" x14ac:dyDescent="0.25">
      <c r="A57" s="25">
        <v>45232</v>
      </c>
      <c r="B57" s="26">
        <v>176.666</v>
      </c>
      <c r="C57" s="26">
        <v>55.756923999999998</v>
      </c>
      <c r="D57" s="26">
        <v>138.96814000000001</v>
      </c>
      <c r="E57" s="26">
        <v>15.002903999999999</v>
      </c>
      <c r="F57" s="15">
        <f t="shared" si="4"/>
        <v>2.0482069684558096E-2</v>
      </c>
      <c r="G57" s="15">
        <f t="shared" si="1"/>
        <v>1.1450857122828546E-2</v>
      </c>
      <c r="H57" s="15">
        <f t="shared" si="2"/>
        <v>1.7691845912209535E-2</v>
      </c>
      <c r="I57" s="15">
        <f t="shared" si="3"/>
        <v>9.581644883623272E-3</v>
      </c>
      <c r="J57" s="15">
        <f t="shared" si="5"/>
        <v>1.537923079575523E-2</v>
      </c>
    </row>
    <row r="58" spans="1:10" x14ac:dyDescent="0.25">
      <c r="A58" s="25">
        <v>45233</v>
      </c>
      <c r="B58" s="26">
        <v>175.75065599999999</v>
      </c>
      <c r="C58" s="26">
        <v>55.415095999999998</v>
      </c>
      <c r="D58" s="26">
        <v>140.52076700000001</v>
      </c>
      <c r="E58" s="26">
        <v>15.14597</v>
      </c>
      <c r="F58" s="15">
        <f t="shared" si="4"/>
        <v>-5.1946810275440517E-3</v>
      </c>
      <c r="G58" s="15">
        <f t="shared" si="1"/>
        <v>-6.1495523287532295E-3</v>
      </c>
      <c r="H58" s="15">
        <f t="shared" si="2"/>
        <v>1.1110587455196269E-2</v>
      </c>
      <c r="I58" s="15">
        <f t="shared" si="3"/>
        <v>9.4907076045383631E-3</v>
      </c>
      <c r="J58" s="15">
        <f t="shared" si="5"/>
        <v>6.6336452309906247E-3</v>
      </c>
    </row>
    <row r="59" spans="1:10" x14ac:dyDescent="0.25">
      <c r="A59" s="25">
        <v>45236</v>
      </c>
      <c r="B59" s="26">
        <v>178.31753499999999</v>
      </c>
      <c r="C59" s="26">
        <v>55.639729000000003</v>
      </c>
      <c r="D59" s="26">
        <v>141.58204699999999</v>
      </c>
      <c r="E59" s="26">
        <v>15.021978000000001</v>
      </c>
      <c r="F59" s="15">
        <f t="shared" si="4"/>
        <v>1.44996022601437E-2</v>
      </c>
      <c r="G59" s="15">
        <f t="shared" si="1"/>
        <v>4.0454488376433064E-3</v>
      </c>
      <c r="H59" s="15">
        <f t="shared" si="2"/>
        <v>7.5241008178584595E-3</v>
      </c>
      <c r="I59" s="15">
        <f t="shared" si="3"/>
        <v>-8.2201612246451568E-3</v>
      </c>
      <c r="J59" s="15">
        <f t="shared" si="5"/>
        <v>3.6980751488433833E-3</v>
      </c>
    </row>
    <row r="60" spans="1:10" x14ac:dyDescent="0.25">
      <c r="A60" s="25">
        <v>45237</v>
      </c>
      <c r="B60" s="26">
        <v>180.89434800000001</v>
      </c>
      <c r="C60" s="26">
        <v>55.844822000000001</v>
      </c>
      <c r="D60" s="26">
        <v>141.513229</v>
      </c>
      <c r="E60" s="26">
        <v>15.10782</v>
      </c>
      <c r="F60" s="15">
        <f t="shared" si="4"/>
        <v>1.4347282613426004E-2</v>
      </c>
      <c r="G60" s="15">
        <f t="shared" si="1"/>
        <v>3.6793121473435051E-3</v>
      </c>
      <c r="H60" s="15">
        <f t="shared" si="2"/>
        <v>-4.8618261899616047E-4</v>
      </c>
      <c r="I60" s="15">
        <f t="shared" si="3"/>
        <v>5.6981618175608508E-3</v>
      </c>
      <c r="J60" s="15">
        <f t="shared" si="5"/>
        <v>4.6337446990717575E-3</v>
      </c>
    </row>
    <row r="61" spans="1:10" x14ac:dyDescent="0.25">
      <c r="A61" s="25">
        <v>45238</v>
      </c>
      <c r="B61" s="26">
        <v>181.958878</v>
      </c>
      <c r="C61" s="26">
        <v>55.756923999999998</v>
      </c>
      <c r="D61" s="26">
        <v>142.21095299999999</v>
      </c>
      <c r="E61" s="26">
        <v>14.926601</v>
      </c>
      <c r="F61" s="15">
        <f t="shared" si="4"/>
        <v>5.8675683603629037E-3</v>
      </c>
      <c r="G61" s="15">
        <f t="shared" si="1"/>
        <v>-1.5752086562333767E-3</v>
      </c>
      <c r="H61" s="15">
        <f t="shared" si="2"/>
        <v>4.9183358399554396E-3</v>
      </c>
      <c r="I61" s="15">
        <f t="shared" si="3"/>
        <v>-1.2067567354175589E-2</v>
      </c>
      <c r="J61" s="15">
        <f t="shared" si="5"/>
        <v>-6.3215212262406235E-4</v>
      </c>
    </row>
    <row r="62" spans="1:10" x14ac:dyDescent="0.25">
      <c r="A62" s="25">
        <v>45239</v>
      </c>
      <c r="B62" s="26">
        <v>181.48133899999999</v>
      </c>
      <c r="C62" s="26">
        <v>55.336967000000001</v>
      </c>
      <c r="D62" s="26">
        <v>141.78839099999999</v>
      </c>
      <c r="E62" s="26">
        <v>14.907526000000001</v>
      </c>
      <c r="F62" s="15">
        <f t="shared" si="4"/>
        <v>-2.6278835003809412E-3</v>
      </c>
      <c r="G62" s="15">
        <f t="shared" si="1"/>
        <v>-7.5604337307585206E-3</v>
      </c>
      <c r="H62" s="15">
        <f t="shared" si="2"/>
        <v>-2.9757978020443572E-3</v>
      </c>
      <c r="I62" s="15">
        <f t="shared" si="3"/>
        <v>-1.2787371052778911E-3</v>
      </c>
      <c r="J62" s="15">
        <f t="shared" si="5"/>
        <v>-2.5467237633194639E-3</v>
      </c>
    </row>
    <row r="63" spans="1:10" x14ac:dyDescent="0.25">
      <c r="A63" s="25">
        <v>45240</v>
      </c>
      <c r="B63" s="26">
        <v>185.69534300000001</v>
      </c>
      <c r="C63" s="26">
        <v>55.395564999999998</v>
      </c>
      <c r="D63" s="26">
        <v>143.89128099999999</v>
      </c>
      <c r="E63" s="26">
        <v>14.917064999999999</v>
      </c>
      <c r="F63" s="15">
        <f t="shared" si="4"/>
        <v>2.2954556969230551E-2</v>
      </c>
      <c r="G63" s="15">
        <f t="shared" si="1"/>
        <v>1.0583701900695479E-3</v>
      </c>
      <c r="H63" s="15">
        <f t="shared" si="2"/>
        <v>1.4722279452399911E-2</v>
      </c>
      <c r="I63" s="15">
        <f t="shared" si="3"/>
        <v>6.3967350467703291E-4</v>
      </c>
      <c r="J63" s="15">
        <f t="shared" si="5"/>
        <v>1.126635096485344E-2</v>
      </c>
    </row>
    <row r="64" spans="1:10" x14ac:dyDescent="0.25">
      <c r="A64" s="25">
        <v>45243</v>
      </c>
      <c r="B64" s="26">
        <v>184.101395</v>
      </c>
      <c r="C64" s="26">
        <v>55.600662</v>
      </c>
      <c r="D64" s="26">
        <v>143.25254799999999</v>
      </c>
      <c r="E64" s="26">
        <v>14.859838</v>
      </c>
      <c r="F64" s="15">
        <f t="shared" si="4"/>
        <v>-8.6207243473615386E-3</v>
      </c>
      <c r="G64" s="15">
        <f t="shared" si="1"/>
        <v>3.6955712633663846E-3</v>
      </c>
      <c r="H64" s="15">
        <f t="shared" si="2"/>
        <v>-4.4488788474790633E-3</v>
      </c>
      <c r="I64" s="15">
        <f t="shared" si="3"/>
        <v>-3.8437221263010121E-3</v>
      </c>
      <c r="J64" s="15">
        <f t="shared" si="5"/>
        <v>-4.7527673251255564E-3</v>
      </c>
    </row>
    <row r="65" spans="1:10" x14ac:dyDescent="0.25">
      <c r="A65" s="25">
        <v>45244</v>
      </c>
      <c r="B65" s="26">
        <v>186.731415</v>
      </c>
      <c r="C65" s="26">
        <v>55.766689</v>
      </c>
      <c r="D65" s="26">
        <v>145.86644000000001</v>
      </c>
      <c r="E65" s="26">
        <v>14.907526000000001</v>
      </c>
      <c r="F65" s="15">
        <f t="shared" si="4"/>
        <v>1.4184635374476782E-2</v>
      </c>
      <c r="G65" s="15">
        <f t="shared" si="1"/>
        <v>2.981612142296002E-3</v>
      </c>
      <c r="H65" s="15">
        <f t="shared" si="2"/>
        <v>1.8082265985749042E-2</v>
      </c>
      <c r="I65" s="15">
        <f t="shared" si="3"/>
        <v>3.2040486216239152E-3</v>
      </c>
      <c r="J65" s="15">
        <f t="shared" si="5"/>
        <v>1.1893495481086142E-2</v>
      </c>
    </row>
    <row r="66" spans="1:10" x14ac:dyDescent="0.25">
      <c r="A66" s="25">
        <v>45245</v>
      </c>
      <c r="B66" s="26">
        <v>187.29925499999999</v>
      </c>
      <c r="C66" s="26">
        <v>55.874122999999997</v>
      </c>
      <c r="D66" s="26">
        <v>147.14392100000001</v>
      </c>
      <c r="E66" s="26">
        <v>15.031516999999999</v>
      </c>
      <c r="F66" s="15">
        <f t="shared" si="4"/>
        <v>3.0363308776654089E-3</v>
      </c>
      <c r="G66" s="15">
        <f t="shared" si="1"/>
        <v>1.9246372583412658E-3</v>
      </c>
      <c r="H66" s="15">
        <f t="shared" si="2"/>
        <v>8.7197537313942614E-3</v>
      </c>
      <c r="I66" s="15">
        <f t="shared" si="3"/>
        <v>8.2829440398884853E-3</v>
      </c>
      <c r="J66" s="15">
        <f t="shared" si="5"/>
        <v>7.1686436213717775E-3</v>
      </c>
    </row>
    <row r="67" spans="1:10" x14ac:dyDescent="0.25">
      <c r="A67" s="25">
        <v>45246</v>
      </c>
      <c r="B67" s="26">
        <v>188.99284399999999</v>
      </c>
      <c r="C67" s="26">
        <v>55.815520999999997</v>
      </c>
      <c r="D67" s="26">
        <v>148.824265</v>
      </c>
      <c r="E67" s="26">
        <v>15.14597</v>
      </c>
      <c r="F67" s="15">
        <f t="shared" ref="F67:F130" si="12">LN(B67/B66)</f>
        <v>9.0015200429287429E-3</v>
      </c>
      <c r="G67" s="15">
        <f t="shared" ref="G67:G130" si="13">LN(C67/C66)</f>
        <v>-1.0493722296692307E-3</v>
      </c>
      <c r="H67" s="15">
        <f t="shared" ref="H67:H130" si="14">LN(D67/D66)</f>
        <v>1.1355018101563337E-2</v>
      </c>
      <c r="I67" s="15">
        <f t="shared" ref="I67:I130" si="15">LN(E67/E66)</f>
        <v>7.5853598266493183E-3</v>
      </c>
      <c r="J67" s="15">
        <f t="shared" si="5"/>
        <v>9.1643905003113632E-3</v>
      </c>
    </row>
    <row r="68" spans="1:10" x14ac:dyDescent="0.25">
      <c r="A68" s="25">
        <v>45247</v>
      </c>
      <c r="B68" s="26">
        <v>188.972916</v>
      </c>
      <c r="C68" s="26">
        <v>55.922955000000002</v>
      </c>
      <c r="D68" s="26">
        <v>150.17051699999999</v>
      </c>
      <c r="E68" s="26">
        <v>15.165046</v>
      </c>
      <c r="F68" s="15">
        <f t="shared" si="12"/>
        <v>-1.0544870529251719E-4</v>
      </c>
      <c r="G68" s="15">
        <f t="shared" si="13"/>
        <v>1.9229550455904989E-3</v>
      </c>
      <c r="H68" s="15">
        <f t="shared" si="14"/>
        <v>9.0052481102475771E-3</v>
      </c>
      <c r="I68" s="15">
        <f t="shared" si="15"/>
        <v>1.2586844676198644E-3</v>
      </c>
      <c r="J68" s="15">
        <f t="shared" ref="J68:J131" si="16">SUMPRODUCT(F68:I68,$M$37:$P$37)</f>
        <v>4.4033721264817947E-3</v>
      </c>
    </row>
    <row r="69" spans="1:10" x14ac:dyDescent="0.25">
      <c r="A69" s="25">
        <v>45250</v>
      </c>
      <c r="B69" s="26">
        <v>190.726257</v>
      </c>
      <c r="C69" s="26">
        <v>56.059688999999999</v>
      </c>
      <c r="D69" s="26">
        <v>150.63235499999999</v>
      </c>
      <c r="E69" s="26">
        <v>15.355801</v>
      </c>
      <c r="F69" s="15">
        <f t="shared" si="12"/>
        <v>9.2354873918627962E-3</v>
      </c>
      <c r="G69" s="15">
        <f t="shared" si="13"/>
        <v>2.4420582166783792E-3</v>
      </c>
      <c r="H69" s="15">
        <f t="shared" si="14"/>
        <v>3.0707044771690309E-3</v>
      </c>
      <c r="I69" s="15">
        <f t="shared" si="15"/>
        <v>1.250014351434138E-2</v>
      </c>
      <c r="J69" s="15">
        <f t="shared" si="16"/>
        <v>7.3128800811792212E-3</v>
      </c>
    </row>
    <row r="70" spans="1:10" x14ac:dyDescent="0.25">
      <c r="A70" s="25">
        <v>45251</v>
      </c>
      <c r="B70" s="26">
        <v>189.91932700000001</v>
      </c>
      <c r="C70" s="26">
        <v>56.674973000000001</v>
      </c>
      <c r="D70" s="26">
        <v>150.31791699999999</v>
      </c>
      <c r="E70" s="26">
        <v>15.441642</v>
      </c>
      <c r="F70" s="15">
        <f t="shared" si="12"/>
        <v>-4.2398033377747738E-3</v>
      </c>
      <c r="G70" s="15">
        <f t="shared" si="13"/>
        <v>1.0915721899237774E-2</v>
      </c>
      <c r="H70" s="15">
        <f t="shared" si="14"/>
        <v>-2.089635023942204E-3</v>
      </c>
      <c r="I70" s="15">
        <f t="shared" si="15"/>
        <v>5.5745681417839043E-3</v>
      </c>
      <c r="J70" s="15">
        <f t="shared" si="16"/>
        <v>4.8305978432557442E-4</v>
      </c>
    </row>
    <row r="71" spans="1:10" x14ac:dyDescent="0.25">
      <c r="A71" s="25">
        <v>45252</v>
      </c>
      <c r="B71" s="26">
        <v>190.586792</v>
      </c>
      <c r="C71" s="26">
        <v>57.055866000000002</v>
      </c>
      <c r="D71" s="26">
        <v>150.671661</v>
      </c>
      <c r="E71" s="26">
        <v>15.422565000000001</v>
      </c>
      <c r="F71" s="15">
        <f t="shared" si="12"/>
        <v>3.5083046042034536E-3</v>
      </c>
      <c r="G71" s="15">
        <f t="shared" si="13"/>
        <v>6.698173115196048E-3</v>
      </c>
      <c r="H71" s="15">
        <f t="shared" si="14"/>
        <v>2.3505409404632072E-3</v>
      </c>
      <c r="I71" s="15">
        <f t="shared" si="15"/>
        <v>-1.2361893781621346E-3</v>
      </c>
      <c r="J71" s="15">
        <f t="shared" si="16"/>
        <v>1.6028665755635143E-3</v>
      </c>
    </row>
    <row r="72" spans="1:10" x14ac:dyDescent="0.25">
      <c r="A72" s="25">
        <v>45254</v>
      </c>
      <c r="B72" s="26">
        <v>189.25186199999999</v>
      </c>
      <c r="C72" s="26">
        <v>57.202365999999998</v>
      </c>
      <c r="D72" s="26">
        <v>150.878006</v>
      </c>
      <c r="E72" s="26">
        <v>15.460716</v>
      </c>
      <c r="F72" s="15">
        <f t="shared" si="12"/>
        <v>-7.0289607553052254E-3</v>
      </c>
      <c r="G72" s="15">
        <f t="shared" si="13"/>
        <v>2.564368058518235E-3</v>
      </c>
      <c r="H72" s="15">
        <f t="shared" si="14"/>
        <v>1.3685641523619864E-3</v>
      </c>
      <c r="I72" s="15">
        <f t="shared" si="15"/>
        <v>2.4706584385659168E-3</v>
      </c>
      <c r="J72" s="15">
        <f t="shared" si="16"/>
        <v>9.8798185841385343E-5</v>
      </c>
    </row>
    <row r="73" spans="1:10" x14ac:dyDescent="0.25">
      <c r="A73" s="25">
        <v>45257</v>
      </c>
      <c r="B73" s="26">
        <v>189.07252500000001</v>
      </c>
      <c r="C73" s="26">
        <v>57.094935999999997</v>
      </c>
      <c r="D73" s="26">
        <v>150.53410299999999</v>
      </c>
      <c r="E73" s="26">
        <v>15.460716</v>
      </c>
      <c r="F73" s="15">
        <f t="shared" si="12"/>
        <v>-9.4805949388913479E-4</v>
      </c>
      <c r="G73" s="15">
        <f t="shared" si="13"/>
        <v>-1.8798349524674102E-3</v>
      </c>
      <c r="H73" s="15">
        <f t="shared" si="14"/>
        <v>-2.2819464710573719E-3</v>
      </c>
      <c r="I73" s="15">
        <f t="shared" si="15"/>
        <v>0</v>
      </c>
      <c r="J73" s="15">
        <f t="shared" si="16"/>
        <v>-1.2641891060539848E-3</v>
      </c>
    </row>
    <row r="74" spans="1:10" x14ac:dyDescent="0.25">
      <c r="A74" s="25">
        <v>45258</v>
      </c>
      <c r="B74" s="26">
        <v>189.68022199999999</v>
      </c>
      <c r="C74" s="26">
        <v>57.212135000000004</v>
      </c>
      <c r="D74" s="26">
        <v>150.878006</v>
      </c>
      <c r="E74" s="26">
        <v>15.432103</v>
      </c>
      <c r="F74" s="15">
        <f t="shared" si="12"/>
        <v>3.2089405359202782E-3</v>
      </c>
      <c r="G74" s="15">
        <f t="shared" si="13"/>
        <v>2.0506000205027385E-3</v>
      </c>
      <c r="H74" s="15">
        <f t="shared" si="14"/>
        <v>2.2819464710573632E-3</v>
      </c>
      <c r="I74" s="15">
        <f t="shared" si="15"/>
        <v>-1.8524051289652865E-3</v>
      </c>
      <c r="J74" s="15">
        <f t="shared" si="16"/>
        <v>1.1247794634930003E-3</v>
      </c>
    </row>
    <row r="75" spans="1:10" x14ac:dyDescent="0.25">
      <c r="A75" s="25">
        <v>45259</v>
      </c>
      <c r="B75" s="26">
        <v>188.65412900000001</v>
      </c>
      <c r="C75" s="26">
        <v>56.870308000000001</v>
      </c>
      <c r="D75" s="26">
        <v>151.64450099999999</v>
      </c>
      <c r="E75" s="26">
        <v>15.546556000000001</v>
      </c>
      <c r="F75" s="15">
        <f t="shared" si="12"/>
        <v>-5.4242788854046205E-3</v>
      </c>
      <c r="G75" s="15">
        <f t="shared" si="13"/>
        <v>-5.9926490699218782E-3</v>
      </c>
      <c r="H75" s="15">
        <f t="shared" si="14"/>
        <v>5.0673693523613879E-3</v>
      </c>
      <c r="I75" s="15">
        <f t="shared" si="15"/>
        <v>7.3891849715765874E-3</v>
      </c>
      <c r="J75" s="15">
        <f t="shared" si="16"/>
        <v>3.2728031829884706E-3</v>
      </c>
    </row>
    <row r="76" spans="1:10" x14ac:dyDescent="0.25">
      <c r="A76" s="25">
        <v>45260</v>
      </c>
      <c r="B76" s="26">
        <v>189.23191800000001</v>
      </c>
      <c r="C76" s="26">
        <v>57.529868999999998</v>
      </c>
      <c r="D76" s="26">
        <v>153.37397799999999</v>
      </c>
      <c r="E76" s="26">
        <v>15.804074999999999</v>
      </c>
      <c r="F76" s="15">
        <f t="shared" si="12"/>
        <v>3.0580089148523034E-3</v>
      </c>
      <c r="G76" s="15">
        <f t="shared" si="13"/>
        <v>1.1530896635000211E-2</v>
      </c>
      <c r="H76" s="15">
        <f t="shared" si="14"/>
        <v>1.1340267252648781E-2</v>
      </c>
      <c r="I76" s="15">
        <f t="shared" si="15"/>
        <v>1.6428683176453563E-2</v>
      </c>
      <c r="J76" s="15">
        <f t="shared" si="16"/>
        <v>1.1337205332285261E-2</v>
      </c>
    </row>
    <row r="77" spans="1:10" x14ac:dyDescent="0.25">
      <c r="A77" s="25">
        <v>45261</v>
      </c>
      <c r="B77" s="26">
        <v>190.51705899999999</v>
      </c>
      <c r="C77" s="26">
        <v>57.726756999999999</v>
      </c>
      <c r="D77" s="26">
        <v>154.12081900000001</v>
      </c>
      <c r="E77" s="26">
        <v>15.985293</v>
      </c>
      <c r="F77" s="15">
        <f t="shared" si="12"/>
        <v>6.7683969358011721E-3</v>
      </c>
      <c r="G77" s="15">
        <f t="shared" si="13"/>
        <v>3.4165183963682714E-3</v>
      </c>
      <c r="H77" s="15">
        <f t="shared" si="14"/>
        <v>4.857594182652576E-3</v>
      </c>
      <c r="I77" s="15">
        <f t="shared" si="15"/>
        <v>1.1401293855996619E-2</v>
      </c>
      <c r="J77" s="15">
        <f t="shared" si="16"/>
        <v>7.2886194374990462E-3</v>
      </c>
    </row>
    <row r="78" spans="1:10" x14ac:dyDescent="0.25">
      <c r="A78" s="25">
        <v>45264</v>
      </c>
      <c r="B78" s="26">
        <v>188.71388200000001</v>
      </c>
      <c r="C78" s="26">
        <v>57.657845000000002</v>
      </c>
      <c r="D78" s="26">
        <v>155.25086999999999</v>
      </c>
      <c r="E78" s="26">
        <v>15.889915</v>
      </c>
      <c r="F78" s="15">
        <f t="shared" si="12"/>
        <v>-9.5097229376474839E-3</v>
      </c>
      <c r="G78" s="15">
        <f t="shared" si="13"/>
        <v>-1.1944749472458554E-3</v>
      </c>
      <c r="H78" s="15">
        <f t="shared" si="14"/>
        <v>7.3054908777762974E-3</v>
      </c>
      <c r="I78" s="15">
        <f t="shared" si="15"/>
        <v>-5.9844807698541955E-3</v>
      </c>
      <c r="J78" s="15">
        <f t="shared" si="16"/>
        <v>-6.7657508406678219E-4</v>
      </c>
    </row>
    <row r="79" spans="1:10" x14ac:dyDescent="0.25">
      <c r="A79" s="25">
        <v>45265</v>
      </c>
      <c r="B79" s="26">
        <v>192.68881200000001</v>
      </c>
      <c r="C79" s="26">
        <v>57.746445000000001</v>
      </c>
      <c r="D79" s="26">
        <v>155.23121599999999</v>
      </c>
      <c r="E79" s="26">
        <v>16.424029999999998</v>
      </c>
      <c r="F79" s="15">
        <f t="shared" si="12"/>
        <v>2.084449839920156E-2</v>
      </c>
      <c r="G79" s="15">
        <f t="shared" si="13"/>
        <v>1.5354718166455639E-3</v>
      </c>
      <c r="H79" s="15">
        <f t="shared" si="14"/>
        <v>-1.266031176191559E-4</v>
      </c>
      <c r="I79" s="15">
        <f t="shared" si="15"/>
        <v>3.306087505214772E-2</v>
      </c>
      <c r="J79" s="15">
        <f t="shared" si="16"/>
        <v>1.4817472181668085E-2</v>
      </c>
    </row>
    <row r="80" spans="1:10" x14ac:dyDescent="0.25">
      <c r="A80" s="25">
        <v>45266</v>
      </c>
      <c r="B80" s="26">
        <v>191.59298699999999</v>
      </c>
      <c r="C80" s="26">
        <v>57.687378000000002</v>
      </c>
      <c r="D80" s="26">
        <v>153.60000600000001</v>
      </c>
      <c r="E80" s="26">
        <v>16.156974999999999</v>
      </c>
      <c r="F80" s="15">
        <f t="shared" si="12"/>
        <v>-5.7032520050787593E-3</v>
      </c>
      <c r="G80" s="15">
        <f t="shared" si="13"/>
        <v>-1.0233916476147672E-3</v>
      </c>
      <c r="H80" s="15">
        <f t="shared" si="14"/>
        <v>-1.0563861768930536E-2</v>
      </c>
      <c r="I80" s="15">
        <f t="shared" si="15"/>
        <v>-1.6393661333646715E-2</v>
      </c>
      <c r="J80" s="15">
        <f t="shared" si="16"/>
        <v>-1.1084347639724431E-2</v>
      </c>
    </row>
    <row r="81" spans="1:10" x14ac:dyDescent="0.25">
      <c r="A81" s="25">
        <v>45267</v>
      </c>
      <c r="B81" s="26">
        <v>193.53559899999999</v>
      </c>
      <c r="C81" s="26">
        <v>57.825203000000002</v>
      </c>
      <c r="D81" s="26">
        <v>154.071686</v>
      </c>
      <c r="E81" s="26">
        <v>16.300039000000002</v>
      </c>
      <c r="F81" s="15">
        <f t="shared" si="12"/>
        <v>1.0088207138443817E-2</v>
      </c>
      <c r="G81" s="15">
        <f t="shared" si="13"/>
        <v>2.3863212857141401E-3</v>
      </c>
      <c r="H81" s="15">
        <f t="shared" si="14"/>
        <v>3.0661278355592595E-3</v>
      </c>
      <c r="I81" s="15">
        <f t="shared" si="15"/>
        <v>8.8156554713472324E-3</v>
      </c>
      <c r="J81" s="15">
        <f t="shared" si="16"/>
        <v>6.2910674085100739E-3</v>
      </c>
    </row>
    <row r="82" spans="1:10" x14ac:dyDescent="0.25">
      <c r="A82" s="25">
        <v>45268</v>
      </c>
      <c r="B82" s="26">
        <v>194.97015400000001</v>
      </c>
      <c r="C82" s="26">
        <v>57.697223999999999</v>
      </c>
      <c r="D82" s="26">
        <v>155.77169799999999</v>
      </c>
      <c r="E82" s="26">
        <v>16.137896999999999</v>
      </c>
      <c r="F82" s="15">
        <f t="shared" si="12"/>
        <v>7.3850207302899578E-3</v>
      </c>
      <c r="G82" s="15">
        <f t="shared" si="13"/>
        <v>-2.2156572655028478E-3</v>
      </c>
      <c r="H82" s="15">
        <f t="shared" si="14"/>
        <v>1.0973473354382132E-2</v>
      </c>
      <c r="I82" s="15">
        <f t="shared" si="15"/>
        <v>-9.9971434933014119E-3</v>
      </c>
      <c r="J82" s="15">
        <f t="shared" si="16"/>
        <v>2.9608312065530873E-3</v>
      </c>
    </row>
    <row r="83" spans="1:10" x14ac:dyDescent="0.25">
      <c r="A83" s="25">
        <v>45271</v>
      </c>
      <c r="B83" s="26">
        <v>192.44972200000001</v>
      </c>
      <c r="C83" s="26">
        <v>58.120525000000001</v>
      </c>
      <c r="D83" s="26">
        <v>156.341644</v>
      </c>
      <c r="E83" s="26">
        <v>15.851766</v>
      </c>
      <c r="F83" s="15">
        <f t="shared" si="12"/>
        <v>-1.301155524149791E-2</v>
      </c>
      <c r="G83" s="15">
        <f t="shared" si="13"/>
        <v>7.3098102582420726E-3</v>
      </c>
      <c r="H83" s="15">
        <f t="shared" si="14"/>
        <v>3.6521773139312004E-3</v>
      </c>
      <c r="I83" s="15">
        <f t="shared" si="15"/>
        <v>-1.7889443279638567E-2</v>
      </c>
      <c r="J83" s="15">
        <f t="shared" si="16"/>
        <v>-6.462677010402546E-3</v>
      </c>
    </row>
    <row r="84" spans="1:10" x14ac:dyDescent="0.25">
      <c r="A84" s="25">
        <v>45272</v>
      </c>
      <c r="B84" s="26">
        <v>193.97395299999999</v>
      </c>
      <c r="C84" s="26">
        <v>58.494605999999997</v>
      </c>
      <c r="D84" s="26">
        <v>157.73701500000001</v>
      </c>
      <c r="E84" s="26">
        <v>15.651472</v>
      </c>
      <c r="F84" s="15">
        <f t="shared" si="12"/>
        <v>7.8889519649972505E-3</v>
      </c>
      <c r="G84" s="15">
        <f t="shared" si="13"/>
        <v>6.4156731620670822E-3</v>
      </c>
      <c r="H84" s="15">
        <f t="shared" si="14"/>
        <v>8.8855459657744724E-3</v>
      </c>
      <c r="I84" s="15">
        <f t="shared" si="15"/>
        <v>-1.2715943603931842E-2</v>
      </c>
      <c r="J84" s="15">
        <f t="shared" si="16"/>
        <v>1.6239460641433211E-3</v>
      </c>
    </row>
    <row r="85" spans="1:10" x14ac:dyDescent="0.25">
      <c r="A85" s="25">
        <v>45273</v>
      </c>
      <c r="B85" s="26">
        <v>197.21165500000001</v>
      </c>
      <c r="C85" s="26">
        <v>58.996665999999998</v>
      </c>
      <c r="D85" s="26">
        <v>158.26765399999999</v>
      </c>
      <c r="E85" s="26">
        <v>15.689624</v>
      </c>
      <c r="F85" s="15">
        <f t="shared" si="12"/>
        <v>1.6553655693470191E-2</v>
      </c>
      <c r="G85" s="15">
        <f t="shared" si="13"/>
        <v>8.5463889760277086E-3</v>
      </c>
      <c r="H85" s="15">
        <f t="shared" si="14"/>
        <v>3.3584282184013106E-3</v>
      </c>
      <c r="I85" s="15">
        <f t="shared" si="15"/>
        <v>2.4346320782964847E-3</v>
      </c>
      <c r="J85" s="15">
        <f t="shared" si="16"/>
        <v>5.9026452512017154E-3</v>
      </c>
    </row>
    <row r="86" spans="1:10" x14ac:dyDescent="0.25">
      <c r="A86" s="25">
        <v>45274</v>
      </c>
      <c r="B86" s="26">
        <v>197.36108400000001</v>
      </c>
      <c r="C86" s="26">
        <v>58.120525000000001</v>
      </c>
      <c r="D86" s="26">
        <v>161.14686599999999</v>
      </c>
      <c r="E86" s="26">
        <v>15.880378</v>
      </c>
      <c r="F86" s="15">
        <f t="shared" si="12"/>
        <v>7.5742185089877612E-4</v>
      </c>
      <c r="G86" s="15">
        <f t="shared" si="13"/>
        <v>-1.4962062138094838E-2</v>
      </c>
      <c r="H86" s="15">
        <f t="shared" si="14"/>
        <v>1.8028547888701854E-2</v>
      </c>
      <c r="I86" s="15">
        <f t="shared" si="15"/>
        <v>1.208465691282283E-2</v>
      </c>
      <c r="J86" s="15">
        <f t="shared" si="16"/>
        <v>1.1323065403676197E-2</v>
      </c>
    </row>
    <row r="87" spans="1:10" x14ac:dyDescent="0.25">
      <c r="A87" s="25">
        <v>45275</v>
      </c>
      <c r="B87" s="26">
        <v>196.82311999999999</v>
      </c>
      <c r="C87" s="26">
        <v>57.687378000000002</v>
      </c>
      <c r="D87" s="26">
        <v>162.36535599999999</v>
      </c>
      <c r="E87" s="26">
        <v>15.756387999999999</v>
      </c>
      <c r="F87" s="15">
        <f t="shared" si="12"/>
        <v>-2.7295073142777661E-3</v>
      </c>
      <c r="G87" s="15">
        <f t="shared" si="13"/>
        <v>-7.4804742784532674E-3</v>
      </c>
      <c r="H87" s="15">
        <f t="shared" si="14"/>
        <v>7.5329194945627474E-3</v>
      </c>
      <c r="I87" s="15">
        <f t="shared" si="15"/>
        <v>-7.8383887172057826E-3</v>
      </c>
      <c r="J87" s="15">
        <f t="shared" si="16"/>
        <v>-7.9846073633341348E-5</v>
      </c>
    </row>
    <row r="88" spans="1:10" x14ac:dyDescent="0.25">
      <c r="A88" s="25">
        <v>45278</v>
      </c>
      <c r="B88" s="26">
        <v>195.149475</v>
      </c>
      <c r="C88" s="26">
        <v>58.100842</v>
      </c>
      <c r="D88" s="26">
        <v>163.348007</v>
      </c>
      <c r="E88" s="26">
        <v>15.699159999999999</v>
      </c>
      <c r="F88" s="15">
        <f t="shared" si="12"/>
        <v>-8.53965400802611E-3</v>
      </c>
      <c r="G88" s="15">
        <f t="shared" si="13"/>
        <v>7.1417585896560408E-3</v>
      </c>
      <c r="H88" s="15">
        <f t="shared" si="14"/>
        <v>6.0338573294274594E-3</v>
      </c>
      <c r="I88" s="15">
        <f t="shared" si="15"/>
        <v>-3.6386626067303612E-3</v>
      </c>
      <c r="J88" s="15">
        <f t="shared" si="16"/>
        <v>5.68741357202258E-5</v>
      </c>
    </row>
    <row r="89" spans="1:10" x14ac:dyDescent="0.25">
      <c r="A89" s="25">
        <v>45279</v>
      </c>
      <c r="B89" s="26">
        <v>196.19551100000001</v>
      </c>
      <c r="C89" s="26">
        <v>57.913798999999997</v>
      </c>
      <c r="D89" s="26">
        <v>165.52950999999999</v>
      </c>
      <c r="E89" s="26">
        <v>15.842228</v>
      </c>
      <c r="F89" s="15">
        <f t="shared" si="12"/>
        <v>5.3458637702141027E-3</v>
      </c>
      <c r="G89" s="15">
        <f t="shared" si="13"/>
        <v>-3.2244751257021888E-3</v>
      </c>
      <c r="H89" s="15">
        <f t="shared" si="14"/>
        <v>1.3266549902395489E-2</v>
      </c>
      <c r="I89" s="15">
        <f t="shared" si="15"/>
        <v>9.0718253225267661E-3</v>
      </c>
      <c r="J89" s="15">
        <f t="shared" si="16"/>
        <v>9.6623755257628438E-3</v>
      </c>
    </row>
    <row r="90" spans="1:10" x14ac:dyDescent="0.25">
      <c r="A90" s="25">
        <v>45280</v>
      </c>
      <c r="B90" s="26">
        <v>194.093491</v>
      </c>
      <c r="C90" s="26">
        <v>56.712798999999997</v>
      </c>
      <c r="D90" s="26">
        <v>163.66246000000001</v>
      </c>
      <c r="E90" s="26">
        <v>15.641933</v>
      </c>
      <c r="F90" s="15">
        <f t="shared" si="12"/>
        <v>-1.0771711802952852E-2</v>
      </c>
      <c r="G90" s="15">
        <f t="shared" si="13"/>
        <v>-2.0955763699396959E-2</v>
      </c>
      <c r="H90" s="15">
        <f t="shared" si="14"/>
        <v>-1.1343350930772851E-2</v>
      </c>
      <c r="I90" s="15">
        <f t="shared" si="15"/>
        <v>-1.2723712230209391E-2</v>
      </c>
      <c r="J90" s="15">
        <f t="shared" si="16"/>
        <v>-1.2066854335196407E-2</v>
      </c>
    </row>
    <row r="91" spans="1:10" x14ac:dyDescent="0.25">
      <c r="A91" s="25">
        <v>45281</v>
      </c>
      <c r="B91" s="26">
        <v>193.944031</v>
      </c>
      <c r="C91" s="26">
        <v>57.086883999999998</v>
      </c>
      <c r="D91" s="26">
        <v>164.59599299999999</v>
      </c>
      <c r="E91" s="26">
        <v>15.727774999999999</v>
      </c>
      <c r="F91" s="15">
        <f t="shared" si="12"/>
        <v>-7.7033791279105483E-4</v>
      </c>
      <c r="G91" s="15">
        <f t="shared" si="13"/>
        <v>6.5744708171604086E-3</v>
      </c>
      <c r="H91" s="15">
        <f t="shared" si="14"/>
        <v>5.6878079343058051E-3</v>
      </c>
      <c r="I91" s="15">
        <f t="shared" si="15"/>
        <v>5.4729367751170889E-3</v>
      </c>
      <c r="J91" s="15">
        <f t="shared" si="16"/>
        <v>4.3675221076814518E-3</v>
      </c>
    </row>
    <row r="92" spans="1:10" x14ac:dyDescent="0.25">
      <c r="A92" s="25">
        <v>45282</v>
      </c>
      <c r="B92" s="26">
        <v>192.868134</v>
      </c>
      <c r="C92" s="26">
        <v>57.411738999999997</v>
      </c>
      <c r="D92" s="26">
        <v>164.497726</v>
      </c>
      <c r="E92" s="26">
        <v>15.784998999999999</v>
      </c>
      <c r="F92" s="15">
        <f t="shared" si="12"/>
        <v>-5.5629055748559423E-3</v>
      </c>
      <c r="G92" s="15">
        <f t="shared" si="13"/>
        <v>5.6744066112261139E-3</v>
      </c>
      <c r="H92" s="15">
        <f t="shared" si="14"/>
        <v>-5.9719768106862266E-4</v>
      </c>
      <c r="I92" s="15">
        <f t="shared" si="15"/>
        <v>3.6318010530331695E-3</v>
      </c>
      <c r="J92" s="15">
        <f t="shared" si="16"/>
        <v>3.21489971757522E-5</v>
      </c>
    </row>
    <row r="93" spans="1:10" x14ac:dyDescent="0.25">
      <c r="A93" s="25">
        <v>45286</v>
      </c>
      <c r="B93" s="26">
        <v>192.320221</v>
      </c>
      <c r="C93" s="26">
        <v>57.648003000000003</v>
      </c>
      <c r="D93" s="26">
        <v>165.47056599999999</v>
      </c>
      <c r="E93" s="26">
        <v>15.804074999999999</v>
      </c>
      <c r="F93" s="15">
        <f t="shared" si="12"/>
        <v>-2.8449113917028523E-3</v>
      </c>
      <c r="G93" s="15">
        <f t="shared" si="13"/>
        <v>4.1068114348282283E-3</v>
      </c>
      <c r="H93" s="15">
        <f t="shared" si="14"/>
        <v>5.8965836558493075E-3</v>
      </c>
      <c r="I93" s="15">
        <f t="shared" si="15"/>
        <v>1.2077595132303129E-3</v>
      </c>
      <c r="J93" s="15">
        <f t="shared" si="16"/>
        <v>2.569935941325565E-3</v>
      </c>
    </row>
    <row r="94" spans="1:10" x14ac:dyDescent="0.25">
      <c r="A94" s="25">
        <v>45287</v>
      </c>
      <c r="B94" s="26">
        <v>192.41982999999999</v>
      </c>
      <c r="C94" s="26">
        <v>57.795662</v>
      </c>
      <c r="D94" s="26">
        <v>166.46305799999999</v>
      </c>
      <c r="E94" s="26">
        <v>15.813613</v>
      </c>
      <c r="F94" s="15">
        <f t="shared" si="12"/>
        <v>5.1779897604456546E-4</v>
      </c>
      <c r="G94" s="15">
        <f t="shared" si="13"/>
        <v>2.5581149129798759E-3</v>
      </c>
      <c r="H94" s="15">
        <f t="shared" si="14"/>
        <v>5.9800808714544585E-3</v>
      </c>
      <c r="I94" s="15">
        <f t="shared" si="15"/>
        <v>6.0333319054379066E-4</v>
      </c>
      <c r="J94" s="15">
        <f t="shared" si="16"/>
        <v>3.0186769285192503E-3</v>
      </c>
    </row>
    <row r="95" spans="1:10" x14ac:dyDescent="0.25">
      <c r="A95" s="25">
        <v>45288</v>
      </c>
      <c r="B95" s="26">
        <v>192.848206</v>
      </c>
      <c r="C95" s="26">
        <v>57.835045000000001</v>
      </c>
      <c r="D95" s="26">
        <v>167.34747300000001</v>
      </c>
      <c r="E95" s="26">
        <v>15.966218</v>
      </c>
      <c r="F95" s="15">
        <f t="shared" si="12"/>
        <v>2.2237825955231019E-3</v>
      </c>
      <c r="G95" s="15">
        <f t="shared" si="13"/>
        <v>6.811858639393253E-4</v>
      </c>
      <c r="H95" s="15">
        <f t="shared" si="14"/>
        <v>5.2989165247204857E-3</v>
      </c>
      <c r="I95" s="15">
        <f t="shared" si="15"/>
        <v>9.6039637827291333E-3</v>
      </c>
      <c r="J95" s="15">
        <f t="shared" si="16"/>
        <v>5.8848997414621615E-3</v>
      </c>
    </row>
    <row r="96" spans="1:10" x14ac:dyDescent="0.25">
      <c r="A96" s="25">
        <v>45289</v>
      </c>
      <c r="B96" s="26">
        <v>191.80216999999999</v>
      </c>
      <c r="C96" s="26">
        <v>58.012238000000004</v>
      </c>
      <c r="D96" s="26">
        <v>167.150925</v>
      </c>
      <c r="E96" s="26">
        <v>16.004370000000002</v>
      </c>
      <c r="F96" s="15">
        <f t="shared" si="12"/>
        <v>-5.4389057902563941E-3</v>
      </c>
      <c r="G96" s="15">
        <f t="shared" si="13"/>
        <v>3.0590814664282501E-3</v>
      </c>
      <c r="H96" s="15">
        <f t="shared" si="14"/>
        <v>-1.1751806513597941E-3</v>
      </c>
      <c r="I96" s="15">
        <f t="shared" si="15"/>
        <v>2.3866948027653455E-3</v>
      </c>
      <c r="J96" s="15">
        <f t="shared" si="16"/>
        <v>-7.041279430002762E-4</v>
      </c>
    </row>
    <row r="97" spans="1:10" x14ac:dyDescent="0.25">
      <c r="A97" s="25">
        <v>45293</v>
      </c>
      <c r="B97" s="26">
        <v>184.93821700000001</v>
      </c>
      <c r="C97" s="26">
        <v>58.888378000000003</v>
      </c>
      <c r="D97" s="26">
        <v>169.09660299999999</v>
      </c>
      <c r="E97" s="26">
        <v>16.452643999999999</v>
      </c>
      <c r="F97" s="15">
        <f t="shared" si="12"/>
        <v>-3.6442669115568614E-2</v>
      </c>
      <c r="G97" s="15">
        <f t="shared" si="13"/>
        <v>1.4989765411567772E-2</v>
      </c>
      <c r="H97" s="15">
        <f t="shared" si="14"/>
        <v>1.1573020195509662E-2</v>
      </c>
      <c r="I97" s="15">
        <f t="shared" si="15"/>
        <v>2.7624383831125431E-2</v>
      </c>
      <c r="J97" s="15">
        <f t="shared" si="16"/>
        <v>7.3153276728257968E-3</v>
      </c>
    </row>
    <row r="98" spans="1:10" x14ac:dyDescent="0.25">
      <c r="A98" s="25">
        <v>45294</v>
      </c>
      <c r="B98" s="26">
        <v>183.55346700000001</v>
      </c>
      <c r="C98" s="26">
        <v>59.026195999999999</v>
      </c>
      <c r="D98" s="26">
        <v>168.35960399999999</v>
      </c>
      <c r="E98" s="26">
        <v>16.433568999999999</v>
      </c>
      <c r="F98" s="15">
        <f t="shared" si="12"/>
        <v>-7.5158087877084971E-3</v>
      </c>
      <c r="G98" s="15">
        <f t="shared" si="13"/>
        <v>2.3375916662677874E-3</v>
      </c>
      <c r="H98" s="15">
        <f t="shared" si="14"/>
        <v>-4.3679752008790812E-3</v>
      </c>
      <c r="I98" s="15">
        <f t="shared" si="15"/>
        <v>-1.1600607305661888E-3</v>
      </c>
      <c r="J98" s="15">
        <f t="shared" si="16"/>
        <v>-3.6876579815411335E-3</v>
      </c>
    </row>
    <row r="99" spans="1:10" x14ac:dyDescent="0.25">
      <c r="A99" s="25">
        <v>45295</v>
      </c>
      <c r="B99" s="26">
        <v>181.22232099999999</v>
      </c>
      <c r="C99" s="26">
        <v>58.829310999999997</v>
      </c>
      <c r="D99" s="26">
        <v>169.47685200000001</v>
      </c>
      <c r="E99" s="26">
        <v>16.357265000000002</v>
      </c>
      <c r="F99" s="15">
        <f t="shared" si="12"/>
        <v>-1.2781428001649012E-2</v>
      </c>
      <c r="G99" s="15">
        <f t="shared" si="13"/>
        <v>-3.3411282708156569E-3</v>
      </c>
      <c r="H99" s="15">
        <f t="shared" si="14"/>
        <v>6.6141593258210608E-3</v>
      </c>
      <c r="I99" s="15">
        <f t="shared" si="15"/>
        <v>-4.6539918884881352E-3</v>
      </c>
      <c r="J99" s="15">
        <f t="shared" si="16"/>
        <v>-1.2900359350104709E-3</v>
      </c>
    </row>
    <row r="100" spans="1:10" x14ac:dyDescent="0.25">
      <c r="A100" s="25">
        <v>45296</v>
      </c>
      <c r="B100" s="26">
        <v>180.49508700000001</v>
      </c>
      <c r="C100" s="26">
        <v>58.740715000000002</v>
      </c>
      <c r="D100" s="26">
        <v>170.32714799999999</v>
      </c>
      <c r="E100" s="26">
        <v>16.662476000000002</v>
      </c>
      <c r="F100" s="15">
        <f t="shared" si="12"/>
        <v>-4.0210117830922973E-3</v>
      </c>
      <c r="G100" s="15">
        <f t="shared" si="13"/>
        <v>-1.5071191150336566E-3</v>
      </c>
      <c r="H100" s="15">
        <f t="shared" si="14"/>
        <v>5.0046366419241994E-3</v>
      </c>
      <c r="I100" s="15">
        <f t="shared" si="15"/>
        <v>1.8487103983690103E-2</v>
      </c>
      <c r="J100" s="15">
        <f t="shared" si="16"/>
        <v>7.2850621287888859E-3</v>
      </c>
    </row>
    <row r="101" spans="1:10" x14ac:dyDescent="0.25">
      <c r="A101" s="25">
        <v>45299</v>
      </c>
      <c r="B101" s="26">
        <v>184.858521</v>
      </c>
      <c r="C101" s="26">
        <v>59.173865999999997</v>
      </c>
      <c r="D101" s="26">
        <v>170.07998699999999</v>
      </c>
      <c r="E101" s="26">
        <v>16.519407000000001</v>
      </c>
      <c r="F101" s="15">
        <f t="shared" si="12"/>
        <v>2.3887222589555022E-2</v>
      </c>
      <c r="G101" s="15">
        <f t="shared" si="13"/>
        <v>7.3468937372898847E-3</v>
      </c>
      <c r="H101" s="15">
        <f t="shared" si="14"/>
        <v>-1.4521496056958624E-3</v>
      </c>
      <c r="I101" s="15">
        <f t="shared" si="15"/>
        <v>-8.62337357891769E-3</v>
      </c>
      <c r="J101" s="15">
        <f t="shared" si="16"/>
        <v>1.6465945910325904E-3</v>
      </c>
    </row>
    <row r="102" spans="1:10" x14ac:dyDescent="0.25">
      <c r="A102" s="25">
        <v>45300</v>
      </c>
      <c r="B102" s="26">
        <v>184.44010900000001</v>
      </c>
      <c r="C102" s="26">
        <v>59.065578000000002</v>
      </c>
      <c r="D102" s="26">
        <v>168.735321</v>
      </c>
      <c r="E102" s="26">
        <v>16.430229000000001</v>
      </c>
      <c r="F102" s="15">
        <f t="shared" si="12"/>
        <v>-2.2659828390601978E-3</v>
      </c>
      <c r="G102" s="15">
        <f t="shared" si="13"/>
        <v>-1.8316735365529078E-3</v>
      </c>
      <c r="H102" s="15">
        <f t="shared" si="14"/>
        <v>-7.9374988566027482E-3</v>
      </c>
      <c r="I102" s="15">
        <f t="shared" si="15"/>
        <v>-5.4130016942953952E-3</v>
      </c>
      <c r="J102" s="15">
        <f t="shared" si="16"/>
        <v>-5.7440565981258501E-3</v>
      </c>
    </row>
    <row r="103" spans="1:10" x14ac:dyDescent="0.25">
      <c r="A103" s="25">
        <v>45301</v>
      </c>
      <c r="B103" s="26">
        <v>185.48616000000001</v>
      </c>
      <c r="C103" s="26">
        <v>59.262462999999997</v>
      </c>
      <c r="D103" s="26">
        <v>169.091263</v>
      </c>
      <c r="E103" s="26">
        <v>16.352684</v>
      </c>
      <c r="F103" s="15">
        <f t="shared" si="12"/>
        <v>5.655471783241264E-3</v>
      </c>
      <c r="G103" s="15">
        <f t="shared" si="13"/>
        <v>3.3277857054118689E-3</v>
      </c>
      <c r="H103" s="15">
        <f t="shared" si="14"/>
        <v>2.1072476150256008E-3</v>
      </c>
      <c r="I103" s="15">
        <f t="shared" si="15"/>
        <v>-4.7308269784354078E-3</v>
      </c>
      <c r="J103" s="15">
        <f t="shared" si="16"/>
        <v>6.6043806687810023E-4</v>
      </c>
    </row>
    <row r="104" spans="1:10" x14ac:dyDescent="0.25">
      <c r="A104" s="25">
        <v>45302</v>
      </c>
      <c r="B104" s="26">
        <v>184.88841199999999</v>
      </c>
      <c r="C104" s="26">
        <v>58.878535999999997</v>
      </c>
      <c r="D104" s="26">
        <v>168.379379</v>
      </c>
      <c r="E104" s="26">
        <v>15.732308</v>
      </c>
      <c r="F104" s="15">
        <f t="shared" si="12"/>
        <v>-3.2278053849822972E-3</v>
      </c>
      <c r="G104" s="15">
        <f t="shared" si="13"/>
        <v>-6.4994939061170766E-3</v>
      </c>
      <c r="H104" s="15">
        <f t="shared" si="14"/>
        <v>-4.2189451011928857E-3</v>
      </c>
      <c r="I104" s="15">
        <f t="shared" si="15"/>
        <v>-3.8675610583800438E-2</v>
      </c>
      <c r="J104" s="15">
        <f t="shared" si="16"/>
        <v>-1.5219798972113684E-2</v>
      </c>
    </row>
    <row r="105" spans="1:10" x14ac:dyDescent="0.25">
      <c r="A105" s="25">
        <v>45303</v>
      </c>
      <c r="B105" s="26">
        <v>185.217163</v>
      </c>
      <c r="C105" s="26">
        <v>59.449500999999998</v>
      </c>
      <c r="D105" s="26">
        <v>167.143463</v>
      </c>
      <c r="E105" s="26">
        <v>15.974641999999999</v>
      </c>
      <c r="F105" s="15">
        <f t="shared" si="12"/>
        <v>1.776525989713901E-3</v>
      </c>
      <c r="G105" s="15">
        <f t="shared" si="13"/>
        <v>9.6506195124218454E-3</v>
      </c>
      <c r="H105" s="15">
        <f t="shared" si="14"/>
        <v>-7.3671383000021009E-3</v>
      </c>
      <c r="I105" s="15">
        <f t="shared" si="15"/>
        <v>1.5286157688589852E-2</v>
      </c>
      <c r="J105" s="15">
        <f t="shared" si="16"/>
        <v>2.4514514683125523E-3</v>
      </c>
    </row>
    <row r="106" spans="1:10" x14ac:dyDescent="0.25">
      <c r="A106" s="25">
        <v>45307</v>
      </c>
      <c r="B106" s="26">
        <v>182.935822</v>
      </c>
      <c r="C106" s="26">
        <v>59.055732999999996</v>
      </c>
      <c r="D106" s="26">
        <v>166.095428</v>
      </c>
      <c r="E106" s="26">
        <v>15.935869</v>
      </c>
      <c r="F106" s="15">
        <f t="shared" si="12"/>
        <v>-1.2393598825964395E-2</v>
      </c>
      <c r="G106" s="15">
        <f t="shared" si="13"/>
        <v>-6.6456043485522889E-3</v>
      </c>
      <c r="H106" s="15">
        <f t="shared" si="14"/>
        <v>-6.2900128628262742E-3</v>
      </c>
      <c r="I106" s="15">
        <f t="shared" si="15"/>
        <v>-2.4301095699120847E-3</v>
      </c>
      <c r="J106" s="15">
        <f t="shared" si="16"/>
        <v>-6.2770724136873785E-3</v>
      </c>
    </row>
    <row r="107" spans="1:10" x14ac:dyDescent="0.25">
      <c r="A107" s="25">
        <v>45308</v>
      </c>
      <c r="B107" s="26">
        <v>181.98940999999999</v>
      </c>
      <c r="C107" s="26">
        <v>59.055732999999996</v>
      </c>
      <c r="D107" s="26">
        <v>165.205566</v>
      </c>
      <c r="E107" s="26">
        <v>15.906789</v>
      </c>
      <c r="F107" s="15">
        <f t="shared" si="12"/>
        <v>-5.186893307744119E-3</v>
      </c>
      <c r="G107" s="15">
        <f t="shared" si="13"/>
        <v>0</v>
      </c>
      <c r="H107" s="15">
        <f t="shared" si="14"/>
        <v>-5.371937640172391E-3</v>
      </c>
      <c r="I107" s="15">
        <f t="shared" si="15"/>
        <v>-1.8264811991713004E-3</v>
      </c>
      <c r="J107" s="15">
        <f t="shared" si="16"/>
        <v>-3.9729829038269698E-3</v>
      </c>
    </row>
    <row r="108" spans="1:10" x14ac:dyDescent="0.25">
      <c r="A108" s="25">
        <v>45309</v>
      </c>
      <c r="B108" s="26">
        <v>187.91691599999999</v>
      </c>
      <c r="C108" s="26">
        <v>59.223083000000003</v>
      </c>
      <c r="D108" s="26">
        <v>165.53185999999999</v>
      </c>
      <c r="E108" s="26">
        <v>15.897095</v>
      </c>
      <c r="F108" s="15">
        <f t="shared" si="12"/>
        <v>3.205143040647615E-2</v>
      </c>
      <c r="G108" s="15">
        <f t="shared" si="13"/>
        <v>2.8297562882526783E-3</v>
      </c>
      <c r="H108" s="15">
        <f t="shared" si="14"/>
        <v>1.9731308295413211E-3</v>
      </c>
      <c r="I108" s="15">
        <f t="shared" si="15"/>
        <v>-6.0961109656987951E-4</v>
      </c>
      <c r="J108" s="15">
        <f t="shared" si="16"/>
        <v>7.1709388576390986E-3</v>
      </c>
    </row>
    <row r="109" spans="1:10" x14ac:dyDescent="0.25">
      <c r="A109" s="25">
        <v>45310</v>
      </c>
      <c r="B109" s="26">
        <v>190.83583100000001</v>
      </c>
      <c r="C109" s="26">
        <v>58.898228000000003</v>
      </c>
      <c r="D109" s="26">
        <v>168.389252</v>
      </c>
      <c r="E109" s="26">
        <v>16.158815000000001</v>
      </c>
      <c r="F109" s="15">
        <f t="shared" si="12"/>
        <v>1.5413605907075779E-2</v>
      </c>
      <c r="G109" s="15">
        <f t="shared" si="13"/>
        <v>-5.5003761178523645E-3</v>
      </c>
      <c r="H109" s="15">
        <f t="shared" si="14"/>
        <v>1.7114591700558776E-2</v>
      </c>
      <c r="I109" s="15">
        <f t="shared" si="15"/>
        <v>1.6329333065123283E-2</v>
      </c>
      <c r="J109" s="15">
        <f t="shared" si="16"/>
        <v>1.5598900890331174E-2</v>
      </c>
    </row>
    <row r="110" spans="1:10" x14ac:dyDescent="0.25">
      <c r="A110" s="25">
        <v>45313</v>
      </c>
      <c r="B110" s="26">
        <v>193.157028</v>
      </c>
      <c r="C110" s="26">
        <v>58.642273000000003</v>
      </c>
      <c r="D110" s="26">
        <v>168.19151299999999</v>
      </c>
      <c r="E110" s="26">
        <v>16.284828000000001</v>
      </c>
      <c r="F110" s="15">
        <f t="shared" si="12"/>
        <v>1.2089939794405298E-2</v>
      </c>
      <c r="G110" s="15">
        <f t="shared" si="13"/>
        <v>-4.3551865509223759E-3</v>
      </c>
      <c r="H110" s="15">
        <f t="shared" si="14"/>
        <v>-1.1749870658817193E-3</v>
      </c>
      <c r="I110" s="15">
        <f t="shared" si="15"/>
        <v>7.7681556093607577E-3</v>
      </c>
      <c r="J110" s="15">
        <f t="shared" si="16"/>
        <v>4.2214622377396375E-3</v>
      </c>
    </row>
    <row r="111" spans="1:10" x14ac:dyDescent="0.25">
      <c r="A111" s="25">
        <v>45314</v>
      </c>
      <c r="B111" s="26">
        <v>194.44215399999999</v>
      </c>
      <c r="C111" s="26">
        <v>58.917907999999997</v>
      </c>
      <c r="D111" s="26">
        <v>167.08415199999999</v>
      </c>
      <c r="E111" s="26">
        <v>16.662870000000002</v>
      </c>
      <c r="F111" s="15">
        <f t="shared" si="12"/>
        <v>6.6312354047433934E-3</v>
      </c>
      <c r="G111" s="15">
        <f t="shared" si="13"/>
        <v>4.6892664291325829E-3</v>
      </c>
      <c r="H111" s="15">
        <f t="shared" si="14"/>
        <v>-6.605698786174531E-3</v>
      </c>
      <c r="I111" s="15">
        <f t="shared" si="15"/>
        <v>2.2949014004003898E-2</v>
      </c>
      <c r="J111" s="15">
        <f t="shared" si="16"/>
        <v>6.019359605761769E-3</v>
      </c>
    </row>
    <row r="112" spans="1:10" x14ac:dyDescent="0.25">
      <c r="A112" s="25">
        <v>45315</v>
      </c>
      <c r="B112" s="26">
        <v>193.764725</v>
      </c>
      <c r="C112" s="26">
        <v>57.992553999999998</v>
      </c>
      <c r="D112" s="26">
        <v>168.57711800000001</v>
      </c>
      <c r="E112" s="26">
        <v>16.168510000000001</v>
      </c>
      <c r="F112" s="15">
        <f t="shared" si="12"/>
        <v>-3.4900447377881711E-3</v>
      </c>
      <c r="G112" s="15">
        <f t="shared" si="13"/>
        <v>-1.5830462198802939E-2</v>
      </c>
      <c r="H112" s="15">
        <f t="shared" si="14"/>
        <v>8.8957289910188905E-3</v>
      </c>
      <c r="I112" s="15">
        <f t="shared" si="15"/>
        <v>-3.011736741564745E-2</v>
      </c>
      <c r="J112" s="15">
        <f t="shared" si="16"/>
        <v>-7.1565942102710112E-3</v>
      </c>
    </row>
    <row r="113" spans="1:10" x14ac:dyDescent="0.25">
      <c r="A113" s="25">
        <v>45316</v>
      </c>
      <c r="B113" s="26">
        <v>193.43598900000001</v>
      </c>
      <c r="C113" s="26">
        <v>58.238658999999998</v>
      </c>
      <c r="D113" s="26">
        <v>170.98959400000001</v>
      </c>
      <c r="E113" s="26">
        <v>16.653176999999999</v>
      </c>
      <c r="F113" s="15">
        <f t="shared" si="12"/>
        <v>-1.6980138057580752E-3</v>
      </c>
      <c r="G113" s="15">
        <f t="shared" si="13"/>
        <v>4.2347552165082781E-3</v>
      </c>
      <c r="H113" s="15">
        <f t="shared" si="14"/>
        <v>1.4209382167514918E-2</v>
      </c>
      <c r="I113" s="15">
        <f t="shared" si="15"/>
        <v>2.9535485641168389E-2</v>
      </c>
      <c r="J113" s="15">
        <f t="shared" si="16"/>
        <v>1.5570910902553053E-2</v>
      </c>
    </row>
    <row r="114" spans="1:10" x14ac:dyDescent="0.25">
      <c r="A114" s="25">
        <v>45317</v>
      </c>
      <c r="B114" s="26">
        <v>191.69258099999999</v>
      </c>
      <c r="C114" s="26">
        <v>58.445385000000002</v>
      </c>
      <c r="D114" s="26">
        <v>170.337051</v>
      </c>
      <c r="E114" s="26">
        <v>16.759803999999999</v>
      </c>
      <c r="F114" s="15">
        <f t="shared" si="12"/>
        <v>-9.053703332614238E-3</v>
      </c>
      <c r="G114" s="15">
        <f t="shared" si="13"/>
        <v>3.5433502166368901E-3</v>
      </c>
      <c r="H114" s="15">
        <f t="shared" si="14"/>
        <v>-3.8235737207052796E-3</v>
      </c>
      <c r="I114" s="15">
        <f t="shared" si="15"/>
        <v>6.382391439619532E-3</v>
      </c>
      <c r="J114" s="15">
        <f t="shared" si="16"/>
        <v>-1.2758431602761227E-3</v>
      </c>
    </row>
    <row r="115" spans="1:10" x14ac:dyDescent="0.25">
      <c r="A115" s="25">
        <v>45320</v>
      </c>
      <c r="B115" s="26">
        <v>191.005188</v>
      </c>
      <c r="C115" s="26">
        <v>58.799782</v>
      </c>
      <c r="D115" s="26">
        <v>170.78196700000001</v>
      </c>
      <c r="E115" s="26">
        <v>16.721031</v>
      </c>
      <c r="F115" s="15">
        <f t="shared" si="12"/>
        <v>-3.5923582258243084E-3</v>
      </c>
      <c r="G115" s="15">
        <f t="shared" si="13"/>
        <v>6.045418986824742E-3</v>
      </c>
      <c r="H115" s="15">
        <f t="shared" si="14"/>
        <v>2.608569026138582E-3</v>
      </c>
      <c r="I115" s="15">
        <f t="shared" si="15"/>
        <v>-2.3161320398991719E-3</v>
      </c>
      <c r="J115" s="15">
        <f t="shared" si="16"/>
        <v>-7.4265126993620706E-5</v>
      </c>
    </row>
    <row r="116" spans="1:10" x14ac:dyDescent="0.25">
      <c r="A116" s="25">
        <v>45321</v>
      </c>
      <c r="B116" s="26">
        <v>187.32914700000001</v>
      </c>
      <c r="C116" s="26">
        <v>58.967132999999997</v>
      </c>
      <c r="D116" s="26">
        <v>174.282059</v>
      </c>
      <c r="E116" s="26">
        <v>16.992445</v>
      </c>
      <c r="F116" s="15">
        <f t="shared" si="12"/>
        <v>-1.9433375980611085E-2</v>
      </c>
      <c r="G116" s="15">
        <f t="shared" si="13"/>
        <v>2.842073474480988E-3</v>
      </c>
      <c r="H116" s="15">
        <f t="shared" si="14"/>
        <v>2.0287319345977977E-2</v>
      </c>
      <c r="I116" s="15">
        <f t="shared" si="15"/>
        <v>1.610156507641821E-2</v>
      </c>
      <c r="J116" s="15">
        <f t="shared" si="16"/>
        <v>1.0308660085380405E-2</v>
      </c>
    </row>
    <row r="117" spans="1:10" x14ac:dyDescent="0.25">
      <c r="A117" s="25">
        <v>45322</v>
      </c>
      <c r="B117" s="26">
        <v>183.702911</v>
      </c>
      <c r="C117" s="26">
        <v>58.563518999999999</v>
      </c>
      <c r="D117" s="26">
        <v>172.393585</v>
      </c>
      <c r="E117" s="26">
        <v>17.147537</v>
      </c>
      <c r="F117" s="15">
        <f t="shared" si="12"/>
        <v>-1.9547375416428876E-2</v>
      </c>
      <c r="G117" s="15">
        <f t="shared" si="13"/>
        <v>-6.8682608284900979E-3</v>
      </c>
      <c r="H117" s="15">
        <f t="shared" si="14"/>
        <v>-1.0894867940747696E-2</v>
      </c>
      <c r="I117" s="15">
        <f t="shared" si="15"/>
        <v>9.08571462661973E-3</v>
      </c>
      <c r="J117" s="15">
        <f t="shared" si="16"/>
        <v>-6.0153742372202074E-3</v>
      </c>
    </row>
    <row r="118" spans="1:10" x14ac:dyDescent="0.25">
      <c r="A118" s="25">
        <v>45323</v>
      </c>
      <c r="B118" s="26">
        <v>186.15362500000001</v>
      </c>
      <c r="C118" s="26">
        <v>60.030315000000002</v>
      </c>
      <c r="D118" s="26">
        <v>171.770691</v>
      </c>
      <c r="E118" s="26">
        <v>17.486806999999999</v>
      </c>
      <c r="F118" s="15">
        <f t="shared" si="12"/>
        <v>1.3252435087594459E-2</v>
      </c>
      <c r="G118" s="15">
        <f t="shared" si="13"/>
        <v>2.4737724565590001E-2</v>
      </c>
      <c r="H118" s="15">
        <f t="shared" si="14"/>
        <v>-3.6197520984293389E-3</v>
      </c>
      <c r="I118" s="15">
        <f t="shared" si="15"/>
        <v>1.9592162762490182E-2</v>
      </c>
      <c r="J118" s="15">
        <f t="shared" si="16"/>
        <v>8.3824326595088126E-3</v>
      </c>
    </row>
    <row r="119" spans="1:10" x14ac:dyDescent="0.25">
      <c r="A119" s="25">
        <v>45324</v>
      </c>
      <c r="B119" s="26">
        <v>185.14743000000001</v>
      </c>
      <c r="C119" s="26">
        <v>59.597168000000003</v>
      </c>
      <c r="D119" s="26">
        <v>172.75941499999999</v>
      </c>
      <c r="E119" s="26">
        <v>17.283245000000001</v>
      </c>
      <c r="F119" s="15">
        <f t="shared" si="12"/>
        <v>-5.4198470459970276E-3</v>
      </c>
      <c r="G119" s="15">
        <f t="shared" si="13"/>
        <v>-7.2416284624734579E-3</v>
      </c>
      <c r="H119" s="15">
        <f t="shared" si="14"/>
        <v>5.7395664242008678E-3</v>
      </c>
      <c r="I119" s="15">
        <f t="shared" si="15"/>
        <v>-1.1709175802896356E-2</v>
      </c>
      <c r="J119" s="15">
        <f t="shared" si="16"/>
        <v>-2.6385457235104919E-3</v>
      </c>
    </row>
    <row r="120" spans="1:10" x14ac:dyDescent="0.25">
      <c r="A120" s="25">
        <v>45327</v>
      </c>
      <c r="B120" s="26">
        <v>186.970505</v>
      </c>
      <c r="C120" s="26">
        <v>59.104953999999999</v>
      </c>
      <c r="D120" s="26">
        <v>172.53201300000001</v>
      </c>
      <c r="E120" s="26">
        <v>17.186309999999999</v>
      </c>
      <c r="F120" s="15">
        <f t="shared" si="12"/>
        <v>9.7984505156412712E-3</v>
      </c>
      <c r="G120" s="15">
        <f t="shared" si="13"/>
        <v>-8.2933112377348989E-3</v>
      </c>
      <c r="H120" s="15">
        <f t="shared" si="14"/>
        <v>-1.3171600244696804E-3</v>
      </c>
      <c r="I120" s="15">
        <f t="shared" si="15"/>
        <v>-5.6243984313423317E-3</v>
      </c>
      <c r="J120" s="15">
        <f t="shared" si="16"/>
        <v>-7.7469153796365289E-4</v>
      </c>
    </row>
    <row r="121" spans="1:10" x14ac:dyDescent="0.25">
      <c r="A121" s="25">
        <v>45328</v>
      </c>
      <c r="B121" s="26">
        <v>188.58438100000001</v>
      </c>
      <c r="C121" s="26">
        <v>59.006512000000001</v>
      </c>
      <c r="D121" s="26">
        <v>173.12524400000001</v>
      </c>
      <c r="E121" s="26">
        <v>17.069991999999999</v>
      </c>
      <c r="F121" s="15">
        <f t="shared" si="12"/>
        <v>8.5946741458582179E-3</v>
      </c>
      <c r="G121" s="15">
        <f t="shared" si="13"/>
        <v>-1.6669342296507035E-3</v>
      </c>
      <c r="H121" s="15">
        <f t="shared" si="14"/>
        <v>3.4324844651034197E-3</v>
      </c>
      <c r="I121" s="15">
        <f t="shared" si="15"/>
        <v>-6.7910685184317367E-3</v>
      </c>
      <c r="J121" s="15">
        <f t="shared" si="16"/>
        <v>9.5814517061633235E-4</v>
      </c>
    </row>
    <row r="122" spans="1:10" x14ac:dyDescent="0.25">
      <c r="A122" s="25">
        <v>45329</v>
      </c>
      <c r="B122" s="26">
        <v>188.69397000000001</v>
      </c>
      <c r="C122" s="26">
        <v>59.055732999999996</v>
      </c>
      <c r="D122" s="26">
        <v>173.45150799999999</v>
      </c>
      <c r="E122" s="26">
        <v>16.798576000000001</v>
      </c>
      <c r="F122" s="15">
        <f t="shared" si="12"/>
        <v>5.8094509155742779E-4</v>
      </c>
      <c r="G122" s="15">
        <f t="shared" si="13"/>
        <v>8.3381444850086286E-4</v>
      </c>
      <c r="H122" s="15">
        <f t="shared" si="14"/>
        <v>1.8827811992427708E-3</v>
      </c>
      <c r="I122" s="15">
        <f t="shared" si="15"/>
        <v>-1.6027947235816124E-2</v>
      </c>
      <c r="J122" s="15">
        <f t="shared" si="16"/>
        <v>-4.1921114467546611E-3</v>
      </c>
    </row>
    <row r="123" spans="1:10" x14ac:dyDescent="0.25">
      <c r="A123" s="25">
        <v>45330</v>
      </c>
      <c r="B123" s="26">
        <v>187.608093</v>
      </c>
      <c r="C123" s="26">
        <v>58.898228000000003</v>
      </c>
      <c r="D123" s="26">
        <v>172.82862900000001</v>
      </c>
      <c r="E123" s="26">
        <v>16.304216</v>
      </c>
      <c r="F123" s="15">
        <f t="shared" si="12"/>
        <v>-5.7713210785359176E-3</v>
      </c>
      <c r="G123" s="15">
        <f t="shared" si="13"/>
        <v>-2.670619829599635E-3</v>
      </c>
      <c r="H123" s="15">
        <f t="shared" si="14"/>
        <v>-3.5975477957779409E-3</v>
      </c>
      <c r="I123" s="15">
        <f t="shared" si="15"/>
        <v>-2.9870396236716779E-2</v>
      </c>
      <c r="J123" s="15">
        <f t="shared" si="16"/>
        <v>-1.2460627959492699E-2</v>
      </c>
    </row>
    <row r="124" spans="1:10" x14ac:dyDescent="0.25">
      <c r="A124" s="25">
        <v>45331</v>
      </c>
      <c r="B124" s="26">
        <v>188.37616</v>
      </c>
      <c r="C124" s="26">
        <v>58.632430999999997</v>
      </c>
      <c r="D124" s="26">
        <v>173.03625500000001</v>
      </c>
      <c r="E124" s="26">
        <v>16.323602999999999</v>
      </c>
      <c r="F124" s="15">
        <f t="shared" si="12"/>
        <v>4.0856395568765842E-3</v>
      </c>
      <c r="G124" s="15">
        <f t="shared" si="13"/>
        <v>-4.5230317841640829E-3</v>
      </c>
      <c r="H124" s="15">
        <f t="shared" si="14"/>
        <v>1.200619285424928E-3</v>
      </c>
      <c r="I124" s="15">
        <f t="shared" si="15"/>
        <v>1.1883725529783697E-3</v>
      </c>
      <c r="J124" s="15">
        <f t="shared" si="16"/>
        <v>1.5379715059817237E-3</v>
      </c>
    </row>
    <row r="125" spans="1:10" x14ac:dyDescent="0.25">
      <c r="A125" s="25">
        <v>45334</v>
      </c>
      <c r="B125" s="26">
        <v>186.68042</v>
      </c>
      <c r="C125" s="26">
        <v>58.770248000000002</v>
      </c>
      <c r="D125" s="26">
        <v>173.80744899999999</v>
      </c>
      <c r="E125" s="26">
        <v>16.498085</v>
      </c>
      <c r="F125" s="15">
        <f t="shared" si="12"/>
        <v>-9.0426439389799818E-3</v>
      </c>
      <c r="G125" s="15">
        <f t="shared" si="13"/>
        <v>2.3477669245357624E-3</v>
      </c>
      <c r="H125" s="15">
        <f t="shared" si="14"/>
        <v>4.4469325058092328E-3</v>
      </c>
      <c r="I125" s="15">
        <f t="shared" si="15"/>
        <v>1.0632216336701443E-2</v>
      </c>
      <c r="J125" s="15">
        <f t="shared" si="16"/>
        <v>3.6659483318481909E-3</v>
      </c>
    </row>
    <row r="126" spans="1:10" x14ac:dyDescent="0.25">
      <c r="A126" s="25">
        <v>45335</v>
      </c>
      <c r="B126" s="26">
        <v>184.575714</v>
      </c>
      <c r="C126" s="26">
        <v>58.425697</v>
      </c>
      <c r="D126" s="26">
        <v>172.29470800000001</v>
      </c>
      <c r="E126" s="26">
        <v>16.381762999999999</v>
      </c>
      <c r="F126" s="15">
        <f t="shared" si="12"/>
        <v>-1.133841763443315E-2</v>
      </c>
      <c r="G126" s="15">
        <f t="shared" si="13"/>
        <v>-5.8799302773867674E-3</v>
      </c>
      <c r="H126" s="15">
        <f t="shared" si="14"/>
        <v>-8.7416423305419957E-3</v>
      </c>
      <c r="I126" s="15">
        <f t="shared" si="15"/>
        <v>-7.075609674194675E-3</v>
      </c>
      <c r="J126" s="15">
        <f t="shared" si="16"/>
        <v>-8.605408745771443E-3</v>
      </c>
    </row>
    <row r="127" spans="1:10" x14ac:dyDescent="0.25">
      <c r="A127" s="25">
        <v>45336</v>
      </c>
      <c r="B127" s="26">
        <v>183.68794299999999</v>
      </c>
      <c r="C127" s="26">
        <v>58.366633999999998</v>
      </c>
      <c r="D127" s="26">
        <v>174.04473899999999</v>
      </c>
      <c r="E127" s="26">
        <v>16.391455000000001</v>
      </c>
      <c r="F127" s="15">
        <f t="shared" si="12"/>
        <v>-4.8213974030586366E-3</v>
      </c>
      <c r="G127" s="15">
        <f t="shared" si="13"/>
        <v>-1.0114192349661964E-3</v>
      </c>
      <c r="H127" s="15">
        <f t="shared" si="14"/>
        <v>1.0105957663276266E-2</v>
      </c>
      <c r="I127" s="15">
        <f t="shared" si="15"/>
        <v>5.9145856733030231E-4</v>
      </c>
      <c r="J127" s="15">
        <f t="shared" si="16"/>
        <v>3.6101130568427101E-3</v>
      </c>
    </row>
    <row r="128" spans="1:10" x14ac:dyDescent="0.25">
      <c r="A128" s="25">
        <v>45337</v>
      </c>
      <c r="B128" s="26">
        <v>183.39868200000001</v>
      </c>
      <c r="C128" s="26">
        <v>58.474921999999999</v>
      </c>
      <c r="D128" s="26">
        <v>177.84144599999999</v>
      </c>
      <c r="E128" s="26">
        <v>16.565937000000002</v>
      </c>
      <c r="F128" s="15">
        <f t="shared" si="12"/>
        <v>-1.5759825619922172E-3</v>
      </c>
      <c r="G128" s="15">
        <f t="shared" si="13"/>
        <v>1.8535876226185115E-3</v>
      </c>
      <c r="H128" s="15">
        <f t="shared" si="14"/>
        <v>2.1580013672744289E-2</v>
      </c>
      <c r="I128" s="15">
        <f t="shared" si="15"/>
        <v>1.0588436740846002E-2</v>
      </c>
      <c r="J128" s="15">
        <f t="shared" si="16"/>
        <v>1.2616390198828775E-2</v>
      </c>
    </row>
    <row r="129" spans="1:10" x14ac:dyDescent="0.25">
      <c r="A129" s="25">
        <v>45338</v>
      </c>
      <c r="B129" s="26">
        <v>181.852554</v>
      </c>
      <c r="C129" s="26">
        <v>58.465076000000003</v>
      </c>
      <c r="D129" s="26">
        <v>177.01091</v>
      </c>
      <c r="E129" s="26">
        <v>16.449615000000001</v>
      </c>
      <c r="F129" s="15">
        <f t="shared" si="12"/>
        <v>-8.4661574423176515E-3</v>
      </c>
      <c r="G129" s="15">
        <f t="shared" si="13"/>
        <v>-1.6839405150777205E-4</v>
      </c>
      <c r="H129" s="15">
        <f t="shared" si="14"/>
        <v>-4.6810314347300336E-3</v>
      </c>
      <c r="I129" s="15">
        <f t="shared" si="15"/>
        <v>-7.0465265167247411E-3</v>
      </c>
      <c r="J129" s="15">
        <f t="shared" si="16"/>
        <v>-6.0135882698069696E-3</v>
      </c>
    </row>
    <row r="130" spans="1:10" x14ac:dyDescent="0.25">
      <c r="A130" s="25">
        <v>45342</v>
      </c>
      <c r="B130" s="26">
        <v>181.104446</v>
      </c>
      <c r="C130" s="26">
        <v>59.754677000000001</v>
      </c>
      <c r="D130" s="26">
        <v>177.70301799999999</v>
      </c>
      <c r="E130" s="26">
        <v>16.391455000000001</v>
      </c>
      <c r="F130" s="15">
        <f t="shared" si="12"/>
        <v>-4.1223013161664603E-3</v>
      </c>
      <c r="G130" s="15">
        <f t="shared" si="13"/>
        <v>2.181787938436186E-2</v>
      </c>
      <c r="H130" s="15">
        <f t="shared" si="14"/>
        <v>3.9023496044056838E-3</v>
      </c>
      <c r="I130" s="15">
        <f t="shared" si="15"/>
        <v>-3.5419102241213379E-3</v>
      </c>
      <c r="J130" s="15">
        <f t="shared" si="16"/>
        <v>6.3525156539686939E-4</v>
      </c>
    </row>
    <row r="131" spans="1:10" x14ac:dyDescent="0.25">
      <c r="A131" s="25">
        <v>45343</v>
      </c>
      <c r="B131" s="26">
        <v>181.862549</v>
      </c>
      <c r="C131" s="26">
        <v>60.286265999999998</v>
      </c>
      <c r="D131" s="26">
        <v>178.85983300000001</v>
      </c>
      <c r="E131" s="26">
        <v>16.478697</v>
      </c>
      <c r="F131" s="15">
        <f t="shared" ref="F131:F194" si="17">LN(B131/B130)</f>
        <v>4.1772619153831059E-3</v>
      </c>
      <c r="G131" s="15">
        <f t="shared" ref="G131:G194" si="18">LN(C131/C130)</f>
        <v>8.8568526987604264E-3</v>
      </c>
      <c r="H131" s="15">
        <f t="shared" ref="H131:H194" si="19">LN(D131/D130)</f>
        <v>6.4887245296995355E-3</v>
      </c>
      <c r="I131" s="15">
        <f t="shared" ref="I131:I194" si="20">LN(E131/E130)</f>
        <v>5.3082933634442889E-3</v>
      </c>
      <c r="J131" s="15">
        <f t="shared" si="16"/>
        <v>5.7442633542833087E-3</v>
      </c>
    </row>
    <row r="132" spans="1:10" x14ac:dyDescent="0.25">
      <c r="A132" s="25">
        <v>45344</v>
      </c>
      <c r="B132" s="26">
        <v>183.90739400000001</v>
      </c>
      <c r="C132" s="26">
        <v>60.197665999999998</v>
      </c>
      <c r="D132" s="26">
        <v>181.00535600000001</v>
      </c>
      <c r="E132" s="26">
        <v>16.081268000000001</v>
      </c>
      <c r="F132" s="15">
        <f t="shared" si="17"/>
        <v>1.118116096025438E-2</v>
      </c>
      <c r="G132" s="15">
        <f t="shared" si="18"/>
        <v>-1.4707357985398316E-3</v>
      </c>
      <c r="H132" s="15">
        <f t="shared" si="19"/>
        <v>1.1924178761792791E-2</v>
      </c>
      <c r="I132" s="15">
        <f t="shared" si="20"/>
        <v>-2.4413339458236528E-2</v>
      </c>
      <c r="J132" s="15">
        <f t="shared" ref="J132:J195" si="21">SUMPRODUCT(F132:I132,$M$37:$P$37)</f>
        <v>-4.8241640002808991E-4</v>
      </c>
    </row>
    <row r="133" spans="1:10" x14ac:dyDescent="0.25">
      <c r="A133" s="25">
        <v>45345</v>
      </c>
      <c r="B133" s="26">
        <v>182.06204199999999</v>
      </c>
      <c r="C133" s="26">
        <v>60.246890999999998</v>
      </c>
      <c r="D133" s="26">
        <v>181.91499300000001</v>
      </c>
      <c r="E133" s="26">
        <v>16.284828000000001</v>
      </c>
      <c r="F133" s="15">
        <f t="shared" si="17"/>
        <v>-1.0084818339197638E-2</v>
      </c>
      <c r="G133" s="15">
        <f t="shared" si="18"/>
        <v>8.1738858055153973E-4</v>
      </c>
      <c r="H133" s="15">
        <f t="shared" si="19"/>
        <v>5.0128845481506338E-3</v>
      </c>
      <c r="I133" s="15">
        <f t="shared" si="20"/>
        <v>1.2578760442407045E-2</v>
      </c>
      <c r="J133" s="15">
        <f t="shared" si="21"/>
        <v>4.2707165151704609E-3</v>
      </c>
    </row>
    <row r="134" spans="1:10" x14ac:dyDescent="0.25">
      <c r="A134" s="25">
        <v>45348</v>
      </c>
      <c r="B134" s="26">
        <v>180.70545999999999</v>
      </c>
      <c r="C134" s="26">
        <v>59.764519</v>
      </c>
      <c r="D134" s="26">
        <v>181.29208399999999</v>
      </c>
      <c r="E134" s="26">
        <v>16.090962999999999</v>
      </c>
      <c r="F134" s="15">
        <f t="shared" si="17"/>
        <v>-7.479106127821062E-3</v>
      </c>
      <c r="G134" s="15">
        <f t="shared" si="18"/>
        <v>-8.0388122707836501E-3</v>
      </c>
      <c r="H134" s="15">
        <f t="shared" si="19"/>
        <v>-3.4300521667624483E-3</v>
      </c>
      <c r="I134" s="15">
        <f t="shared" si="20"/>
        <v>-1.1976066753339242E-2</v>
      </c>
      <c r="J134" s="15">
        <f t="shared" si="21"/>
        <v>-7.1796818815519281E-3</v>
      </c>
    </row>
    <row r="135" spans="1:10" x14ac:dyDescent="0.25">
      <c r="A135" s="25">
        <v>45349</v>
      </c>
      <c r="B135" s="26">
        <v>182.17176799999999</v>
      </c>
      <c r="C135" s="26">
        <v>59.400280000000002</v>
      </c>
      <c r="D135" s="26">
        <v>181.38107299999999</v>
      </c>
      <c r="E135" s="26">
        <v>16.31391</v>
      </c>
      <c r="F135" s="15">
        <f t="shared" si="17"/>
        <v>8.0816092470088127E-3</v>
      </c>
      <c r="G135" s="15">
        <f t="shared" si="18"/>
        <v>-6.1132169466150627E-3</v>
      </c>
      <c r="H135" s="15">
        <f t="shared" si="19"/>
        <v>4.9073938927271261E-4</v>
      </c>
      <c r="I135" s="15">
        <f t="shared" si="20"/>
        <v>1.3760308076745754E-2</v>
      </c>
      <c r="J135" s="15">
        <f t="shared" si="21"/>
        <v>6.0108026375325979E-3</v>
      </c>
    </row>
    <row r="136" spans="1:10" x14ac:dyDescent="0.25">
      <c r="A136" s="25">
        <v>45350</v>
      </c>
      <c r="B136" s="26">
        <v>180.964798</v>
      </c>
      <c r="C136" s="26">
        <v>59.459347000000001</v>
      </c>
      <c r="D136" s="26">
        <v>182.30058299999999</v>
      </c>
      <c r="E136" s="26">
        <v>16.439921999999999</v>
      </c>
      <c r="F136" s="15">
        <f t="shared" si="17"/>
        <v>-6.647496052951337E-3</v>
      </c>
      <c r="G136" s="15">
        <f t="shared" si="18"/>
        <v>9.9389517455469021E-4</v>
      </c>
      <c r="H136" s="15">
        <f t="shared" si="19"/>
        <v>5.0566859458387667E-3</v>
      </c>
      <c r="I136" s="15">
        <f t="shared" si="20"/>
        <v>7.6945269621530249E-3</v>
      </c>
      <c r="J136" s="15">
        <f t="shared" si="21"/>
        <v>3.4080470197937951E-3</v>
      </c>
    </row>
    <row r="137" spans="1:10" x14ac:dyDescent="0.25">
      <c r="A137" s="25">
        <v>45351</v>
      </c>
      <c r="B137" s="26">
        <v>180.29647800000001</v>
      </c>
      <c r="C137" s="26">
        <v>59.085262</v>
      </c>
      <c r="D137" s="26">
        <v>183.961624</v>
      </c>
      <c r="E137" s="26">
        <v>16.410843</v>
      </c>
      <c r="F137" s="15">
        <f t="shared" si="17"/>
        <v>-3.6999302544279294E-3</v>
      </c>
      <c r="G137" s="15">
        <f t="shared" si="18"/>
        <v>-6.311315966027564E-3</v>
      </c>
      <c r="H137" s="15">
        <f t="shared" si="19"/>
        <v>9.0702909341080495E-3</v>
      </c>
      <c r="I137" s="15">
        <f t="shared" si="20"/>
        <v>-1.7703701935084114E-3</v>
      </c>
      <c r="J137" s="15">
        <f t="shared" si="21"/>
        <v>2.4028454469607859E-3</v>
      </c>
    </row>
    <row r="138" spans="1:10" x14ac:dyDescent="0.25">
      <c r="A138" s="25">
        <v>45352</v>
      </c>
      <c r="B138" s="26">
        <v>179.20922899999999</v>
      </c>
      <c r="C138" s="26">
        <v>58.602893999999999</v>
      </c>
      <c r="D138" s="26">
        <v>183.20030199999999</v>
      </c>
      <c r="E138" s="26">
        <v>16.459311</v>
      </c>
      <c r="F138" s="15">
        <f t="shared" si="17"/>
        <v>-6.0485955778969338E-3</v>
      </c>
      <c r="G138" s="15">
        <f t="shared" si="18"/>
        <v>-8.1974383416661724E-3</v>
      </c>
      <c r="H138" s="15">
        <f t="shared" si="19"/>
        <v>-4.1470699285579005E-3</v>
      </c>
      <c r="I138" s="15">
        <f t="shared" si="20"/>
        <v>2.9490604228386468E-3</v>
      </c>
      <c r="J138" s="15">
        <f t="shared" si="21"/>
        <v>-2.4044345191337221E-3</v>
      </c>
    </row>
    <row r="139" spans="1:10" x14ac:dyDescent="0.25">
      <c r="A139" s="25">
        <v>45355</v>
      </c>
      <c r="B139" s="26">
        <v>174.66066000000001</v>
      </c>
      <c r="C139" s="26">
        <v>58.878535999999997</v>
      </c>
      <c r="D139" s="26">
        <v>184.57463100000001</v>
      </c>
      <c r="E139" s="26">
        <v>16.284828000000001</v>
      </c>
      <c r="F139" s="15">
        <f t="shared" si="17"/>
        <v>-2.5708994582135079E-2</v>
      </c>
      <c r="G139" s="15">
        <f t="shared" si="18"/>
        <v>4.6925289520041878E-3</v>
      </c>
      <c r="H139" s="15">
        <f t="shared" si="19"/>
        <v>7.4737850456217817E-3</v>
      </c>
      <c r="I139" s="15">
        <f t="shared" si="20"/>
        <v>-1.0657458514889893E-2</v>
      </c>
      <c r="J139" s="15">
        <f t="shared" si="21"/>
        <v>-5.0974620049998969E-3</v>
      </c>
    </row>
    <row r="140" spans="1:10" x14ac:dyDescent="0.25">
      <c r="A140" s="25">
        <v>45356</v>
      </c>
      <c r="B140" s="26">
        <v>169.693161</v>
      </c>
      <c r="C140" s="26">
        <v>58.593048000000003</v>
      </c>
      <c r="D140" s="26">
        <v>186.423553</v>
      </c>
      <c r="E140" s="26">
        <v>16.643484000000001</v>
      </c>
      <c r="F140" s="15">
        <f t="shared" si="17"/>
        <v>-2.8853134850884594E-2</v>
      </c>
      <c r="G140" s="15">
        <f t="shared" si="18"/>
        <v>-4.8605552480539922E-3</v>
      </c>
      <c r="H140" s="15">
        <f t="shared" si="19"/>
        <v>9.9673658093087422E-3</v>
      </c>
      <c r="I140" s="15">
        <f t="shared" si="20"/>
        <v>2.1784911671504949E-2</v>
      </c>
      <c r="J140" s="15">
        <f t="shared" si="21"/>
        <v>5.4328349983613598E-3</v>
      </c>
    </row>
    <row r="141" spans="1:10" x14ac:dyDescent="0.25">
      <c r="A141" s="25">
        <v>45357</v>
      </c>
      <c r="B141" s="26">
        <v>168.69564800000001</v>
      </c>
      <c r="C141" s="26">
        <v>58.622585000000001</v>
      </c>
      <c r="D141" s="26">
        <v>187.39250200000001</v>
      </c>
      <c r="E141" s="26">
        <v>16.653176999999999</v>
      </c>
      <c r="F141" s="15">
        <f t="shared" si="17"/>
        <v>-5.8956789518436912E-3</v>
      </c>
      <c r="G141" s="15">
        <f t="shared" si="18"/>
        <v>5.0397715508103207E-4</v>
      </c>
      <c r="H141" s="15">
        <f t="shared" si="19"/>
        <v>5.1841067662975826E-3</v>
      </c>
      <c r="I141" s="15">
        <f t="shared" si="20"/>
        <v>5.8222055801986279E-4</v>
      </c>
      <c r="J141" s="15">
        <f t="shared" si="21"/>
        <v>1.3013706418258935E-3</v>
      </c>
    </row>
    <row r="142" spans="1:10" x14ac:dyDescent="0.25">
      <c r="A142" s="25">
        <v>45358</v>
      </c>
      <c r="B142" s="26">
        <v>168.57595800000001</v>
      </c>
      <c r="C142" s="26">
        <v>58.514296999999999</v>
      </c>
      <c r="D142" s="26">
        <v>185.75122099999999</v>
      </c>
      <c r="E142" s="26">
        <v>16.527163000000002</v>
      </c>
      <c r="F142" s="15">
        <f t="shared" si="17"/>
        <v>-7.0975441095678829E-4</v>
      </c>
      <c r="G142" s="15">
        <f t="shared" si="18"/>
        <v>-1.848914347035491E-3</v>
      </c>
      <c r="H142" s="15">
        <f t="shared" si="19"/>
        <v>-8.7971014039722271E-3</v>
      </c>
      <c r="I142" s="15">
        <f t="shared" si="20"/>
        <v>-7.5957392761439417E-3</v>
      </c>
      <c r="J142" s="15">
        <f t="shared" si="21"/>
        <v>-6.5141749146078601E-3</v>
      </c>
    </row>
    <row r="143" spans="1:10" x14ac:dyDescent="0.25">
      <c r="A143" s="25">
        <v>45359</v>
      </c>
      <c r="B143" s="26">
        <v>170.301605</v>
      </c>
      <c r="C143" s="26">
        <v>58.593048000000003</v>
      </c>
      <c r="D143" s="26">
        <v>186.097275</v>
      </c>
      <c r="E143" s="26">
        <v>16.672564000000001</v>
      </c>
      <c r="F143" s="15">
        <f t="shared" si="17"/>
        <v>1.0184574634208254E-2</v>
      </c>
      <c r="G143" s="15">
        <f t="shared" si="18"/>
        <v>1.3449371919544843E-3</v>
      </c>
      <c r="H143" s="15">
        <f t="shared" si="19"/>
        <v>1.8612639482236896E-3</v>
      </c>
      <c r="I143" s="15">
        <f t="shared" si="20"/>
        <v>8.7592244143747111E-3</v>
      </c>
      <c r="J143" s="15">
        <f t="shared" si="21"/>
        <v>5.7223787045832183E-3</v>
      </c>
    </row>
    <row r="144" spans="1:10" x14ac:dyDescent="0.25">
      <c r="A144" s="25">
        <v>45362</v>
      </c>
      <c r="B144" s="26">
        <v>172.31655900000001</v>
      </c>
      <c r="C144" s="26">
        <v>59.301837999999996</v>
      </c>
      <c r="D144" s="26">
        <v>186.166473</v>
      </c>
      <c r="E144" s="26">
        <v>16.798576000000001</v>
      </c>
      <c r="F144" s="15">
        <f t="shared" si="17"/>
        <v>1.1762232376596935E-2</v>
      </c>
      <c r="G144" s="15">
        <f t="shared" si="18"/>
        <v>1.2024245731310248E-2</v>
      </c>
      <c r="H144" s="15">
        <f t="shared" si="19"/>
        <v>3.7176867835657829E-4</v>
      </c>
      <c r="I144" s="15">
        <f t="shared" si="20"/>
        <v>7.5296267385311973E-3</v>
      </c>
      <c r="J144" s="15">
        <f t="shared" si="21"/>
        <v>5.4249516032035304E-3</v>
      </c>
    </row>
    <row r="145" spans="1:10" x14ac:dyDescent="0.25">
      <c r="A145" s="25">
        <v>45363</v>
      </c>
      <c r="B145" s="26">
        <v>172.795334</v>
      </c>
      <c r="C145" s="26">
        <v>59.557789</v>
      </c>
      <c r="D145" s="26">
        <v>187.699005</v>
      </c>
      <c r="E145" s="26">
        <v>16.672564000000001</v>
      </c>
      <c r="F145" s="15">
        <f t="shared" si="17"/>
        <v>2.7746091448219968E-3</v>
      </c>
      <c r="G145" s="15">
        <f t="shared" si="18"/>
        <v>4.3067844327523246E-3</v>
      </c>
      <c r="H145" s="15">
        <f t="shared" si="19"/>
        <v>8.1983530120362299E-3</v>
      </c>
      <c r="I145" s="15">
        <f t="shared" si="20"/>
        <v>-7.5296267385311115E-3</v>
      </c>
      <c r="J145" s="15">
        <f t="shared" si="21"/>
        <v>1.8892832149732274E-3</v>
      </c>
    </row>
    <row r="146" spans="1:10" x14ac:dyDescent="0.25">
      <c r="A146" s="25">
        <v>45364</v>
      </c>
      <c r="B146" s="26">
        <v>170.70062300000001</v>
      </c>
      <c r="C146" s="26">
        <v>60.168132999999997</v>
      </c>
      <c r="D146" s="26">
        <v>189.22163399999999</v>
      </c>
      <c r="E146" s="26">
        <v>16.662870000000002</v>
      </c>
      <c r="F146" s="15">
        <f t="shared" si="17"/>
        <v>-1.2196574219039144E-2</v>
      </c>
      <c r="G146" s="15">
        <f t="shared" si="18"/>
        <v>1.0195775101912073E-2</v>
      </c>
      <c r="H146" s="15">
        <f t="shared" si="19"/>
        <v>8.079352123651724E-3</v>
      </c>
      <c r="I146" s="15">
        <f t="shared" si="20"/>
        <v>-5.8160336375158385E-4</v>
      </c>
      <c r="J146" s="15">
        <f t="shared" si="21"/>
        <v>1.3329689280354286E-3</v>
      </c>
    </row>
    <row r="147" spans="1:10" x14ac:dyDescent="0.25">
      <c r="A147" s="25">
        <v>45365</v>
      </c>
      <c r="B147" s="26">
        <v>172.565933</v>
      </c>
      <c r="C147" s="26">
        <v>60.034171999999998</v>
      </c>
      <c r="D147" s="26">
        <v>185.85008199999999</v>
      </c>
      <c r="E147" s="26">
        <v>16.488389999999999</v>
      </c>
      <c r="F147" s="15">
        <f t="shared" si="17"/>
        <v>1.0868104262170121E-2</v>
      </c>
      <c r="G147" s="15">
        <f t="shared" si="18"/>
        <v>-2.2289265661106588E-3</v>
      </c>
      <c r="H147" s="15">
        <f t="shared" si="19"/>
        <v>-1.7978656730612674E-2</v>
      </c>
      <c r="I147" s="15">
        <f t="shared" si="20"/>
        <v>-1.0526393935028697E-2</v>
      </c>
      <c r="J147" s="15">
        <f t="shared" si="21"/>
        <v>-9.1838570477960242E-3</v>
      </c>
    </row>
    <row r="148" spans="1:10" x14ac:dyDescent="0.25">
      <c r="A148" s="25">
        <v>45366</v>
      </c>
      <c r="B148" s="26">
        <v>172.18687399999999</v>
      </c>
      <c r="C148" s="26">
        <v>59.418948999999998</v>
      </c>
      <c r="D148" s="26">
        <v>188.15382399999999</v>
      </c>
      <c r="E148" s="26">
        <v>16.527163000000002</v>
      </c>
      <c r="F148" s="15">
        <f t="shared" si="17"/>
        <v>-2.1990199647653258E-3</v>
      </c>
      <c r="G148" s="15">
        <f t="shared" si="18"/>
        <v>-1.0300751202101817E-2</v>
      </c>
      <c r="H148" s="15">
        <f t="shared" si="19"/>
        <v>1.2319503083121451E-2</v>
      </c>
      <c r="I148" s="15">
        <f t="shared" si="20"/>
        <v>2.3487728844055851E-3</v>
      </c>
      <c r="J148" s="15">
        <f t="shared" si="21"/>
        <v>5.288344628770811E-3</v>
      </c>
    </row>
    <row r="149" spans="1:10" x14ac:dyDescent="0.25">
      <c r="A149" s="25">
        <v>45369</v>
      </c>
      <c r="B149" s="26">
        <v>173.284119</v>
      </c>
      <c r="C149" s="26">
        <v>59.667023</v>
      </c>
      <c r="D149" s="26">
        <v>190.487213</v>
      </c>
      <c r="E149" s="26">
        <v>16.769497000000001</v>
      </c>
      <c r="F149" s="15">
        <f t="shared" si="17"/>
        <v>6.3521899768463532E-3</v>
      </c>
      <c r="G149" s="15">
        <f t="shared" si="18"/>
        <v>4.1663069910752798E-3</v>
      </c>
      <c r="H149" s="15">
        <f t="shared" si="19"/>
        <v>1.2325227911982373E-2</v>
      </c>
      <c r="I149" s="15">
        <f t="shared" si="20"/>
        <v>1.455631158926427E-2</v>
      </c>
      <c r="J149" s="15">
        <f t="shared" si="21"/>
        <v>1.1520549274986875E-2</v>
      </c>
    </row>
    <row r="150" spans="1:10" x14ac:dyDescent="0.25">
      <c r="A150" s="25">
        <v>45370</v>
      </c>
      <c r="B150" s="26">
        <v>175.63819899999999</v>
      </c>
      <c r="C150" s="26">
        <v>59.766250999999997</v>
      </c>
      <c r="D150" s="26">
        <v>191.60446200000001</v>
      </c>
      <c r="E150" s="26">
        <v>16.643484000000001</v>
      </c>
      <c r="F150" s="15">
        <f t="shared" si="17"/>
        <v>1.3493637966671364E-2</v>
      </c>
      <c r="G150" s="15">
        <f t="shared" si="18"/>
        <v>1.6616478726241028E-3</v>
      </c>
      <c r="H150" s="15">
        <f t="shared" si="19"/>
        <v>5.8480844115032697E-3</v>
      </c>
      <c r="I150" s="15">
        <f t="shared" si="20"/>
        <v>-7.5427928711403599E-3</v>
      </c>
      <c r="J150" s="15">
        <f t="shared" si="21"/>
        <v>2.8851977273495972E-3</v>
      </c>
    </row>
    <row r="151" spans="1:10" x14ac:dyDescent="0.25">
      <c r="A151" s="25">
        <v>45371</v>
      </c>
      <c r="B151" s="26">
        <v>178.22171</v>
      </c>
      <c r="C151" s="26">
        <v>60.282249</v>
      </c>
      <c r="D151" s="26">
        <v>194.115814</v>
      </c>
      <c r="E151" s="26">
        <v>16.682257</v>
      </c>
      <c r="F151" s="15">
        <f t="shared" si="17"/>
        <v>1.4602145308817756E-2</v>
      </c>
      <c r="G151" s="15">
        <f t="shared" si="18"/>
        <v>8.5965451914703454E-3</v>
      </c>
      <c r="H151" s="15">
        <f t="shared" si="19"/>
        <v>1.3021806957661381E-2</v>
      </c>
      <c r="I151" s="15">
        <f t="shared" si="20"/>
        <v>2.3269110502146303E-3</v>
      </c>
      <c r="J151" s="15">
        <f t="shared" si="21"/>
        <v>9.7091490238554387E-3</v>
      </c>
    </row>
    <row r="152" spans="1:10" x14ac:dyDescent="0.25">
      <c r="A152" s="25">
        <v>45372</v>
      </c>
      <c r="B152" s="26">
        <v>170.94001800000001</v>
      </c>
      <c r="C152" s="26">
        <v>60.004406000000003</v>
      </c>
      <c r="D152" s="26">
        <v>196.81501800000001</v>
      </c>
      <c r="E152" s="26">
        <v>16.633789</v>
      </c>
      <c r="F152" s="15">
        <f t="shared" si="17"/>
        <v>-4.1715613983300662E-2</v>
      </c>
      <c r="G152" s="15">
        <f t="shared" si="18"/>
        <v>-4.6196894266072042E-3</v>
      </c>
      <c r="H152" s="15">
        <f t="shared" si="19"/>
        <v>1.3809332358761774E-2</v>
      </c>
      <c r="I152" s="15">
        <f t="shared" si="20"/>
        <v>-2.9095910236789767E-3</v>
      </c>
      <c r="J152" s="15">
        <f t="shared" si="21"/>
        <v>-3.399021503757634E-3</v>
      </c>
    </row>
    <row r="153" spans="1:10" x14ac:dyDescent="0.25">
      <c r="A153" s="25">
        <v>45373</v>
      </c>
      <c r="B153" s="26">
        <v>171.84773300000001</v>
      </c>
      <c r="C153" s="26">
        <v>60.024253999999999</v>
      </c>
      <c r="D153" s="26">
        <v>194.40254200000001</v>
      </c>
      <c r="E153" s="26">
        <v>16.459311</v>
      </c>
      <c r="F153" s="15">
        <f t="shared" si="17"/>
        <v>5.2960884338796171E-3</v>
      </c>
      <c r="G153" s="15">
        <f t="shared" si="18"/>
        <v>3.3072101581254086E-4</v>
      </c>
      <c r="H153" s="15">
        <f t="shared" si="19"/>
        <v>-1.2333324609694349E-2</v>
      </c>
      <c r="I153" s="15">
        <f t="shared" si="20"/>
        <v>-1.0544773183150766E-2</v>
      </c>
      <c r="J153" s="15">
        <f t="shared" si="21"/>
        <v>-7.7257881598648886E-3</v>
      </c>
    </row>
    <row r="154" spans="1:10" x14ac:dyDescent="0.25">
      <c r="A154" s="25">
        <v>45376</v>
      </c>
      <c r="B154" s="26">
        <v>170.42132599999999</v>
      </c>
      <c r="C154" s="26">
        <v>59.934944000000002</v>
      </c>
      <c r="D154" s="26">
        <v>192.622849</v>
      </c>
      <c r="E154" s="26">
        <v>16.595016000000001</v>
      </c>
      <c r="F154" s="15">
        <f t="shared" si="17"/>
        <v>-8.3350523254073824E-3</v>
      </c>
      <c r="G154" s="15">
        <f t="shared" si="18"/>
        <v>-1.4890065620656438E-3</v>
      </c>
      <c r="H154" s="15">
        <f t="shared" si="19"/>
        <v>-9.1968412694247506E-3</v>
      </c>
      <c r="I154" s="15">
        <f t="shared" si="20"/>
        <v>8.2110739967389546E-3</v>
      </c>
      <c r="J154" s="15">
        <f t="shared" si="21"/>
        <v>-3.0997758442341842E-3</v>
      </c>
    </row>
    <row r="155" spans="1:10" x14ac:dyDescent="0.25">
      <c r="A155" s="25">
        <v>45377</v>
      </c>
      <c r="B155" s="26">
        <v>169.28419500000001</v>
      </c>
      <c r="C155" s="26">
        <v>60.073867999999997</v>
      </c>
      <c r="D155" s="26">
        <v>193.52256800000001</v>
      </c>
      <c r="E155" s="26">
        <v>16.653176999999999</v>
      </c>
      <c r="F155" s="15">
        <f t="shared" si="17"/>
        <v>-6.6948293563426041E-3</v>
      </c>
      <c r="G155" s="15">
        <f t="shared" si="18"/>
        <v>2.3152310191375206E-3</v>
      </c>
      <c r="H155" s="15">
        <f t="shared" si="19"/>
        <v>4.6600093568763086E-3</v>
      </c>
      <c r="I155" s="15">
        <f t="shared" si="20"/>
        <v>3.4985997178958793E-3</v>
      </c>
      <c r="J155" s="15">
        <f t="shared" si="21"/>
        <v>1.9266764970238747E-3</v>
      </c>
    </row>
    <row r="156" spans="1:10" x14ac:dyDescent="0.25">
      <c r="A156" s="25">
        <v>45378</v>
      </c>
      <c r="B156" s="26">
        <v>172.875137</v>
      </c>
      <c r="C156" s="26">
        <v>60.560093000000002</v>
      </c>
      <c r="D156" s="26">
        <v>197.269836</v>
      </c>
      <c r="E156" s="26">
        <v>17.011831000000001</v>
      </c>
      <c r="F156" s="15">
        <f t="shared" si="17"/>
        <v>2.0990652674622658E-2</v>
      </c>
      <c r="G156" s="15">
        <f t="shared" si="18"/>
        <v>8.0612064628980545E-3</v>
      </c>
      <c r="H156" s="15">
        <f t="shared" si="19"/>
        <v>1.9178381247547345E-2</v>
      </c>
      <c r="I156" s="15">
        <f t="shared" si="20"/>
        <v>2.130803414272742E-2</v>
      </c>
      <c r="J156" s="15">
        <f t="shared" si="21"/>
        <v>1.9771976007712862E-2</v>
      </c>
    </row>
    <row r="157" spans="1:10" x14ac:dyDescent="0.25">
      <c r="A157" s="25">
        <v>45379</v>
      </c>
      <c r="B157" s="26">
        <v>171.049744</v>
      </c>
      <c r="C157" s="26">
        <v>60.708939000000001</v>
      </c>
      <c r="D157" s="26">
        <v>198.04104599999999</v>
      </c>
      <c r="E157" s="26">
        <v>17.060296999999998</v>
      </c>
      <c r="F157" s="15">
        <f t="shared" si="17"/>
        <v>-1.0615167680639992E-2</v>
      </c>
      <c r="G157" s="15">
        <f t="shared" si="18"/>
        <v>2.4548076667502516E-3</v>
      </c>
      <c r="H157" s="15">
        <f t="shared" si="19"/>
        <v>3.9017948330012063E-3</v>
      </c>
      <c r="I157" s="15">
        <f t="shared" si="20"/>
        <v>2.8449078782690519E-3</v>
      </c>
      <c r="J157" s="15">
        <f t="shared" si="21"/>
        <v>6.0853637361498478E-4</v>
      </c>
    </row>
    <row r="158" spans="1:10" x14ac:dyDescent="0.25">
      <c r="A158" s="25">
        <v>45383</v>
      </c>
      <c r="B158" s="26">
        <v>169.60337799999999</v>
      </c>
      <c r="C158" s="26">
        <v>60.212788000000003</v>
      </c>
      <c r="D158" s="26">
        <v>196.696381</v>
      </c>
      <c r="E158" s="26">
        <v>16.963363999999999</v>
      </c>
      <c r="F158" s="15">
        <f t="shared" si="17"/>
        <v>-8.4917741718009161E-3</v>
      </c>
      <c r="G158" s="15">
        <f t="shared" si="18"/>
        <v>-8.2061974569752581E-3</v>
      </c>
      <c r="H158" s="15">
        <f t="shared" si="19"/>
        <v>-6.8129855912890617E-3</v>
      </c>
      <c r="I158" s="15">
        <f t="shared" si="20"/>
        <v>-5.697991304405129E-3</v>
      </c>
      <c r="J158" s="15">
        <f t="shared" si="21"/>
        <v>-6.8451408794689668E-3</v>
      </c>
    </row>
    <row r="159" spans="1:10" x14ac:dyDescent="0.25">
      <c r="A159" s="25">
        <v>45384</v>
      </c>
      <c r="B159" s="26">
        <v>168.41635099999999</v>
      </c>
      <c r="C159" s="26">
        <v>59.686870999999996</v>
      </c>
      <c r="D159" s="26">
        <v>196.617279</v>
      </c>
      <c r="E159" s="26">
        <v>16.982749999999999</v>
      </c>
      <c r="F159" s="15">
        <f t="shared" si="17"/>
        <v>-7.0234473180625914E-3</v>
      </c>
      <c r="G159" s="15">
        <f t="shared" si="18"/>
        <v>-8.7726750393700287E-3</v>
      </c>
      <c r="H159" s="15">
        <f t="shared" si="19"/>
        <v>-4.0223368324664339E-4</v>
      </c>
      <c r="I159" s="15">
        <f t="shared" si="20"/>
        <v>1.1421632595400733E-3</v>
      </c>
      <c r="J159" s="15">
        <f t="shared" si="21"/>
        <v>-1.5660624475801071E-3</v>
      </c>
    </row>
    <row r="160" spans="1:10" x14ac:dyDescent="0.25">
      <c r="A160" s="25">
        <v>45385</v>
      </c>
      <c r="B160" s="26">
        <v>169.22431900000001</v>
      </c>
      <c r="C160" s="26">
        <v>59.369335</v>
      </c>
      <c r="D160" s="26">
        <v>196.06359900000001</v>
      </c>
      <c r="E160" s="26">
        <v>17.069991999999999</v>
      </c>
      <c r="F160" s="15">
        <f t="shared" si="17"/>
        <v>4.7859728642550272E-3</v>
      </c>
      <c r="G160" s="15">
        <f t="shared" si="18"/>
        <v>-5.3342326889105063E-3</v>
      </c>
      <c r="H160" s="15">
        <f t="shared" si="19"/>
        <v>-2.8200016753762752E-3</v>
      </c>
      <c r="I160" s="15">
        <f t="shared" si="20"/>
        <v>5.12394513644681E-3</v>
      </c>
      <c r="J160" s="15">
        <f t="shared" si="21"/>
        <v>1.1536595746890201E-3</v>
      </c>
    </row>
    <row r="161" spans="1:10" x14ac:dyDescent="0.25">
      <c r="A161" s="25">
        <v>45386</v>
      </c>
      <c r="B161" s="26">
        <v>168.396423</v>
      </c>
      <c r="C161" s="26">
        <v>58.843414000000003</v>
      </c>
      <c r="D161" s="26">
        <v>194.571854</v>
      </c>
      <c r="E161" s="26">
        <v>17.031217999999999</v>
      </c>
      <c r="F161" s="15">
        <f t="shared" si="17"/>
        <v>-4.9043056684808586E-3</v>
      </c>
      <c r="G161" s="15">
        <f t="shared" si="18"/>
        <v>-8.8979314726668046E-3</v>
      </c>
      <c r="H161" s="15">
        <f t="shared" si="19"/>
        <v>-7.637567148412871E-3</v>
      </c>
      <c r="I161" s="15">
        <f t="shared" si="20"/>
        <v>-2.2740551851044106E-3</v>
      </c>
      <c r="J161" s="15">
        <f t="shared" si="21"/>
        <v>-5.4155994439799007E-3</v>
      </c>
    </row>
    <row r="162" spans="1:10" x14ac:dyDescent="0.25">
      <c r="A162" s="25">
        <v>45387</v>
      </c>
      <c r="B162" s="26">
        <v>169.154495</v>
      </c>
      <c r="C162" s="26">
        <v>59.051796000000003</v>
      </c>
      <c r="D162" s="26">
        <v>196.36193800000001</v>
      </c>
      <c r="E162" s="26">
        <v>16.885818</v>
      </c>
      <c r="F162" s="15">
        <f t="shared" si="17"/>
        <v>4.4916084303433098E-3</v>
      </c>
      <c r="G162" s="15">
        <f t="shared" si="18"/>
        <v>3.5350412795235415E-3</v>
      </c>
      <c r="H162" s="15">
        <f t="shared" si="19"/>
        <v>9.1580546261534317E-3</v>
      </c>
      <c r="I162" s="15">
        <f t="shared" si="20"/>
        <v>-8.5739149328683574E-3</v>
      </c>
      <c r="J162" s="15">
        <f t="shared" si="21"/>
        <v>2.2833408245603111E-3</v>
      </c>
    </row>
    <row r="163" spans="1:10" x14ac:dyDescent="0.25">
      <c r="A163" s="25">
        <v>45390</v>
      </c>
      <c r="B163" s="26">
        <v>168.027344</v>
      </c>
      <c r="C163" s="26">
        <v>58.813643999999996</v>
      </c>
      <c r="D163" s="26">
        <v>197.38626099999999</v>
      </c>
      <c r="E163" s="26">
        <v>16.721031</v>
      </c>
      <c r="F163" s="15">
        <f t="shared" si="17"/>
        <v>-6.685740856598745E-3</v>
      </c>
      <c r="G163" s="15">
        <f t="shared" si="18"/>
        <v>-4.0410882798711488E-3</v>
      </c>
      <c r="H163" s="15">
        <f t="shared" si="19"/>
        <v>5.202946011474462E-3</v>
      </c>
      <c r="I163" s="15">
        <f t="shared" si="20"/>
        <v>-9.8068295948848475E-3</v>
      </c>
      <c r="J163" s="15">
        <f t="shared" si="21"/>
        <v>-2.3818341387223203E-3</v>
      </c>
    </row>
    <row r="164" spans="1:10" x14ac:dyDescent="0.25">
      <c r="A164" s="25">
        <v>45391</v>
      </c>
      <c r="B164" s="26">
        <v>169.24427800000001</v>
      </c>
      <c r="C164" s="26">
        <v>59.260181000000003</v>
      </c>
      <c r="D164" s="26">
        <v>196.06358299999999</v>
      </c>
      <c r="E164" s="26">
        <v>16.650095</v>
      </c>
      <c r="F164" s="15">
        <f t="shared" si="17"/>
        <v>7.2163751807764352E-3</v>
      </c>
      <c r="G164" s="15">
        <f t="shared" si="18"/>
        <v>7.5637276739742845E-3</v>
      </c>
      <c r="H164" s="15">
        <f t="shared" si="19"/>
        <v>-6.7235150953914692E-3</v>
      </c>
      <c r="I164" s="15">
        <f t="shared" si="20"/>
        <v>-4.2513463190354973E-3</v>
      </c>
      <c r="J164" s="15">
        <f t="shared" si="21"/>
        <v>-2.564760984689371E-3</v>
      </c>
    </row>
    <row r="165" spans="1:10" x14ac:dyDescent="0.25">
      <c r="A165" s="25">
        <v>45392</v>
      </c>
      <c r="B165" s="26">
        <v>167.35902400000001</v>
      </c>
      <c r="C165" s="26">
        <v>58.466338999999998</v>
      </c>
      <c r="D165" s="26">
        <v>194.392853</v>
      </c>
      <c r="E165" s="26">
        <v>16.482609</v>
      </c>
      <c r="F165" s="15">
        <f t="shared" si="17"/>
        <v>-1.120175412492392E-2</v>
      </c>
      <c r="G165" s="15">
        <f t="shared" si="18"/>
        <v>-1.348640955626019E-2</v>
      </c>
      <c r="H165" s="15">
        <f t="shared" si="19"/>
        <v>-8.557882737226321E-3</v>
      </c>
      <c r="I165" s="15">
        <f t="shared" si="20"/>
        <v>-1.0110097057956752E-2</v>
      </c>
      <c r="J165" s="15">
        <f t="shared" si="21"/>
        <v>-9.7864092446691246E-3</v>
      </c>
    </row>
    <row r="166" spans="1:10" x14ac:dyDescent="0.25">
      <c r="A166" s="25">
        <v>45393</v>
      </c>
      <c r="B166" s="26">
        <v>174.60079999999999</v>
      </c>
      <c r="C166" s="26">
        <v>58.595337000000001</v>
      </c>
      <c r="D166" s="26">
        <v>194.353058</v>
      </c>
      <c r="E166" s="26">
        <v>16.177192999999999</v>
      </c>
      <c r="F166" s="15">
        <f t="shared" si="17"/>
        <v>4.236087617690229E-2</v>
      </c>
      <c r="G166" s="15">
        <f t="shared" si="18"/>
        <v>2.2039331166826617E-3</v>
      </c>
      <c r="H166" s="15">
        <f t="shared" si="19"/>
        <v>-2.0473527315899678E-4</v>
      </c>
      <c r="I166" s="15">
        <f t="shared" si="20"/>
        <v>-1.8703414262897906E-2</v>
      </c>
      <c r="J166" s="15">
        <f t="shared" si="21"/>
        <v>2.4157821398819264E-3</v>
      </c>
    </row>
    <row r="167" spans="1:10" x14ac:dyDescent="0.25">
      <c r="A167" s="25">
        <v>45394</v>
      </c>
      <c r="B167" s="26">
        <v>176.10702499999999</v>
      </c>
      <c r="C167" s="26">
        <v>57.831263999999997</v>
      </c>
      <c r="D167" s="26">
        <v>181.782715</v>
      </c>
      <c r="E167" s="26">
        <v>16.068819000000001</v>
      </c>
      <c r="F167" s="15">
        <f t="shared" si="17"/>
        <v>8.5896815167550832E-3</v>
      </c>
      <c r="G167" s="15">
        <f t="shared" si="18"/>
        <v>-1.3125590939175541E-2</v>
      </c>
      <c r="H167" s="15">
        <f t="shared" si="19"/>
        <v>-6.6864291458487934E-2</v>
      </c>
      <c r="I167" s="15">
        <f t="shared" si="20"/>
        <v>-6.7217247231749887E-3</v>
      </c>
      <c r="J167" s="15">
        <f t="shared" si="21"/>
        <v>-3.0246366724337927E-2</v>
      </c>
    </row>
    <row r="168" spans="1:10" x14ac:dyDescent="0.25">
      <c r="A168" s="25">
        <v>45397</v>
      </c>
      <c r="B168" s="26">
        <v>172.256699</v>
      </c>
      <c r="C168" s="26">
        <v>57.692345000000003</v>
      </c>
      <c r="D168" s="26">
        <v>181.882172</v>
      </c>
      <c r="E168" s="26">
        <v>15.999855</v>
      </c>
      <c r="F168" s="15">
        <f t="shared" si="17"/>
        <v>-2.2106106529132866E-2</v>
      </c>
      <c r="G168" s="15">
        <f t="shared" si="18"/>
        <v>-2.4050333635455131E-3</v>
      </c>
      <c r="H168" s="15">
        <f t="shared" si="19"/>
        <v>5.4697060967347623E-4</v>
      </c>
      <c r="I168" s="15">
        <f t="shared" si="20"/>
        <v>-4.3010263731349009E-3</v>
      </c>
      <c r="J168" s="15">
        <f t="shared" si="21"/>
        <v>-5.6513111627722696E-3</v>
      </c>
    </row>
    <row r="169" spans="1:10" x14ac:dyDescent="0.25">
      <c r="A169" s="25">
        <v>45398</v>
      </c>
      <c r="B169" s="26">
        <v>168.955017</v>
      </c>
      <c r="C169" s="26">
        <v>57.612960999999999</v>
      </c>
      <c r="D169" s="26">
        <v>179.803696</v>
      </c>
      <c r="E169" s="26">
        <v>15.852073000000001</v>
      </c>
      <c r="F169" s="15">
        <f t="shared" si="17"/>
        <v>-1.9353292388622649E-2</v>
      </c>
      <c r="G169" s="15">
        <f t="shared" si="18"/>
        <v>-1.3769359849297128E-3</v>
      </c>
      <c r="H169" s="15">
        <f t="shared" si="19"/>
        <v>-1.1493392825475091E-2</v>
      </c>
      <c r="I169" s="15">
        <f t="shared" si="20"/>
        <v>-9.2793792839827582E-3</v>
      </c>
      <c r="J169" s="15">
        <f t="shared" si="21"/>
        <v>-1.1933324263826817E-2</v>
      </c>
    </row>
    <row r="170" spans="1:10" x14ac:dyDescent="0.25">
      <c r="A170" s="25">
        <v>45399</v>
      </c>
      <c r="B170" s="26">
        <v>167.57847599999999</v>
      </c>
      <c r="C170" s="26">
        <v>58.059494000000001</v>
      </c>
      <c r="D170" s="26">
        <v>179.08766199999999</v>
      </c>
      <c r="E170" s="26">
        <v>15.881629999999999</v>
      </c>
      <c r="F170" s="15">
        <f t="shared" si="17"/>
        <v>-8.1807529156866562E-3</v>
      </c>
      <c r="G170" s="15">
        <f t="shared" si="18"/>
        <v>7.7206836858722564E-3</v>
      </c>
      <c r="H170" s="15">
        <f t="shared" si="19"/>
        <v>-3.9902601949420831E-3</v>
      </c>
      <c r="I170" s="15">
        <f t="shared" si="20"/>
        <v>1.8628149729069926E-3</v>
      </c>
      <c r="J170" s="15">
        <f t="shared" si="21"/>
        <v>-2.4608274972705148E-3</v>
      </c>
    </row>
    <row r="171" spans="1:10" x14ac:dyDescent="0.25">
      <c r="A171" s="25">
        <v>45400</v>
      </c>
      <c r="B171" s="26">
        <v>166.62088</v>
      </c>
      <c r="C171" s="26">
        <v>58.456417000000002</v>
      </c>
      <c r="D171" s="26">
        <v>180.251205</v>
      </c>
      <c r="E171" s="26">
        <v>16.088524</v>
      </c>
      <c r="F171" s="15">
        <f t="shared" si="17"/>
        <v>-5.7307029681765223E-3</v>
      </c>
      <c r="G171" s="15">
        <f t="shared" si="18"/>
        <v>6.8132245978021052E-3</v>
      </c>
      <c r="H171" s="15">
        <f t="shared" si="19"/>
        <v>6.4760434973849422E-3</v>
      </c>
      <c r="I171" s="15">
        <f t="shared" si="20"/>
        <v>1.2943127412559438E-2</v>
      </c>
      <c r="J171" s="15">
        <f t="shared" si="21"/>
        <v>6.141074302354505E-3</v>
      </c>
    </row>
    <row r="172" spans="1:10" x14ac:dyDescent="0.25">
      <c r="A172" s="25">
        <v>45401</v>
      </c>
      <c r="B172" s="26">
        <v>164.58599899999999</v>
      </c>
      <c r="C172" s="26">
        <v>59.706710999999999</v>
      </c>
      <c r="D172" s="26">
        <v>184.776138</v>
      </c>
      <c r="E172" s="26">
        <v>16.265863</v>
      </c>
      <c r="F172" s="15">
        <f t="shared" si="17"/>
        <v>-1.2287828139873455E-2</v>
      </c>
      <c r="G172" s="15">
        <f t="shared" si="18"/>
        <v>2.1162958107073866E-2</v>
      </c>
      <c r="H172" s="15">
        <f t="shared" si="19"/>
        <v>2.4793566191605932E-2</v>
      </c>
      <c r="I172" s="15">
        <f t="shared" si="20"/>
        <v>1.0962394432582713E-2</v>
      </c>
      <c r="J172" s="15">
        <f t="shared" si="21"/>
        <v>1.2796456943029434E-2</v>
      </c>
    </row>
    <row r="173" spans="1:10" x14ac:dyDescent="0.25">
      <c r="A173" s="25">
        <v>45404</v>
      </c>
      <c r="B173" s="26">
        <v>165.42387400000001</v>
      </c>
      <c r="C173" s="26">
        <v>60.08379</v>
      </c>
      <c r="D173" s="26">
        <v>188.366241</v>
      </c>
      <c r="E173" s="26">
        <v>16.068819000000001</v>
      </c>
      <c r="F173" s="15">
        <f t="shared" si="17"/>
        <v>5.07788929321121E-3</v>
      </c>
      <c r="G173" s="15">
        <f t="shared" si="18"/>
        <v>6.2956618817539729E-3</v>
      </c>
      <c r="H173" s="15">
        <f t="shared" si="19"/>
        <v>1.9243130694284457E-2</v>
      </c>
      <c r="I173" s="15">
        <f t="shared" si="20"/>
        <v>-1.2187931160931781E-2</v>
      </c>
      <c r="J173" s="15">
        <f t="shared" si="21"/>
        <v>5.7608140379832506E-3</v>
      </c>
    </row>
    <row r="174" spans="1:10" x14ac:dyDescent="0.25">
      <c r="A174" s="25">
        <v>45405</v>
      </c>
      <c r="B174" s="26">
        <v>166.48121599999999</v>
      </c>
      <c r="C174" s="26">
        <v>60.173096000000001</v>
      </c>
      <c r="D174" s="26">
        <v>191.08119199999999</v>
      </c>
      <c r="E174" s="26">
        <v>16.25601</v>
      </c>
      <c r="F174" s="15">
        <f t="shared" si="17"/>
        <v>6.3713730744178647E-3</v>
      </c>
      <c r="G174" s="15">
        <f t="shared" si="18"/>
        <v>1.4852540987510795E-3</v>
      </c>
      <c r="H174" s="15">
        <f t="shared" si="19"/>
        <v>1.4310268539026554E-2</v>
      </c>
      <c r="I174" s="15">
        <f t="shared" si="20"/>
        <v>1.1582000481511069E-2</v>
      </c>
      <c r="J174" s="15">
        <f t="shared" si="21"/>
        <v>1.1324813505728726E-2</v>
      </c>
    </row>
    <row r="175" spans="1:10" x14ac:dyDescent="0.25">
      <c r="A175" s="25">
        <v>45406</v>
      </c>
      <c r="B175" s="26">
        <v>168.59591699999999</v>
      </c>
      <c r="C175" s="26">
        <v>61.076087999999999</v>
      </c>
      <c r="D175" s="26">
        <v>192.01602199999999</v>
      </c>
      <c r="E175" s="26">
        <v>16.561426000000001</v>
      </c>
      <c r="F175" s="15">
        <f t="shared" si="17"/>
        <v>1.2622341953280228E-2</v>
      </c>
      <c r="G175" s="15">
        <f t="shared" si="18"/>
        <v>1.4895089026447495E-2</v>
      </c>
      <c r="H175" s="15">
        <f t="shared" si="19"/>
        <v>4.8803897357337367E-3</v>
      </c>
      <c r="I175" s="15">
        <f t="shared" si="20"/>
        <v>1.8613569807513386E-2</v>
      </c>
      <c r="J175" s="15">
        <f t="shared" si="21"/>
        <v>1.1258669061240949E-2</v>
      </c>
    </row>
    <row r="176" spans="1:10" x14ac:dyDescent="0.25">
      <c r="A176" s="25">
        <v>45407</v>
      </c>
      <c r="B176" s="26">
        <v>169.46373</v>
      </c>
      <c r="C176" s="26">
        <v>61.264628999999999</v>
      </c>
      <c r="D176" s="26">
        <v>192.30441300000001</v>
      </c>
      <c r="E176" s="26">
        <v>16.334827000000001</v>
      </c>
      <c r="F176" s="15">
        <f t="shared" si="17"/>
        <v>5.1340934294748482E-3</v>
      </c>
      <c r="G176" s="15">
        <f t="shared" si="18"/>
        <v>3.082230575187468E-3</v>
      </c>
      <c r="H176" s="15">
        <f t="shared" si="19"/>
        <v>1.500784386497234E-3</v>
      </c>
      <c r="I176" s="15">
        <f t="shared" si="20"/>
        <v>-1.377680211997016E-2</v>
      </c>
      <c r="J176" s="15">
        <f t="shared" si="21"/>
        <v>-2.6343550378729137E-3</v>
      </c>
    </row>
    <row r="177" spans="1:10" x14ac:dyDescent="0.25">
      <c r="A177" s="25">
        <v>45408</v>
      </c>
      <c r="B177" s="26">
        <v>168.875214</v>
      </c>
      <c r="C177" s="26">
        <v>61.264628999999999</v>
      </c>
      <c r="D177" s="26">
        <v>192.423767</v>
      </c>
      <c r="E177" s="26">
        <v>16.502313999999998</v>
      </c>
      <c r="F177" s="15">
        <f t="shared" si="17"/>
        <v>-3.4788581331064421E-3</v>
      </c>
      <c r="G177" s="15">
        <f t="shared" si="18"/>
        <v>0</v>
      </c>
      <c r="H177" s="15">
        <f t="shared" si="19"/>
        <v>6.2045885918183598E-4</v>
      </c>
      <c r="I177" s="15">
        <f t="shared" si="20"/>
        <v>1.020115925682203E-2</v>
      </c>
      <c r="J177" s="15">
        <f t="shared" si="21"/>
        <v>2.8658700770441805E-3</v>
      </c>
    </row>
    <row r="178" spans="1:10" x14ac:dyDescent="0.25">
      <c r="A178" s="25">
        <v>45411</v>
      </c>
      <c r="B178" s="26">
        <v>173.06466699999999</v>
      </c>
      <c r="C178" s="26">
        <v>61.562317</v>
      </c>
      <c r="D178" s="26">
        <v>192.21492000000001</v>
      </c>
      <c r="E178" s="26">
        <v>16.768322000000001</v>
      </c>
      <c r="F178" s="15">
        <f t="shared" si="17"/>
        <v>2.4505258851654717E-2</v>
      </c>
      <c r="G178" s="15">
        <f t="shared" si="18"/>
        <v>4.8472846158211921E-3</v>
      </c>
      <c r="H178" s="15">
        <f t="shared" si="19"/>
        <v>-1.0859387138235847E-3</v>
      </c>
      <c r="I178" s="15">
        <f t="shared" si="20"/>
        <v>1.5990897700798735E-2</v>
      </c>
      <c r="J178" s="15">
        <f t="shared" si="21"/>
        <v>9.7610369015713565E-3</v>
      </c>
    </row>
    <row r="179" spans="1:10" x14ac:dyDescent="0.25">
      <c r="A179" s="25">
        <v>45412</v>
      </c>
      <c r="B179" s="26">
        <v>169.90263400000001</v>
      </c>
      <c r="C179" s="26">
        <v>61.294395000000002</v>
      </c>
      <c r="D179" s="26">
        <v>190.68341100000001</v>
      </c>
      <c r="E179" s="26">
        <v>16.640243999999999</v>
      </c>
      <c r="F179" s="15">
        <f t="shared" si="17"/>
        <v>-1.8439790545778333E-2</v>
      </c>
      <c r="G179" s="15">
        <f t="shared" si="18"/>
        <v>-4.3615431401830369E-3</v>
      </c>
      <c r="H179" s="15">
        <f t="shared" si="19"/>
        <v>-7.9996022089060346E-3</v>
      </c>
      <c r="I179" s="15">
        <f t="shared" si="20"/>
        <v>-7.6674124514332052E-3</v>
      </c>
      <c r="J179" s="15">
        <f t="shared" si="21"/>
        <v>-9.8249133735717059E-3</v>
      </c>
    </row>
    <row r="180" spans="1:10" x14ac:dyDescent="0.25">
      <c r="A180" s="25">
        <v>45413</v>
      </c>
      <c r="B180" s="26">
        <v>168.875214</v>
      </c>
      <c r="C180" s="26">
        <v>61.453163000000004</v>
      </c>
      <c r="D180" s="26">
        <v>190.80275</v>
      </c>
      <c r="E180" s="26">
        <v>16.669799999999999</v>
      </c>
      <c r="F180" s="15">
        <f t="shared" si="17"/>
        <v>-6.0654683058762593E-3</v>
      </c>
      <c r="G180" s="15">
        <f t="shared" si="18"/>
        <v>2.5869042305606007E-3</v>
      </c>
      <c r="H180" s="15">
        <f t="shared" si="19"/>
        <v>6.2565312240965142E-4</v>
      </c>
      <c r="I180" s="15">
        <f t="shared" si="20"/>
        <v>1.7746003431574375E-3</v>
      </c>
      <c r="J180" s="15">
        <f t="shared" si="21"/>
        <v>-2.5763063477360479E-4</v>
      </c>
    </row>
    <row r="181" spans="1:10" x14ac:dyDescent="0.25">
      <c r="A181" s="25">
        <v>45414</v>
      </c>
      <c r="B181" s="26">
        <v>172.59584000000001</v>
      </c>
      <c r="C181" s="26">
        <v>61.512703000000002</v>
      </c>
      <c r="D181" s="26">
        <v>190.60385099999999</v>
      </c>
      <c r="E181" s="26">
        <v>16.571278</v>
      </c>
      <c r="F181" s="15">
        <f t="shared" si="17"/>
        <v>2.1792612899963495E-2</v>
      </c>
      <c r="G181" s="15">
        <f t="shared" si="18"/>
        <v>9.683988994642935E-4</v>
      </c>
      <c r="H181" s="15">
        <f t="shared" si="19"/>
        <v>-1.0429762752333207E-3</v>
      </c>
      <c r="I181" s="15">
        <f t="shared" si="20"/>
        <v>-5.9277432873759113E-3</v>
      </c>
      <c r="J181" s="15">
        <f t="shared" si="21"/>
        <v>2.0164309576452869E-3</v>
      </c>
    </row>
    <row r="182" spans="1:10" x14ac:dyDescent="0.25">
      <c r="A182" s="25">
        <v>45415</v>
      </c>
      <c r="B182" s="26">
        <v>182.91987599999999</v>
      </c>
      <c r="C182" s="26">
        <v>61.691315000000003</v>
      </c>
      <c r="D182" s="26">
        <v>189.46017499999999</v>
      </c>
      <c r="E182" s="26">
        <v>16.600836000000001</v>
      </c>
      <c r="F182" s="15">
        <f>LN(B182/B181)</f>
        <v>5.8095544508652106E-2</v>
      </c>
      <c r="G182" s="15">
        <f t="shared" si="18"/>
        <v>2.8994529241732746E-3</v>
      </c>
      <c r="H182" s="15">
        <f t="shared" si="19"/>
        <v>-6.0183515082071516E-3</v>
      </c>
      <c r="I182" s="15">
        <f t="shared" si="20"/>
        <v>1.7820997373106853E-3</v>
      </c>
      <c r="J182" s="15">
        <f t="shared" si="21"/>
        <v>9.6391400005362733E-3</v>
      </c>
    </row>
    <row r="183" spans="1:10" x14ac:dyDescent="0.25">
      <c r="A183" s="25">
        <v>45418</v>
      </c>
      <c r="B183" s="26">
        <v>181.25408899999999</v>
      </c>
      <c r="C183" s="26">
        <v>61.869926</v>
      </c>
      <c r="D183" s="26">
        <v>190.941971</v>
      </c>
      <c r="E183" s="26">
        <v>16.738764</v>
      </c>
      <c r="F183" s="15">
        <f t="shared" si="17"/>
        <v>-9.1483674173388676E-3</v>
      </c>
      <c r="G183" s="15">
        <f t="shared" si="18"/>
        <v>2.8910542328630683E-3</v>
      </c>
      <c r="H183" s="15">
        <f t="shared" si="19"/>
        <v>7.7907210062601899E-3</v>
      </c>
      <c r="I183" s="15">
        <f t="shared" si="20"/>
        <v>8.2741716697485573E-3</v>
      </c>
      <c r="J183" s="15">
        <f t="shared" si="21"/>
        <v>4.3701257264089095E-3</v>
      </c>
    </row>
    <row r="184" spans="1:10" x14ac:dyDescent="0.25">
      <c r="A184" s="25">
        <v>45419</v>
      </c>
      <c r="B184" s="26">
        <v>181.94232199999999</v>
      </c>
      <c r="C184" s="26">
        <v>62.137847999999998</v>
      </c>
      <c r="D184" s="26">
        <v>190.693344</v>
      </c>
      <c r="E184" s="26">
        <v>16.827432999999999</v>
      </c>
      <c r="F184" s="15">
        <f t="shared" si="17"/>
        <v>3.7898712813242458E-3</v>
      </c>
      <c r="G184" s="15">
        <f t="shared" si="18"/>
        <v>4.3210584019733201E-3</v>
      </c>
      <c r="H184" s="15">
        <f t="shared" si="19"/>
        <v>-1.3029561227812455E-3</v>
      </c>
      <c r="I184" s="15">
        <f t="shared" si="20"/>
        <v>5.283244107095986E-3</v>
      </c>
      <c r="J184" s="15">
        <f t="shared" si="21"/>
        <v>2.0645390083400394E-3</v>
      </c>
    </row>
    <row r="185" spans="1:10" x14ac:dyDescent="0.25">
      <c r="A185" s="25">
        <v>45420</v>
      </c>
      <c r="B185" s="26">
        <v>182.28149400000001</v>
      </c>
      <c r="C185" s="26">
        <v>62.366076999999997</v>
      </c>
      <c r="D185" s="26">
        <v>194.571854</v>
      </c>
      <c r="E185" s="26">
        <v>16.856991000000001</v>
      </c>
      <c r="F185" s="15">
        <f t="shared" si="17"/>
        <v>1.8624377821563668E-3</v>
      </c>
      <c r="G185" s="15">
        <f t="shared" si="18"/>
        <v>3.666217842342803E-3</v>
      </c>
      <c r="H185" s="15">
        <f t="shared" si="19"/>
        <v>2.0134915133947339E-2</v>
      </c>
      <c r="I185" s="15">
        <f t="shared" si="20"/>
        <v>1.7549955781686565E-3</v>
      </c>
      <c r="J185" s="15">
        <f t="shared" si="21"/>
        <v>9.8964805338732417E-3</v>
      </c>
    </row>
    <row r="186" spans="1:10" x14ac:dyDescent="0.25">
      <c r="A186" s="25">
        <v>45421</v>
      </c>
      <c r="B186" s="26">
        <v>184.10690299999999</v>
      </c>
      <c r="C186" s="26">
        <v>62.395851</v>
      </c>
      <c r="D186" s="26">
        <v>196.41166699999999</v>
      </c>
      <c r="E186" s="26">
        <v>16.925954999999998</v>
      </c>
      <c r="F186" s="15">
        <f t="shared" si="17"/>
        <v>9.9644209184128335E-3</v>
      </c>
      <c r="G186" s="15">
        <f t="shared" si="18"/>
        <v>4.7729304993157585E-4</v>
      </c>
      <c r="H186" s="15">
        <f t="shared" si="19"/>
        <v>9.4112742907778765E-3</v>
      </c>
      <c r="I186" s="15">
        <f t="shared" si="20"/>
        <v>4.0827757174903999E-3</v>
      </c>
      <c r="J186" s="15">
        <f t="shared" si="21"/>
        <v>7.4393189277554839E-3</v>
      </c>
    </row>
    <row r="187" spans="1:10" x14ac:dyDescent="0.25">
      <c r="A187" s="25">
        <v>45422</v>
      </c>
      <c r="B187" s="26">
        <v>182.83836400000001</v>
      </c>
      <c r="C187" s="26">
        <v>62.772922999999999</v>
      </c>
      <c r="D187" s="26">
        <v>197.674667</v>
      </c>
      <c r="E187" s="26">
        <v>16.916103</v>
      </c>
      <c r="F187" s="15">
        <f t="shared" si="17"/>
        <v>-6.9140777525400921E-3</v>
      </c>
      <c r="G187" s="15">
        <f t="shared" si="18"/>
        <v>6.0250352963449492E-3</v>
      </c>
      <c r="H187" s="15">
        <f t="shared" si="19"/>
        <v>6.4097849393042125E-3</v>
      </c>
      <c r="I187" s="15">
        <f t="shared" si="20"/>
        <v>-5.8223411107649701E-4</v>
      </c>
      <c r="J187" s="15">
        <f t="shared" si="21"/>
        <v>1.4848421374378694E-3</v>
      </c>
    </row>
    <row r="188" spans="1:10" x14ac:dyDescent="0.25">
      <c r="A188" s="25">
        <v>45425</v>
      </c>
      <c r="B188" s="26">
        <v>186.06463600000001</v>
      </c>
      <c r="C188" s="26">
        <v>63.090462000000002</v>
      </c>
      <c r="D188" s="26">
        <v>197.63488799999999</v>
      </c>
      <c r="E188" s="26">
        <v>17.004771999999999</v>
      </c>
      <c r="F188" s="15">
        <f t="shared" si="17"/>
        <v>1.7491613013872163E-2</v>
      </c>
      <c r="G188" s="15">
        <f t="shared" si="18"/>
        <v>5.0457831514656758E-3</v>
      </c>
      <c r="H188" s="15">
        <f t="shared" si="19"/>
        <v>-2.0125493872400897E-4</v>
      </c>
      <c r="I188" s="15">
        <f t="shared" si="20"/>
        <v>5.2280020464313707E-3</v>
      </c>
      <c r="J188" s="15">
        <f t="shared" si="21"/>
        <v>5.2894175070424595E-3</v>
      </c>
    </row>
    <row r="189" spans="1:10" x14ac:dyDescent="0.25">
      <c r="A189" s="25">
        <v>45426</v>
      </c>
      <c r="B189" s="26">
        <v>187.213303</v>
      </c>
      <c r="C189" s="26">
        <v>62.614154999999997</v>
      </c>
      <c r="D189" s="26">
        <v>200.39956699999999</v>
      </c>
      <c r="E189" s="26">
        <v>17.044180000000001</v>
      </c>
      <c r="F189" s="15">
        <f t="shared" si="17"/>
        <v>6.1545058292852206E-3</v>
      </c>
      <c r="G189" s="15">
        <f t="shared" si="18"/>
        <v>-7.578230471947678E-3</v>
      </c>
      <c r="H189" s="15">
        <f t="shared" si="19"/>
        <v>1.3891880096165623E-2</v>
      </c>
      <c r="I189" s="15">
        <f t="shared" si="20"/>
        <v>2.3147859350525577E-3</v>
      </c>
      <c r="J189" s="15">
        <f t="shared" si="21"/>
        <v>7.741590600439551E-3</v>
      </c>
    </row>
    <row r="190" spans="1:10" x14ac:dyDescent="0.25">
      <c r="A190" s="25">
        <v>45427</v>
      </c>
      <c r="B190" s="26">
        <v>189.50065599999999</v>
      </c>
      <c r="C190" s="26">
        <v>62.643925000000003</v>
      </c>
      <c r="D190" s="26">
        <v>200.996262</v>
      </c>
      <c r="E190" s="26">
        <v>17.073736</v>
      </c>
      <c r="F190" s="15">
        <f t="shared" si="17"/>
        <v>1.2143861705092206E-2</v>
      </c>
      <c r="G190" s="15">
        <f t="shared" si="18"/>
        <v>4.7533860586955039E-4</v>
      </c>
      <c r="H190" s="15">
        <f t="shared" si="19"/>
        <v>2.9731023414911141E-3</v>
      </c>
      <c r="I190" s="15">
        <f t="shared" si="20"/>
        <v>1.732579879352201E-3</v>
      </c>
      <c r="J190" s="15">
        <f t="shared" si="21"/>
        <v>4.2992049997478965E-3</v>
      </c>
    </row>
    <row r="191" spans="1:10" x14ac:dyDescent="0.25">
      <c r="A191" s="25">
        <v>45428</v>
      </c>
      <c r="B191" s="26">
        <v>189.62051400000001</v>
      </c>
      <c r="C191" s="26">
        <v>62.832462</v>
      </c>
      <c r="D191" s="26">
        <v>201.35427899999999</v>
      </c>
      <c r="E191" s="26">
        <v>17.044180000000001</v>
      </c>
      <c r="F191" s="15">
        <f t="shared" si="17"/>
        <v>6.3229391275216771E-4</v>
      </c>
      <c r="G191" s="15">
        <f t="shared" si="18"/>
        <v>3.0051413878821489E-3</v>
      </c>
      <c r="H191" s="15">
        <f t="shared" si="19"/>
        <v>1.7796277524522572E-3</v>
      </c>
      <c r="I191" s="15">
        <f t="shared" si="20"/>
        <v>-1.732579879352136E-3</v>
      </c>
      <c r="J191" s="15">
        <f t="shared" si="21"/>
        <v>4.690148869109129E-4</v>
      </c>
    </row>
    <row r="192" spans="1:10" x14ac:dyDescent="0.25">
      <c r="A192" s="25">
        <v>45429</v>
      </c>
      <c r="B192" s="26">
        <v>189.65048200000001</v>
      </c>
      <c r="C192" s="26">
        <v>62.544693000000002</v>
      </c>
      <c r="D192" s="26">
        <v>203.661484</v>
      </c>
      <c r="E192" s="26">
        <v>17.142702</v>
      </c>
      <c r="F192" s="15">
        <f t="shared" si="17"/>
        <v>1.5802948487189222E-4</v>
      </c>
      <c r="G192" s="15">
        <f t="shared" si="18"/>
        <v>-4.5904615610439566E-3</v>
      </c>
      <c r="H192" s="15">
        <f t="shared" si="19"/>
        <v>1.1393284747523526E-2</v>
      </c>
      <c r="I192" s="15">
        <f t="shared" si="20"/>
        <v>5.7637472026845571E-3</v>
      </c>
      <c r="J192" s="15">
        <f t="shared" si="21"/>
        <v>6.6867282502597282E-3</v>
      </c>
    </row>
    <row r="193" spans="1:10" x14ac:dyDescent="0.25">
      <c r="A193" s="25">
        <v>45432</v>
      </c>
      <c r="B193" s="26">
        <v>190.81912199999999</v>
      </c>
      <c r="C193" s="26">
        <v>62.088234</v>
      </c>
      <c r="D193" s="26">
        <v>194.50224299999999</v>
      </c>
      <c r="E193" s="26">
        <v>17.260926999999999</v>
      </c>
      <c r="F193" s="15">
        <f t="shared" si="17"/>
        <v>6.1431644627328542E-3</v>
      </c>
      <c r="G193" s="15">
        <f t="shared" si="18"/>
        <v>-7.3248867997968373E-3</v>
      </c>
      <c r="H193" s="15">
        <f t="shared" si="19"/>
        <v>-4.6015528245516947E-2</v>
      </c>
      <c r="I193" s="15">
        <f t="shared" si="20"/>
        <v>6.8728485226429662E-3</v>
      </c>
      <c r="J193" s="15">
        <f t="shared" si="21"/>
        <v>-1.6993383491286342E-2</v>
      </c>
    </row>
    <row r="194" spans="1:10" x14ac:dyDescent="0.25">
      <c r="A194" s="25">
        <v>45433</v>
      </c>
      <c r="B194" s="26">
        <v>192.12762499999999</v>
      </c>
      <c r="C194" s="26">
        <v>62.425617000000003</v>
      </c>
      <c r="D194" s="26">
        <v>198.42053200000001</v>
      </c>
      <c r="E194" s="26">
        <v>17.014624000000001</v>
      </c>
      <c r="F194" s="15">
        <f t="shared" si="17"/>
        <v>6.8338906269820778E-3</v>
      </c>
      <c r="G194" s="15">
        <f t="shared" si="18"/>
        <v>5.4192175886679812E-3</v>
      </c>
      <c r="H194" s="15">
        <f t="shared" si="19"/>
        <v>1.9944982273812171E-2</v>
      </c>
      <c r="I194" s="15">
        <f t="shared" si="20"/>
        <v>-1.4372182648414963E-2</v>
      </c>
      <c r="J194" s="15">
        <f t="shared" si="21"/>
        <v>5.6781425033624287E-3</v>
      </c>
    </row>
    <row r="195" spans="1:10" x14ac:dyDescent="0.25">
      <c r="A195" s="25">
        <v>45434</v>
      </c>
      <c r="B195" s="26">
        <v>190.67929100000001</v>
      </c>
      <c r="C195" s="26">
        <v>62.514923000000003</v>
      </c>
      <c r="D195" s="26">
        <v>197.21719400000001</v>
      </c>
      <c r="E195" s="26">
        <v>17.241222</v>
      </c>
      <c r="F195" s="15">
        <f t="shared" ref="F195:F254" si="22">LN(B195/B194)</f>
        <v>-7.5669526869904195E-3</v>
      </c>
      <c r="G195" s="15">
        <f t="shared" ref="G195:G254" si="23">LN(C195/C194)</f>
        <v>1.4295762641888972E-3</v>
      </c>
      <c r="H195" s="15">
        <f t="shared" ref="H195:H254" si="24">LN(D195/D194)</f>
        <v>-6.0830483624738684E-3</v>
      </c>
      <c r="I195" s="15">
        <f t="shared" ref="I195:I254" si="25">LN(E195/E194)</f>
        <v>1.3229934834084765E-2</v>
      </c>
      <c r="J195" s="15">
        <f t="shared" si="21"/>
        <v>1.524966103229634E-4</v>
      </c>
    </row>
    <row r="196" spans="1:10" x14ac:dyDescent="0.25">
      <c r="A196" s="25">
        <v>45435</v>
      </c>
      <c r="B196" s="26">
        <v>186.66394</v>
      </c>
      <c r="C196" s="26">
        <v>61.611930999999998</v>
      </c>
      <c r="D196" s="26">
        <v>195.83485400000001</v>
      </c>
      <c r="E196" s="26">
        <v>17.211666000000001</v>
      </c>
      <c r="F196" s="15">
        <f t="shared" si="22"/>
        <v>-2.128302424671985E-2</v>
      </c>
      <c r="G196" s="15">
        <f t="shared" si="23"/>
        <v>-1.454975939193497E-2</v>
      </c>
      <c r="H196" s="15">
        <f t="shared" si="24"/>
        <v>-7.0339066105817626E-3</v>
      </c>
      <c r="I196" s="15">
        <f t="shared" si="25"/>
        <v>-1.7157346722541096E-3</v>
      </c>
      <c r="J196" s="15">
        <f t="shared" ref="J196:J254" si="26">SUMPRODUCT(F196:I196,$M$37:$P$37)</f>
        <v>-8.466960280245097E-3</v>
      </c>
    </row>
    <row r="197" spans="1:10" x14ac:dyDescent="0.25">
      <c r="A197" s="25">
        <v>45436</v>
      </c>
      <c r="B197" s="26">
        <v>189.760345</v>
      </c>
      <c r="C197" s="26">
        <v>61.522624999999998</v>
      </c>
      <c r="D197" s="26">
        <v>199.603973</v>
      </c>
      <c r="E197" s="26">
        <v>17.241222</v>
      </c>
      <c r="F197" s="15">
        <f t="shared" si="22"/>
        <v>1.6452046082168593E-2</v>
      </c>
      <c r="G197" s="15">
        <f t="shared" si="23"/>
        <v>-1.4505435120728959E-3</v>
      </c>
      <c r="H197" s="15">
        <f t="shared" si="24"/>
        <v>1.9063546062445577E-2</v>
      </c>
      <c r="I197" s="15">
        <f t="shared" si="25"/>
        <v>1.7157346722542091E-3</v>
      </c>
      <c r="J197" s="15">
        <f t="shared" si="26"/>
        <v>1.2114109100863532E-2</v>
      </c>
    </row>
    <row r="198" spans="1:10" x14ac:dyDescent="0.25">
      <c r="A198" s="25">
        <v>45440</v>
      </c>
      <c r="B198" s="26">
        <v>189.770355</v>
      </c>
      <c r="C198" s="26">
        <v>61.344009</v>
      </c>
      <c r="D198" s="26">
        <v>198.40063499999999</v>
      </c>
      <c r="E198" s="26">
        <v>17.014624000000001</v>
      </c>
      <c r="F198" s="15">
        <f t="shared" si="22"/>
        <v>5.2749355993220789E-5</v>
      </c>
      <c r="G198" s="15">
        <f t="shared" si="23"/>
        <v>-2.907479760967422E-3</v>
      </c>
      <c r="H198" s="15">
        <f t="shared" si="24"/>
        <v>-6.0468730383955328E-3</v>
      </c>
      <c r="I198" s="15">
        <f t="shared" si="25"/>
        <v>-1.3229934834084642E-2</v>
      </c>
      <c r="J198" s="15">
        <f t="shared" si="26"/>
        <v>-7.0179605837380008E-3</v>
      </c>
    </row>
    <row r="199" spans="1:10" x14ac:dyDescent="0.25">
      <c r="A199" s="25">
        <v>45441</v>
      </c>
      <c r="B199" s="26">
        <v>190.06999200000001</v>
      </c>
      <c r="C199" s="26">
        <v>61.224933999999998</v>
      </c>
      <c r="D199" s="26">
        <v>197.01829499999999</v>
      </c>
      <c r="E199" s="26">
        <v>16.866841999999998</v>
      </c>
      <c r="F199" s="15">
        <f t="shared" si="22"/>
        <v>1.5777000232845243E-3</v>
      </c>
      <c r="G199" s="15">
        <f t="shared" si="23"/>
        <v>-1.9429887302046369E-3</v>
      </c>
      <c r="H199" s="15">
        <f t="shared" si="24"/>
        <v>-6.99180300416376E-3</v>
      </c>
      <c r="I199" s="15">
        <f t="shared" si="25"/>
        <v>-8.7235267318123977E-3</v>
      </c>
      <c r="J199" s="15">
        <f t="shared" si="26"/>
        <v>-5.6356646599645859E-3</v>
      </c>
    </row>
    <row r="200" spans="1:10" x14ac:dyDescent="0.25">
      <c r="A200" s="25">
        <v>45442</v>
      </c>
      <c r="B200" s="26">
        <v>191.06883199999999</v>
      </c>
      <c r="C200" s="26">
        <v>61.492854999999999</v>
      </c>
      <c r="D200" s="26">
        <v>198.231583</v>
      </c>
      <c r="E200" s="26">
        <v>17.359449000000001</v>
      </c>
      <c r="F200" s="15">
        <f t="shared" si="22"/>
        <v>5.2413568168104213E-3</v>
      </c>
      <c r="G200" s="15">
        <f t="shared" si="23"/>
        <v>4.3664643547632167E-3</v>
      </c>
      <c r="H200" s="15">
        <f t="shared" si="24"/>
        <v>6.1393658971166812E-3</v>
      </c>
      <c r="I200" s="15">
        <f t="shared" si="25"/>
        <v>2.8787286268958209E-2</v>
      </c>
      <c r="J200" s="15">
        <f t="shared" si="26"/>
        <v>1.3187324385848765E-2</v>
      </c>
    </row>
    <row r="201" spans="1:10" x14ac:dyDescent="0.25">
      <c r="A201" s="25">
        <v>45443</v>
      </c>
      <c r="B201" s="26">
        <v>192.027725</v>
      </c>
      <c r="C201" s="26">
        <v>62.445464999999999</v>
      </c>
      <c r="D201" s="26">
        <v>201.513397</v>
      </c>
      <c r="E201" s="26">
        <v>17.950575000000001</v>
      </c>
      <c r="F201" s="15">
        <f t="shared" si="22"/>
        <v>5.0060225548219234E-3</v>
      </c>
      <c r="G201" s="15">
        <f t="shared" si="23"/>
        <v>1.537262663889283E-2</v>
      </c>
      <c r="H201" s="15">
        <f t="shared" si="24"/>
        <v>1.6419907185533298E-2</v>
      </c>
      <c r="I201" s="15">
        <f t="shared" si="25"/>
        <v>3.3485178750257492E-2</v>
      </c>
      <c r="J201" s="15">
        <f t="shared" si="26"/>
        <v>1.9602194943886292E-2</v>
      </c>
    </row>
    <row r="202" spans="1:10" x14ac:dyDescent="0.25">
      <c r="A202" s="25">
        <v>45446</v>
      </c>
      <c r="B202" s="26">
        <v>193.80566400000001</v>
      </c>
      <c r="C202" s="26">
        <v>62.445464999999999</v>
      </c>
      <c r="D202" s="26">
        <v>200.70787000000001</v>
      </c>
      <c r="E202" s="26">
        <v>17.743680999999999</v>
      </c>
      <c r="F202" s="15">
        <f t="shared" si="22"/>
        <v>9.2161623911649945E-3</v>
      </c>
      <c r="G202" s="15">
        <f t="shared" si="23"/>
        <v>0</v>
      </c>
      <c r="H202" s="15">
        <f t="shared" si="24"/>
        <v>-4.0053977401266682E-3</v>
      </c>
      <c r="I202" s="15">
        <f t="shared" si="25"/>
        <v>-1.1592695309031092E-2</v>
      </c>
      <c r="J202" s="15">
        <f t="shared" si="26"/>
        <v>-3.6518516749706404E-3</v>
      </c>
    </row>
    <row r="203" spans="1:10" x14ac:dyDescent="0.25">
      <c r="A203" s="25">
        <v>45447</v>
      </c>
      <c r="B203" s="26">
        <v>194.125305</v>
      </c>
      <c r="C203" s="26">
        <v>63.447685</v>
      </c>
      <c r="D203" s="26">
        <v>198.06251499999999</v>
      </c>
      <c r="E203" s="26">
        <v>18.078652999999999</v>
      </c>
      <c r="F203" s="15">
        <f t="shared" si="22"/>
        <v>1.6479275844381797E-3</v>
      </c>
      <c r="G203" s="15">
        <f t="shared" si="23"/>
        <v>1.5922092232906072E-2</v>
      </c>
      <c r="H203" s="15">
        <f t="shared" si="24"/>
        <v>-1.3267754604042227E-2</v>
      </c>
      <c r="I203" s="15">
        <f t="shared" si="25"/>
        <v>1.8702397437831947E-2</v>
      </c>
      <c r="J203" s="15">
        <f t="shared" si="26"/>
        <v>1.2012027507080619E-3</v>
      </c>
    </row>
    <row r="204" spans="1:10" x14ac:dyDescent="0.25">
      <c r="A204" s="25">
        <v>45448</v>
      </c>
      <c r="B204" s="26">
        <v>195.643539</v>
      </c>
      <c r="C204" s="26">
        <v>63.427836999999997</v>
      </c>
      <c r="D204" s="26">
        <v>196.17297400000001</v>
      </c>
      <c r="E204" s="26">
        <v>18.029392000000001</v>
      </c>
      <c r="F204" s="15">
        <f t="shared" si="22"/>
        <v>7.7904722351031866E-3</v>
      </c>
      <c r="G204" s="15">
        <f t="shared" si="23"/>
        <v>-3.1287359214828865E-4</v>
      </c>
      <c r="H204" s="15">
        <f t="shared" si="24"/>
        <v>-9.5859227382981537E-3</v>
      </c>
      <c r="I204" s="15">
        <f t="shared" si="25"/>
        <v>-2.7285349047250127E-3</v>
      </c>
      <c r="J204" s="15">
        <f t="shared" si="26"/>
        <v>-3.5336314810909385E-3</v>
      </c>
    </row>
    <row r="205" spans="1:10" x14ac:dyDescent="0.25">
      <c r="A205" s="25">
        <v>45449</v>
      </c>
      <c r="B205" s="26">
        <v>194.25514200000001</v>
      </c>
      <c r="C205" s="26">
        <v>63.656070999999997</v>
      </c>
      <c r="D205" s="26">
        <v>195.82492099999999</v>
      </c>
      <c r="E205" s="26">
        <v>18.009689000000002</v>
      </c>
      <c r="F205" s="15">
        <f t="shared" si="22"/>
        <v>-7.121864915451831E-3</v>
      </c>
      <c r="G205" s="15">
        <f t="shared" si="23"/>
        <v>3.5918669636785371E-3</v>
      </c>
      <c r="H205" s="15">
        <f t="shared" si="24"/>
        <v>-1.7757906147097171E-3</v>
      </c>
      <c r="I205" s="15">
        <f t="shared" si="25"/>
        <v>-1.0934242170624129E-3</v>
      </c>
      <c r="J205" s="15">
        <f t="shared" si="26"/>
        <v>-2.4022431861128344E-3</v>
      </c>
    </row>
    <row r="206" spans="1:10" x14ac:dyDescent="0.25">
      <c r="A206" s="25">
        <v>45450</v>
      </c>
      <c r="B206" s="26">
        <v>196.66236900000001</v>
      </c>
      <c r="C206" s="26">
        <v>63.417918999999998</v>
      </c>
      <c r="D206" s="26">
        <v>198.84816000000001</v>
      </c>
      <c r="E206" s="26">
        <v>17.832352</v>
      </c>
      <c r="F206" s="15">
        <f t="shared" si="22"/>
        <v>1.2315935510636394E-2</v>
      </c>
      <c r="G206" s="15">
        <f t="shared" si="23"/>
        <v>-3.748245865629597E-3</v>
      </c>
      <c r="H206" s="15">
        <f t="shared" si="24"/>
        <v>1.5320518573155651E-2</v>
      </c>
      <c r="I206" s="15">
        <f t="shared" si="25"/>
        <v>-9.8955551720559757E-3</v>
      </c>
      <c r="J206" s="15">
        <f t="shared" si="26"/>
        <v>5.8158408020062904E-3</v>
      </c>
    </row>
    <row r="207" spans="1:10" x14ac:dyDescent="0.25">
      <c r="A207" s="25">
        <v>45453</v>
      </c>
      <c r="B207" s="26">
        <v>192.89671300000001</v>
      </c>
      <c r="C207" s="26">
        <v>63.100383999999998</v>
      </c>
      <c r="D207" s="26">
        <v>198.51004</v>
      </c>
      <c r="E207" s="26">
        <v>17.5959</v>
      </c>
      <c r="F207" s="15">
        <f t="shared" si="22"/>
        <v>-1.9333515601065478E-2</v>
      </c>
      <c r="G207" s="15">
        <f t="shared" si="23"/>
        <v>-5.0196004719991047E-3</v>
      </c>
      <c r="H207" s="15">
        <f t="shared" si="24"/>
        <v>-1.7018402117130581E-3</v>
      </c>
      <c r="I207" s="15">
        <f t="shared" si="25"/>
        <v>-1.3348415321843266E-2</v>
      </c>
      <c r="J207" s="15">
        <f t="shared" si="26"/>
        <v>-9.1053487940438455E-3</v>
      </c>
    </row>
    <row r="208" spans="1:10" x14ac:dyDescent="0.25">
      <c r="A208" s="25">
        <v>45454</v>
      </c>
      <c r="B208" s="26">
        <v>206.910492</v>
      </c>
      <c r="C208" s="26">
        <v>63.060687999999999</v>
      </c>
      <c r="D208" s="26">
        <v>193.288971</v>
      </c>
      <c r="E208" s="26">
        <v>17.5959</v>
      </c>
      <c r="F208" s="15">
        <f t="shared" si="22"/>
        <v>7.0131414104475584E-2</v>
      </c>
      <c r="G208" s="15">
        <f t="shared" si="23"/>
        <v>-6.2929080548693986E-4</v>
      </c>
      <c r="H208" s="15">
        <f t="shared" si="24"/>
        <v>-2.6653349995766375E-2</v>
      </c>
      <c r="I208" s="15">
        <f t="shared" si="25"/>
        <v>0</v>
      </c>
      <c r="J208" s="15">
        <f t="shared" si="26"/>
        <v>2.2909531779188013E-3</v>
      </c>
    </row>
    <row r="209" spans="1:10" x14ac:dyDescent="0.25">
      <c r="A209" s="25">
        <v>45455</v>
      </c>
      <c r="B209" s="26">
        <v>212.823669</v>
      </c>
      <c r="C209" s="26">
        <v>62.395851</v>
      </c>
      <c r="D209" s="26">
        <v>190.47456399999999</v>
      </c>
      <c r="E209" s="26">
        <v>17.349598</v>
      </c>
      <c r="F209" s="15">
        <f t="shared" si="22"/>
        <v>2.8177683832117249E-2</v>
      </c>
      <c r="G209" s="15">
        <f t="shared" si="23"/>
        <v>-1.0598781521427382E-2</v>
      </c>
      <c r="H209" s="15">
        <f t="shared" si="24"/>
        <v>-1.4667664855327797E-2</v>
      </c>
      <c r="I209" s="15">
        <f t="shared" si="25"/>
        <v>-1.4096584264906203E-2</v>
      </c>
      <c r="J209" s="15">
        <f t="shared" si="26"/>
        <v>-5.7774659162913196E-3</v>
      </c>
    </row>
    <row r="210" spans="1:10" x14ac:dyDescent="0.25">
      <c r="A210" s="25">
        <v>45456</v>
      </c>
      <c r="B210" s="26">
        <v>213.99231</v>
      </c>
      <c r="C210" s="26">
        <v>62.505004999999997</v>
      </c>
      <c r="D210" s="26">
        <v>192.59283400000001</v>
      </c>
      <c r="E210" s="26">
        <v>17.408709000000002</v>
      </c>
      <c r="F210" s="15">
        <f t="shared" si="22"/>
        <v>5.4761020107099078E-3</v>
      </c>
      <c r="G210" s="15">
        <f t="shared" si="23"/>
        <v>1.7478507559406556E-3</v>
      </c>
      <c r="H210" s="15">
        <f t="shared" si="24"/>
        <v>1.1059628683795456E-2</v>
      </c>
      <c r="I210" s="15">
        <f t="shared" si="25"/>
        <v>3.4012621492683047E-3</v>
      </c>
      <c r="J210" s="15">
        <f t="shared" si="26"/>
        <v>7.0981682186605326E-3</v>
      </c>
    </row>
    <row r="211" spans="1:10" x14ac:dyDescent="0.25">
      <c r="A211" s="25">
        <v>45457</v>
      </c>
      <c r="B211" s="26">
        <v>212.244339</v>
      </c>
      <c r="C211" s="26">
        <v>62.549999</v>
      </c>
      <c r="D211" s="26">
        <v>192.71215799999999</v>
      </c>
      <c r="E211" s="26">
        <v>17.379152000000001</v>
      </c>
      <c r="F211" s="15">
        <f t="shared" si="22"/>
        <v>-8.2019263390725322E-3</v>
      </c>
      <c r="G211" s="15">
        <f t="shared" si="23"/>
        <v>7.1958738958610062E-4</v>
      </c>
      <c r="H211" s="15">
        <f t="shared" si="24"/>
        <v>6.1937429460877716E-4</v>
      </c>
      <c r="I211" s="15">
        <f t="shared" si="25"/>
        <v>-1.6992713126116508E-3</v>
      </c>
      <c r="J211" s="15">
        <f t="shared" si="26"/>
        <v>-1.8820950362061547E-3</v>
      </c>
    </row>
    <row r="212" spans="1:10" x14ac:dyDescent="0.25">
      <c r="A212" s="25">
        <v>45460</v>
      </c>
      <c r="B212" s="26">
        <v>216.41949500000001</v>
      </c>
      <c r="C212" s="26">
        <v>62.619999</v>
      </c>
      <c r="D212" s="26">
        <v>193.90554800000001</v>
      </c>
      <c r="E212" s="26">
        <v>17.408709000000002</v>
      </c>
      <c r="F212" s="15">
        <f t="shared" si="22"/>
        <v>1.948047725735666E-2</v>
      </c>
      <c r="G212" s="15">
        <f t="shared" si="23"/>
        <v>1.1184790032108326E-3</v>
      </c>
      <c r="H212" s="15">
        <f t="shared" si="24"/>
        <v>6.1735082056717516E-3</v>
      </c>
      <c r="I212" s="15">
        <f t="shared" si="25"/>
        <v>1.6992713126115697E-3</v>
      </c>
      <c r="J212" s="15">
        <f t="shared" si="26"/>
        <v>7.177393023667638E-3</v>
      </c>
    </row>
    <row r="213" spans="1:10" x14ac:dyDescent="0.25">
      <c r="A213" s="25">
        <v>45461</v>
      </c>
      <c r="B213" s="26">
        <v>214.042236</v>
      </c>
      <c r="C213" s="26">
        <v>62.630001</v>
      </c>
      <c r="D213" s="26">
        <v>195.914413</v>
      </c>
      <c r="E213" s="26">
        <v>17.783089</v>
      </c>
      <c r="F213" s="15">
        <f t="shared" si="22"/>
        <v>-1.1045270681009117E-2</v>
      </c>
      <c r="G213" s="15">
        <f t="shared" si="23"/>
        <v>1.5971257518978638E-4</v>
      </c>
      <c r="H213" s="15">
        <f t="shared" si="24"/>
        <v>1.030672096955205E-2</v>
      </c>
      <c r="I213" s="15">
        <f t="shared" si="25"/>
        <v>2.1277351283956945E-2</v>
      </c>
      <c r="J213" s="15">
        <f t="shared" si="26"/>
        <v>9.1722328513741559E-3</v>
      </c>
    </row>
    <row r="214" spans="1:10" x14ac:dyDescent="0.25">
      <c r="A214" s="25">
        <v>45463</v>
      </c>
      <c r="B214" s="26">
        <v>209.43757600000001</v>
      </c>
      <c r="C214" s="26">
        <v>62.18</v>
      </c>
      <c r="D214" s="26">
        <v>197.575211</v>
      </c>
      <c r="E214" s="26">
        <v>17.842203000000001</v>
      </c>
      <c r="F214" s="15">
        <f t="shared" si="22"/>
        <v>-2.1747631659808291E-2</v>
      </c>
      <c r="G214" s="15">
        <f t="shared" si="23"/>
        <v>-7.2110078735026766E-3</v>
      </c>
      <c r="H214" s="15">
        <f t="shared" si="24"/>
        <v>8.4414315435738397E-3</v>
      </c>
      <c r="I214" s="15">
        <f t="shared" si="25"/>
        <v>3.3186565462668526E-3</v>
      </c>
      <c r="J214" s="15">
        <f t="shared" si="26"/>
        <v>1.3384272536615029E-4</v>
      </c>
    </row>
    <row r="215" spans="1:10" x14ac:dyDescent="0.25">
      <c r="A215" s="25">
        <v>45464</v>
      </c>
      <c r="B215" s="26">
        <v>207.250122</v>
      </c>
      <c r="C215" s="26">
        <v>62.77</v>
      </c>
      <c r="D215" s="26">
        <v>195.218277</v>
      </c>
      <c r="E215" s="26">
        <v>18.127914000000001</v>
      </c>
      <c r="F215" s="15">
        <f t="shared" si="22"/>
        <v>-1.0499345697948081E-2</v>
      </c>
      <c r="G215" s="15">
        <f t="shared" si="23"/>
        <v>9.443847698832648E-3</v>
      </c>
      <c r="H215" s="15">
        <f t="shared" si="24"/>
        <v>-1.2001025271443897E-2</v>
      </c>
      <c r="I215" s="15">
        <f t="shared" si="25"/>
        <v>1.588635415691966E-2</v>
      </c>
      <c r="J215" s="15">
        <f t="shared" si="26"/>
        <v>-1.8379174021991868E-3</v>
      </c>
    </row>
    <row r="216" spans="1:10" x14ac:dyDescent="0.25">
      <c r="A216" s="25">
        <v>45467</v>
      </c>
      <c r="B216" s="26">
        <v>207.89935299999999</v>
      </c>
      <c r="C216" s="26">
        <v>63.970001000000003</v>
      </c>
      <c r="D216" s="26">
        <v>197.78405799999999</v>
      </c>
      <c r="E216" s="26">
        <v>18.374217999999999</v>
      </c>
      <c r="F216" s="15">
        <f t="shared" si="22"/>
        <v>3.1277001097442104E-3</v>
      </c>
      <c r="G216" s="15">
        <f t="shared" si="23"/>
        <v>1.8936986764933515E-2</v>
      </c>
      <c r="H216" s="15">
        <f t="shared" si="24"/>
        <v>1.305751761044515E-2</v>
      </c>
      <c r="I216" s="15">
        <f t="shared" si="25"/>
        <v>1.3495526138129172E-2</v>
      </c>
      <c r="J216" s="15">
        <f t="shared" si="26"/>
        <v>1.1459575011257142E-2</v>
      </c>
    </row>
    <row r="217" spans="1:10" x14ac:dyDescent="0.25">
      <c r="A217" s="25">
        <v>45468</v>
      </c>
      <c r="B217" s="26">
        <v>208.828293</v>
      </c>
      <c r="C217" s="26">
        <v>63.84</v>
      </c>
      <c r="D217" s="26">
        <v>196.978531</v>
      </c>
      <c r="E217" s="26">
        <v>18.413627999999999</v>
      </c>
      <c r="F217" s="15">
        <f t="shared" si="22"/>
        <v>4.4582669163491413E-3</v>
      </c>
      <c r="G217" s="15">
        <f t="shared" si="23"/>
        <v>-2.0342859528205111E-3</v>
      </c>
      <c r="H217" s="15">
        <f t="shared" si="24"/>
        <v>-4.0810762745116238E-3</v>
      </c>
      <c r="I217" s="15">
        <f t="shared" si="25"/>
        <v>2.1425562712271934E-3</v>
      </c>
      <c r="J217" s="15">
        <f t="shared" si="26"/>
        <v>-2.8956150755267136E-4</v>
      </c>
    </row>
    <row r="218" spans="1:10" x14ac:dyDescent="0.25">
      <c r="A218" s="25">
        <v>45469</v>
      </c>
      <c r="B218" s="26">
        <v>213.00344799999999</v>
      </c>
      <c r="C218" s="26">
        <v>64.050003000000004</v>
      </c>
      <c r="D218" s="26">
        <v>196.34204099999999</v>
      </c>
      <c r="E218" s="26">
        <v>18.482592</v>
      </c>
      <c r="F218" s="15">
        <f t="shared" si="22"/>
        <v>1.9796003669469535E-2</v>
      </c>
      <c r="G218" s="15">
        <f t="shared" si="23"/>
        <v>3.2841220395962312E-3</v>
      </c>
      <c r="H218" s="15">
        <f t="shared" si="24"/>
        <v>-3.2364976607338002E-3</v>
      </c>
      <c r="I218" s="15">
        <f t="shared" si="25"/>
        <v>3.738273476931629E-3</v>
      </c>
      <c r="J218" s="15">
        <f t="shared" si="26"/>
        <v>3.8686009565867142E-3</v>
      </c>
    </row>
    <row r="219" spans="1:10" x14ac:dyDescent="0.25">
      <c r="A219" s="25">
        <v>45470</v>
      </c>
      <c r="B219" s="26">
        <v>213.85247799999999</v>
      </c>
      <c r="C219" s="26">
        <v>63.91</v>
      </c>
      <c r="D219" s="26">
        <v>198.072464</v>
      </c>
      <c r="E219" s="26">
        <v>18.472738</v>
      </c>
      <c r="F219" s="15">
        <f t="shared" si="22"/>
        <v>3.9780687953256729E-3</v>
      </c>
      <c r="G219" s="15">
        <f t="shared" si="23"/>
        <v>-2.1882315189594016E-3</v>
      </c>
      <c r="H219" s="15">
        <f t="shared" si="24"/>
        <v>8.7746980951394233E-3</v>
      </c>
      <c r="I219" s="15">
        <f t="shared" si="25"/>
        <v>-5.3329250387106324E-4</v>
      </c>
      <c r="J219" s="15">
        <f t="shared" si="26"/>
        <v>4.3709834778213018E-3</v>
      </c>
    </row>
    <row r="220" spans="1:10" x14ac:dyDescent="0.25">
      <c r="A220" s="25">
        <v>45471</v>
      </c>
      <c r="B220" s="26">
        <v>210.37647999999999</v>
      </c>
      <c r="C220" s="26">
        <v>63.650002000000001</v>
      </c>
      <c r="D220" s="26">
        <v>201.145432</v>
      </c>
      <c r="E220" s="26">
        <v>18.827414999999998</v>
      </c>
      <c r="F220" s="15">
        <f t="shared" si="22"/>
        <v>-1.6387734624486144E-2</v>
      </c>
      <c r="G220" s="15">
        <f t="shared" si="23"/>
        <v>-4.0764872369371159E-3</v>
      </c>
      <c r="H220" s="15">
        <f t="shared" si="24"/>
        <v>1.5395245178859948E-2</v>
      </c>
      <c r="I220" s="15">
        <f t="shared" si="25"/>
        <v>1.901802869604308E-2</v>
      </c>
      <c r="J220" s="15">
        <f t="shared" si="26"/>
        <v>9.432646958843896E-3</v>
      </c>
    </row>
    <row r="221" spans="1:10" x14ac:dyDescent="0.25">
      <c r="A221" s="25">
        <v>45474</v>
      </c>
      <c r="B221" s="26">
        <v>216.499405</v>
      </c>
      <c r="C221" s="26">
        <v>63.279998999999997</v>
      </c>
      <c r="D221" s="26">
        <v>204.31785600000001</v>
      </c>
      <c r="E221" s="26">
        <v>18.699337</v>
      </c>
      <c r="F221" s="15">
        <f t="shared" si="22"/>
        <v>2.8689111628198698E-2</v>
      </c>
      <c r="G221" s="15">
        <f t="shared" si="23"/>
        <v>-5.8300487686362692E-3</v>
      </c>
      <c r="H221" s="15">
        <f t="shared" si="24"/>
        <v>1.5648710168294964E-2</v>
      </c>
      <c r="I221" s="15">
        <f t="shared" si="25"/>
        <v>-6.8259836239331134E-3</v>
      </c>
      <c r="J221" s="15">
        <f t="shared" si="26"/>
        <v>1.0127250857668788E-2</v>
      </c>
    </row>
    <row r="222" spans="1:10" x14ac:dyDescent="0.25">
      <c r="A222" s="25">
        <v>45475</v>
      </c>
      <c r="B222" s="26">
        <v>220.01533499999999</v>
      </c>
      <c r="C222" s="26">
        <v>63.150002000000001</v>
      </c>
      <c r="D222" s="26">
        <v>207.67922999999999</v>
      </c>
      <c r="E222" s="26">
        <v>18.541703999999999</v>
      </c>
      <c r="F222" s="15">
        <f t="shared" si="22"/>
        <v>1.6109449297697549E-2</v>
      </c>
      <c r="G222" s="15">
        <f t="shared" si="23"/>
        <v>-2.0564271894918324E-3</v>
      </c>
      <c r="H222" s="15">
        <f t="shared" si="24"/>
        <v>1.6317826996333985E-2</v>
      </c>
      <c r="I222" s="15">
        <f t="shared" si="25"/>
        <v>-8.4656033871456007E-3</v>
      </c>
      <c r="J222" s="15">
        <f t="shared" si="26"/>
        <v>7.5382938199312632E-3</v>
      </c>
    </row>
    <row r="223" spans="1:10" x14ac:dyDescent="0.25">
      <c r="A223" s="25">
        <v>45476</v>
      </c>
      <c r="B223" s="26">
        <v>221.29385400000001</v>
      </c>
      <c r="C223" s="26">
        <v>63.330002</v>
      </c>
      <c r="D223" s="26">
        <v>207.540009</v>
      </c>
      <c r="E223" s="26">
        <v>18.403773999999999</v>
      </c>
      <c r="F223" s="15">
        <f t="shared" si="22"/>
        <v>5.7942259479230023E-3</v>
      </c>
      <c r="G223" s="15">
        <f t="shared" si="23"/>
        <v>2.8463016418229037E-3</v>
      </c>
      <c r="H223" s="15">
        <f t="shared" si="24"/>
        <v>-6.7059033946733737E-4</v>
      </c>
      <c r="I223" s="15">
        <f t="shared" si="25"/>
        <v>-7.466713020734231E-3</v>
      </c>
      <c r="J223" s="15">
        <f t="shared" si="26"/>
        <v>-1.4287613508683536E-3</v>
      </c>
    </row>
    <row r="224" spans="1:10" x14ac:dyDescent="0.25">
      <c r="A224" s="25">
        <v>45478</v>
      </c>
      <c r="B224" s="26">
        <v>226.07830799999999</v>
      </c>
      <c r="C224" s="26">
        <v>63.759998000000003</v>
      </c>
      <c r="D224" s="26">
        <v>204.78999300000001</v>
      </c>
      <c r="E224" s="26">
        <v>18.492443000000002</v>
      </c>
      <c r="F224" s="15">
        <f t="shared" si="22"/>
        <v>2.1389960415288217E-2</v>
      </c>
      <c r="G224" s="15">
        <f t="shared" si="23"/>
        <v>6.7668210053826762E-3</v>
      </c>
      <c r="H224" s="15">
        <f t="shared" si="24"/>
        <v>-1.3339105875401823E-2</v>
      </c>
      <c r="I224" s="15">
        <f t="shared" si="25"/>
        <v>4.8064098657813409E-3</v>
      </c>
      <c r="J224" s="15">
        <f t="shared" si="26"/>
        <v>2.524626795931211E-4</v>
      </c>
    </row>
    <row r="225" spans="1:10" x14ac:dyDescent="0.25">
      <c r="A225" s="25">
        <v>45481</v>
      </c>
      <c r="B225" s="26">
        <v>227.55661000000001</v>
      </c>
      <c r="C225" s="26">
        <v>62.959999000000003</v>
      </c>
      <c r="D225" s="26">
        <v>205.16999799999999</v>
      </c>
      <c r="E225" s="26">
        <v>18.531851</v>
      </c>
      <c r="F225" s="15">
        <f t="shared" si="22"/>
        <v>6.5176077697273217E-3</v>
      </c>
      <c r="G225" s="15">
        <f t="shared" si="23"/>
        <v>-1.2626414888283227E-2</v>
      </c>
      <c r="H225" s="15">
        <f t="shared" si="24"/>
        <v>1.8538643632364745E-3</v>
      </c>
      <c r="I225" s="15">
        <f t="shared" si="25"/>
        <v>2.1287652308458159E-3</v>
      </c>
      <c r="J225" s="15">
        <f t="shared" si="26"/>
        <v>2.2806921195845722E-3</v>
      </c>
    </row>
    <row r="226" spans="1:10" x14ac:dyDescent="0.25">
      <c r="A226" s="25">
        <v>45482</v>
      </c>
      <c r="B226" s="26">
        <v>228.415604</v>
      </c>
      <c r="C226" s="26">
        <v>62.689999</v>
      </c>
      <c r="D226" s="26">
        <v>207.63000500000001</v>
      </c>
      <c r="E226" s="26">
        <v>18.521999000000001</v>
      </c>
      <c r="F226" s="15">
        <f t="shared" si="22"/>
        <v>3.7677515857849927E-3</v>
      </c>
      <c r="G226" s="15">
        <f t="shared" si="23"/>
        <v>-4.2976588916777241E-3</v>
      </c>
      <c r="H226" s="15">
        <f t="shared" si="24"/>
        <v>1.1918779573079451E-2</v>
      </c>
      <c r="I226" s="15">
        <f t="shared" si="25"/>
        <v>-5.3176661708070883E-4</v>
      </c>
      <c r="J226" s="15">
        <f t="shared" si="26"/>
        <v>5.6190817336279212E-3</v>
      </c>
    </row>
    <row r="227" spans="1:10" x14ac:dyDescent="0.25">
      <c r="A227" s="25">
        <v>45483</v>
      </c>
      <c r="B227" s="26">
        <v>232.710632</v>
      </c>
      <c r="C227" s="26">
        <v>62.830002</v>
      </c>
      <c r="D227" s="26">
        <v>207.800003</v>
      </c>
      <c r="E227" s="26">
        <v>18.739999999999998</v>
      </c>
      <c r="F227" s="15">
        <f t="shared" si="22"/>
        <v>1.8628964806476703E-2</v>
      </c>
      <c r="G227" s="15">
        <f t="shared" si="23"/>
        <v>2.2307689124128954E-3</v>
      </c>
      <c r="H227" s="15">
        <f t="shared" si="24"/>
        <v>8.1841949890559102E-4</v>
      </c>
      <c r="I227" s="15">
        <f t="shared" si="25"/>
        <v>1.1701116052050159E-2</v>
      </c>
      <c r="J227" s="15">
        <f t="shared" si="26"/>
        <v>7.9335707443179103E-3</v>
      </c>
    </row>
    <row r="228" spans="1:10" x14ac:dyDescent="0.25">
      <c r="A228" s="25">
        <v>45484</v>
      </c>
      <c r="B228" s="26">
        <v>227.30690000000001</v>
      </c>
      <c r="C228" s="26">
        <v>63.099997999999999</v>
      </c>
      <c r="D228" s="26">
        <v>207.449997</v>
      </c>
      <c r="E228" s="26">
        <v>18.860001</v>
      </c>
      <c r="F228" s="15">
        <f t="shared" si="22"/>
        <v>-2.3494672238777499E-2</v>
      </c>
      <c r="G228" s="15">
        <f t="shared" si="23"/>
        <v>4.2880396046633875E-3</v>
      </c>
      <c r="H228" s="15">
        <f t="shared" si="24"/>
        <v>-1.6857607845247413E-3</v>
      </c>
      <c r="I228" s="15">
        <f t="shared" si="25"/>
        <v>6.3830534173032645E-3</v>
      </c>
      <c r="J228" s="15">
        <f t="shared" si="26"/>
        <v>-3.1882183674978876E-3</v>
      </c>
    </row>
    <row r="229" spans="1:10" x14ac:dyDescent="0.25">
      <c r="A229" s="25">
        <v>45485</v>
      </c>
      <c r="B229" s="26">
        <v>230.27345299999999</v>
      </c>
      <c r="C229" s="26">
        <v>63.700001</v>
      </c>
      <c r="D229" s="26">
        <v>204.94000199999999</v>
      </c>
      <c r="E229" s="26">
        <v>18.809999000000001</v>
      </c>
      <c r="F229" s="15">
        <f t="shared" si="22"/>
        <v>1.2966442042243119E-2</v>
      </c>
      <c r="G229" s="15">
        <f t="shared" si="23"/>
        <v>9.4638404252588466E-3</v>
      </c>
      <c r="H229" s="15">
        <f t="shared" si="24"/>
        <v>-1.2173069187035165E-2</v>
      </c>
      <c r="I229" s="15">
        <f t="shared" si="25"/>
        <v>-2.6547400778527642E-3</v>
      </c>
      <c r="J229" s="15">
        <f t="shared" si="26"/>
        <v>-3.2108914361595976E-3</v>
      </c>
    </row>
    <row r="230" spans="1:10" x14ac:dyDescent="0.25">
      <c r="A230" s="25">
        <v>45488</v>
      </c>
      <c r="B230" s="26">
        <v>234.128998</v>
      </c>
      <c r="C230" s="26">
        <v>63.41</v>
      </c>
      <c r="D230" s="26">
        <v>210.050003</v>
      </c>
      <c r="E230" s="26">
        <v>18.579999999999998</v>
      </c>
      <c r="F230" s="15">
        <f t="shared" si="22"/>
        <v>1.6604708169325119E-2</v>
      </c>
      <c r="G230" s="15">
        <f t="shared" si="23"/>
        <v>-4.563000564764429E-3</v>
      </c>
      <c r="H230" s="15">
        <f t="shared" si="24"/>
        <v>2.4628348767179134E-2</v>
      </c>
      <c r="I230" s="15">
        <f t="shared" si="25"/>
        <v>-1.2302856764034255E-2</v>
      </c>
      <c r="J230" s="15">
        <f t="shared" si="26"/>
        <v>9.9341262330881665E-3</v>
      </c>
    </row>
    <row r="231" spans="1:10" x14ac:dyDescent="0.25">
      <c r="A231" s="25">
        <v>45489</v>
      </c>
      <c r="B231" s="26">
        <v>234.54852299999999</v>
      </c>
      <c r="C231" s="26">
        <v>64.269997000000004</v>
      </c>
      <c r="D231" s="26">
        <v>213.61999499999999</v>
      </c>
      <c r="E231" s="26">
        <v>18.850000000000001</v>
      </c>
      <c r="F231" s="15">
        <f t="shared" si="22"/>
        <v>1.7902506232981147E-3</v>
      </c>
      <c r="G231" s="15">
        <f t="shared" si="23"/>
        <v>1.3471334993176645E-2</v>
      </c>
      <c r="H231" s="15">
        <f t="shared" si="24"/>
        <v>1.6853100357796223E-2</v>
      </c>
      <c r="I231" s="15">
        <f t="shared" si="25"/>
        <v>1.4427180508327499E-2</v>
      </c>
      <c r="J231" s="15">
        <f t="shared" si="26"/>
        <v>1.2930786652298042E-2</v>
      </c>
    </row>
    <row r="232" spans="1:10" x14ac:dyDescent="0.25">
      <c r="A232" s="25">
        <v>45490</v>
      </c>
      <c r="B232" s="26">
        <v>228.615387</v>
      </c>
      <c r="C232" s="26">
        <v>65.209998999999996</v>
      </c>
      <c r="D232" s="26">
        <v>216.86999499999999</v>
      </c>
      <c r="E232" s="26">
        <v>19.16</v>
      </c>
      <c r="F232" s="15">
        <f t="shared" si="22"/>
        <v>-2.5621428783056767E-2</v>
      </c>
      <c r="G232" s="15">
        <f t="shared" si="23"/>
        <v>1.4519903364922418E-2</v>
      </c>
      <c r="H232" s="15">
        <f t="shared" si="24"/>
        <v>1.5099360369527649E-2</v>
      </c>
      <c r="I232" s="15">
        <f t="shared" si="25"/>
        <v>1.631185864869468E-2</v>
      </c>
      <c r="J232" s="15">
        <f t="shared" si="26"/>
        <v>7.3499755161991831E-3</v>
      </c>
    </row>
    <row r="233" spans="1:10" x14ac:dyDescent="0.25">
      <c r="A233" s="25">
        <v>45491</v>
      </c>
      <c r="B233" s="26">
        <v>223.920807</v>
      </c>
      <c r="C233" s="26">
        <v>65.190002000000007</v>
      </c>
      <c r="D233" s="26">
        <v>209.979996</v>
      </c>
      <c r="E233" s="26">
        <v>19.149999999999999</v>
      </c>
      <c r="F233" s="15">
        <f t="shared" si="22"/>
        <v>-2.074860964039351E-2</v>
      </c>
      <c r="G233" s="15">
        <f t="shared" si="23"/>
        <v>-3.067024540397419E-4</v>
      </c>
      <c r="H233" s="15">
        <f t="shared" si="24"/>
        <v>-3.2285803587666854E-2</v>
      </c>
      <c r="I233" s="15">
        <f t="shared" si="25"/>
        <v>-5.2205691605959625E-4</v>
      </c>
      <c r="J233" s="15">
        <f t="shared" si="26"/>
        <v>-1.8442864318895778E-2</v>
      </c>
    </row>
    <row r="234" spans="1:10" x14ac:dyDescent="0.25">
      <c r="A234" s="25">
        <v>45492</v>
      </c>
      <c r="B234" s="26">
        <v>224.050659</v>
      </c>
      <c r="C234" s="26">
        <v>65.290001000000004</v>
      </c>
      <c r="D234" s="26">
        <v>209.779999</v>
      </c>
      <c r="E234" s="26">
        <v>19.120000999999998</v>
      </c>
      <c r="F234" s="15">
        <f t="shared" si="22"/>
        <v>5.7973336916425204E-4</v>
      </c>
      <c r="G234" s="15">
        <f t="shared" si="23"/>
        <v>1.5327868988235308E-3</v>
      </c>
      <c r="H234" s="15">
        <f t="shared" si="24"/>
        <v>-9.5291127080258486E-4</v>
      </c>
      <c r="I234" s="15">
        <f t="shared" si="25"/>
        <v>-1.5677557021459298E-3</v>
      </c>
      <c r="J234" s="15">
        <f t="shared" si="26"/>
        <v>-7.4407325693876371E-4</v>
      </c>
    </row>
    <row r="235" spans="1:10" x14ac:dyDescent="0.25">
      <c r="A235" s="25">
        <v>45495</v>
      </c>
      <c r="B235" s="26">
        <v>223.70107999999999</v>
      </c>
      <c r="C235" s="26">
        <v>64.769997000000004</v>
      </c>
      <c r="D235" s="26">
        <v>210.279999</v>
      </c>
      <c r="E235" s="26">
        <v>18.549999</v>
      </c>
      <c r="F235" s="15">
        <f t="shared" si="22"/>
        <v>-1.5614861566389346E-3</v>
      </c>
      <c r="G235" s="15">
        <f t="shared" si="23"/>
        <v>-7.9964136377382936E-3</v>
      </c>
      <c r="H235" s="15">
        <f t="shared" si="24"/>
        <v>2.3806134291241197E-3</v>
      </c>
      <c r="I235" s="15">
        <f t="shared" si="25"/>
        <v>-3.0265224779422156E-2</v>
      </c>
      <c r="J235" s="15">
        <f t="shared" si="26"/>
        <v>-9.3505627056765638E-3</v>
      </c>
    </row>
    <row r="236" spans="1:10" x14ac:dyDescent="0.25">
      <c r="A236" s="25">
        <v>45496</v>
      </c>
      <c r="B236" s="26">
        <v>224.74984699999999</v>
      </c>
      <c r="C236" s="26">
        <v>64.959998999999996</v>
      </c>
      <c r="D236" s="26">
        <v>210.33000200000001</v>
      </c>
      <c r="E236" s="26">
        <v>18.209999</v>
      </c>
      <c r="F236" s="15">
        <f t="shared" si="22"/>
        <v>4.6772962161707281E-3</v>
      </c>
      <c r="G236" s="15">
        <f t="shared" si="23"/>
        <v>2.9291935822486634E-3</v>
      </c>
      <c r="H236" s="15">
        <f t="shared" si="24"/>
        <v>2.3776420016967354E-4</v>
      </c>
      <c r="I236" s="15">
        <f t="shared" si="25"/>
        <v>-1.8498896320453713E-2</v>
      </c>
      <c r="J236" s="15">
        <f t="shared" si="26"/>
        <v>-4.8061966522968758E-3</v>
      </c>
    </row>
    <row r="237" spans="1:10" x14ac:dyDescent="0.25">
      <c r="A237" s="25">
        <v>45497</v>
      </c>
      <c r="B237" s="26">
        <v>218.28732299999999</v>
      </c>
      <c r="C237" s="26">
        <v>65.809997999999993</v>
      </c>
      <c r="D237" s="26">
        <v>208.58999600000001</v>
      </c>
      <c r="E237" s="26">
        <v>19.16</v>
      </c>
      <c r="F237" s="15">
        <f t="shared" si="22"/>
        <v>-2.9175802186708118E-2</v>
      </c>
      <c r="G237" s="15">
        <f t="shared" si="23"/>
        <v>1.3000091618175304E-2</v>
      </c>
      <c r="H237" s="15">
        <f t="shared" si="24"/>
        <v>-8.307151793191617E-3</v>
      </c>
      <c r="I237" s="15">
        <f t="shared" si="25"/>
        <v>5.0853933718081321E-2</v>
      </c>
      <c r="J237" s="15">
        <f t="shared" si="26"/>
        <v>7.4708774925135567E-3</v>
      </c>
    </row>
    <row r="238" spans="1:10" x14ac:dyDescent="0.25">
      <c r="A238" s="25">
        <v>45498</v>
      </c>
      <c r="B238" s="26">
        <v>217.23855599999999</v>
      </c>
      <c r="C238" s="26">
        <v>66.069999999999993</v>
      </c>
      <c r="D238" s="26">
        <v>208.66999799999999</v>
      </c>
      <c r="E238" s="26">
        <v>19.190000999999999</v>
      </c>
      <c r="F238" s="15">
        <f t="shared" si="22"/>
        <v>-4.8161042901711899E-3</v>
      </c>
      <c r="G238" s="15">
        <f t="shared" si="23"/>
        <v>3.943013964285107E-3</v>
      </c>
      <c r="H238" s="15">
        <f t="shared" si="24"/>
        <v>3.8346355812063522E-4</v>
      </c>
      <c r="I238" s="15">
        <f t="shared" si="25"/>
        <v>1.564589587366755E-3</v>
      </c>
      <c r="J238" s="15">
        <f t="shared" si="26"/>
        <v>-1.268790252661004E-4</v>
      </c>
    </row>
    <row r="239" spans="1:10" x14ac:dyDescent="0.25">
      <c r="A239" s="25">
        <v>45499</v>
      </c>
      <c r="B239" s="26">
        <v>217.70800800000001</v>
      </c>
      <c r="C239" s="26">
        <v>67.050003000000004</v>
      </c>
      <c r="D239" s="26">
        <v>212.240005</v>
      </c>
      <c r="E239" s="26">
        <v>19.010000000000002</v>
      </c>
      <c r="F239" s="15">
        <f t="shared" si="22"/>
        <v>2.1586660116600692E-3</v>
      </c>
      <c r="G239" s="15">
        <f t="shared" si="23"/>
        <v>1.4723868428621712E-2</v>
      </c>
      <c r="H239" s="15">
        <f t="shared" si="24"/>
        <v>1.6963686226937915E-2</v>
      </c>
      <c r="I239" s="15">
        <f t="shared" si="25"/>
        <v>-9.4242056297434203E-3</v>
      </c>
      <c r="J239" s="15">
        <f t="shared" si="26"/>
        <v>5.4165309214539853E-3</v>
      </c>
    </row>
    <row r="240" spans="1:10" x14ac:dyDescent="0.25">
      <c r="A240" s="25">
        <v>45502</v>
      </c>
      <c r="B240" s="26">
        <v>217.987686</v>
      </c>
      <c r="C240" s="26">
        <v>66.830001999999993</v>
      </c>
      <c r="D240" s="26">
        <v>210.85000600000001</v>
      </c>
      <c r="E240" s="26">
        <v>18.899999999999999</v>
      </c>
      <c r="F240" s="15">
        <f t="shared" si="22"/>
        <v>1.2838228252665619E-3</v>
      </c>
      <c r="G240" s="15">
        <f t="shared" si="23"/>
        <v>-3.2865430207580882E-3</v>
      </c>
      <c r="H240" s="15">
        <f t="shared" si="24"/>
        <v>-6.5707247389028478E-3</v>
      </c>
      <c r="I240" s="15">
        <f t="shared" si="25"/>
        <v>-5.8032344347412621E-3</v>
      </c>
      <c r="J240" s="15">
        <f t="shared" si="26"/>
        <v>-4.6236682109694312E-3</v>
      </c>
    </row>
    <row r="241" spans="1:10" x14ac:dyDescent="0.25">
      <c r="A241" s="25">
        <v>45503</v>
      </c>
      <c r="B241" s="26">
        <v>218.547043</v>
      </c>
      <c r="C241" s="26">
        <v>67.680000000000007</v>
      </c>
      <c r="D241" s="26">
        <v>215.19000199999999</v>
      </c>
      <c r="E241" s="26">
        <v>18.98</v>
      </c>
      <c r="F241" s="15">
        <f t="shared" si="22"/>
        <v>2.562716177992965E-3</v>
      </c>
      <c r="G241" s="15">
        <f t="shared" si="23"/>
        <v>1.2638603848310002E-2</v>
      </c>
      <c r="H241" s="15">
        <f t="shared" si="24"/>
        <v>2.0374359451747755E-2</v>
      </c>
      <c r="I241" s="15">
        <f t="shared" si="25"/>
        <v>4.2238711161852434E-3</v>
      </c>
      <c r="J241" s="15">
        <f t="shared" si="26"/>
        <v>1.1302957996588921E-2</v>
      </c>
    </row>
    <row r="242" spans="1:10" x14ac:dyDescent="0.25">
      <c r="A242" s="25">
        <v>45504</v>
      </c>
      <c r="B242" s="26">
        <v>221.82324199999999</v>
      </c>
      <c r="C242" s="26">
        <v>66.739998</v>
      </c>
      <c r="D242" s="26">
        <v>212.800003</v>
      </c>
      <c r="E242" s="26">
        <v>19.25</v>
      </c>
      <c r="F242" s="15">
        <f t="shared" si="22"/>
        <v>1.4879566390620118E-2</v>
      </c>
      <c r="G242" s="15">
        <f t="shared" si="23"/>
        <v>-1.3986271941776691E-2</v>
      </c>
      <c r="H242" s="15">
        <f t="shared" si="24"/>
        <v>-1.1168596535331227E-2</v>
      </c>
      <c r="I242" s="15">
        <f t="shared" si="25"/>
        <v>1.4125267552011362E-2</v>
      </c>
      <c r="J242" s="15">
        <f t="shared" si="26"/>
        <v>2.0604099270030768E-3</v>
      </c>
    </row>
    <row r="243" spans="1:10" x14ac:dyDescent="0.25">
      <c r="A243" s="25">
        <v>45505</v>
      </c>
      <c r="B243" s="26">
        <v>218.10754399999999</v>
      </c>
      <c r="C243" s="26">
        <v>67.959998999999996</v>
      </c>
      <c r="D243" s="26">
        <v>207.96000699999999</v>
      </c>
      <c r="E243" s="26">
        <v>19.469999000000001</v>
      </c>
      <c r="F243" s="15">
        <f t="shared" si="22"/>
        <v>-1.6892595276606047E-2</v>
      </c>
      <c r="G243" s="15">
        <f t="shared" si="23"/>
        <v>1.8114838733001931E-2</v>
      </c>
      <c r="H243" s="15">
        <f t="shared" si="24"/>
        <v>-2.300698438939985E-2</v>
      </c>
      <c r="I243" s="15">
        <f t="shared" si="25"/>
        <v>1.1363707289245462E-2</v>
      </c>
      <c r="J243" s="15">
        <f t="shared" si="26"/>
        <v>-9.0313379470935082E-3</v>
      </c>
    </row>
    <row r="244" spans="1:10" x14ac:dyDescent="0.25">
      <c r="A244" s="25">
        <v>45506</v>
      </c>
      <c r="B244" s="26">
        <v>219.60580400000001</v>
      </c>
      <c r="C244" s="26">
        <v>69.330001999999993</v>
      </c>
      <c r="D244" s="26">
        <v>199.13999899999999</v>
      </c>
      <c r="E244" s="26">
        <v>19.370000999999998</v>
      </c>
      <c r="F244" s="15">
        <f t="shared" si="22"/>
        <v>6.8458769114516189E-3</v>
      </c>
      <c r="G244" s="15">
        <f t="shared" si="23"/>
        <v>1.9958459712746134E-2</v>
      </c>
      <c r="H244" s="15">
        <f t="shared" si="24"/>
        <v>-4.3337697237488322E-2</v>
      </c>
      <c r="I244" s="15">
        <f t="shared" si="25"/>
        <v>-5.1492389779095047E-3</v>
      </c>
      <c r="J244" s="15">
        <f t="shared" si="26"/>
        <v>-1.8442118775569206E-2</v>
      </c>
    </row>
    <row r="245" spans="1:10" x14ac:dyDescent="0.25">
      <c r="A245" s="25">
        <v>45509</v>
      </c>
      <c r="B245" s="26">
        <v>209.02806100000001</v>
      </c>
      <c r="C245" s="26">
        <v>68.099997999999999</v>
      </c>
      <c r="D245" s="26">
        <v>194.89999399999999</v>
      </c>
      <c r="E245" s="26">
        <v>18.91</v>
      </c>
      <c r="F245" s="15">
        <f t="shared" si="22"/>
        <v>-4.936563304839342E-2</v>
      </c>
      <c r="G245" s="15">
        <f t="shared" si="23"/>
        <v>-1.7900558015048668E-2</v>
      </c>
      <c r="H245" s="15">
        <f t="shared" si="24"/>
        <v>-2.1521514209848672E-2</v>
      </c>
      <c r="I245" s="15">
        <f t="shared" si="25"/>
        <v>-2.4034646374763047E-2</v>
      </c>
      <c r="J245" s="15">
        <f t="shared" si="26"/>
        <v>-2.7733529487892108E-2</v>
      </c>
    </row>
    <row r="246" spans="1:10" x14ac:dyDescent="0.25">
      <c r="A246" s="25">
        <v>45510</v>
      </c>
      <c r="B246" s="26">
        <v>206.99040199999999</v>
      </c>
      <c r="C246" s="26">
        <v>68.050003000000004</v>
      </c>
      <c r="D246" s="26">
        <v>200.33999600000001</v>
      </c>
      <c r="E246" s="26">
        <v>19.190000999999999</v>
      </c>
      <c r="F246" s="15">
        <f t="shared" si="22"/>
        <v>-9.7960810695936606E-3</v>
      </c>
      <c r="G246" s="15">
        <f t="shared" si="23"/>
        <v>-7.3441060418495512E-4</v>
      </c>
      <c r="H246" s="15">
        <f t="shared" si="24"/>
        <v>2.7529327489063685E-2</v>
      </c>
      <c r="I246" s="15">
        <f t="shared" si="25"/>
        <v>1.4698479459715275E-2</v>
      </c>
      <c r="J246" s="15">
        <f t="shared" si="26"/>
        <v>1.4800001087777872E-2</v>
      </c>
    </row>
    <row r="247" spans="1:10" x14ac:dyDescent="0.25">
      <c r="A247" s="25">
        <v>45511</v>
      </c>
      <c r="B247" s="26">
        <v>209.57742300000001</v>
      </c>
      <c r="C247" s="26">
        <v>68.459998999999996</v>
      </c>
      <c r="D247" s="26">
        <v>200.39999399999999</v>
      </c>
      <c r="E247" s="26">
        <v>19.25</v>
      </c>
      <c r="F247" s="15">
        <f t="shared" si="22"/>
        <v>1.2420806909965328E-2</v>
      </c>
      <c r="G247" s="15">
        <f t="shared" si="23"/>
        <v>6.0068453122636119E-3</v>
      </c>
      <c r="H247" s="15">
        <f t="shared" si="24"/>
        <v>2.9943605302915484E-4</v>
      </c>
      <c r="I247" s="15">
        <f t="shared" si="25"/>
        <v>3.1216986037119246E-3</v>
      </c>
      <c r="J247" s="15">
        <f t="shared" si="26"/>
        <v>3.8581674049941042E-3</v>
      </c>
    </row>
    <row r="248" spans="1:10" x14ac:dyDescent="0.25">
      <c r="A248" s="25">
        <v>45512</v>
      </c>
      <c r="B248" s="26">
        <v>213.06338500000001</v>
      </c>
      <c r="C248" s="26">
        <v>68.730002999999996</v>
      </c>
      <c r="D248" s="26">
        <v>204.05999800000001</v>
      </c>
      <c r="E248" s="26">
        <v>19.399999999999999</v>
      </c>
      <c r="F248" s="15">
        <f t="shared" si="22"/>
        <v>1.6496471649674511E-2</v>
      </c>
      <c r="G248" s="15">
        <f t="shared" si="23"/>
        <v>3.9362102876051566E-3</v>
      </c>
      <c r="H248" s="15">
        <f t="shared" si="24"/>
        <v>1.8098719175530638E-2</v>
      </c>
      <c r="I248" s="15">
        <f t="shared" si="25"/>
        <v>7.7620053354891094E-3</v>
      </c>
      <c r="J248" s="15">
        <f t="shared" si="26"/>
        <v>1.3869491248963698E-2</v>
      </c>
    </row>
    <row r="249" spans="1:10" x14ac:dyDescent="0.25">
      <c r="A249" s="25">
        <v>45513</v>
      </c>
      <c r="B249" s="26">
        <v>215.990005</v>
      </c>
      <c r="C249" s="26">
        <v>68.680000000000007</v>
      </c>
      <c r="D249" s="26">
        <v>205.800003</v>
      </c>
      <c r="E249" s="26">
        <v>19.489999999999998</v>
      </c>
      <c r="F249" s="15">
        <f t="shared" si="22"/>
        <v>1.3642429865120695E-2</v>
      </c>
      <c r="G249" s="15">
        <f t="shared" si="23"/>
        <v>-7.2779275329949461E-4</v>
      </c>
      <c r="H249" s="15">
        <f t="shared" si="24"/>
        <v>8.4907795310884548E-3</v>
      </c>
      <c r="I249" s="15">
        <f t="shared" si="25"/>
        <v>4.6284474501869788E-3</v>
      </c>
      <c r="J249" s="15">
        <f t="shared" si="26"/>
        <v>7.8963206893990952E-3</v>
      </c>
    </row>
    <row r="250" spans="1:10" x14ac:dyDescent="0.25">
      <c r="A250" s="25">
        <v>45516</v>
      </c>
      <c r="B250" s="26">
        <v>217.529999</v>
      </c>
      <c r="C250" s="26">
        <v>68.169998000000007</v>
      </c>
      <c r="D250" s="26">
        <v>206.19000199999999</v>
      </c>
      <c r="E250" s="26">
        <v>19.43</v>
      </c>
      <c r="F250" s="15">
        <f t="shared" si="22"/>
        <v>7.1046339891622338E-3</v>
      </c>
      <c r="G250" s="15">
        <f t="shared" si="23"/>
        <v>-7.4534799929999399E-3</v>
      </c>
      <c r="H250" s="15">
        <f t="shared" si="24"/>
        <v>1.8932455242062468E-3</v>
      </c>
      <c r="I250" s="15">
        <f t="shared" si="25"/>
        <v>-3.0832501301206196E-3</v>
      </c>
      <c r="J250" s="15">
        <f t="shared" si="26"/>
        <v>9.4636874937287512E-4</v>
      </c>
    </row>
    <row r="251" spans="1:10" x14ac:dyDescent="0.25">
      <c r="A251" s="25">
        <v>45517</v>
      </c>
      <c r="B251" s="26">
        <v>221.270004</v>
      </c>
      <c r="C251" s="26">
        <v>68.459998999999996</v>
      </c>
      <c r="D251" s="26">
        <v>207.94000199999999</v>
      </c>
      <c r="E251" s="26">
        <v>19.52</v>
      </c>
      <c r="F251" s="15">
        <f t="shared" si="22"/>
        <v>1.7046925905757491E-2</v>
      </c>
      <c r="G251" s="15">
        <f t="shared" si="23"/>
        <v>4.2450624586943594E-3</v>
      </c>
      <c r="H251" s="15">
        <f t="shared" si="24"/>
        <v>8.4515026665683331E-3</v>
      </c>
      <c r="I251" s="15">
        <f t="shared" si="25"/>
        <v>4.6213175955976916E-3</v>
      </c>
      <c r="J251" s="15">
        <f t="shared" si="26"/>
        <v>8.7585088603336341E-3</v>
      </c>
    </row>
    <row r="252" spans="1:10" x14ac:dyDescent="0.25">
      <c r="A252" s="25">
        <v>45518</v>
      </c>
      <c r="B252" s="26">
        <v>221.720001</v>
      </c>
      <c r="C252" s="26">
        <v>68.580001999999993</v>
      </c>
      <c r="D252" s="26">
        <v>210.240005</v>
      </c>
      <c r="E252" s="26">
        <v>19.629999000000002</v>
      </c>
      <c r="F252" s="15">
        <f t="shared" si="22"/>
        <v>2.0316357014954671E-3</v>
      </c>
      <c r="G252" s="15">
        <f t="shared" si="23"/>
        <v>1.751357702825767E-3</v>
      </c>
      <c r="H252" s="15">
        <f t="shared" si="24"/>
        <v>1.1000172910606301E-2</v>
      </c>
      <c r="I252" s="15">
        <f t="shared" si="25"/>
        <v>5.6193763609869146E-3</v>
      </c>
      <c r="J252" s="15">
        <f t="shared" si="26"/>
        <v>7.100633959377595E-3</v>
      </c>
    </row>
    <row r="253" spans="1:10" x14ac:dyDescent="0.25">
      <c r="A253" s="25">
        <v>45519</v>
      </c>
      <c r="B253" s="26">
        <v>224.720001</v>
      </c>
      <c r="C253" s="26">
        <v>68.650002000000001</v>
      </c>
      <c r="D253" s="26">
        <v>211.550003</v>
      </c>
      <c r="E253" s="26">
        <v>19.09</v>
      </c>
      <c r="F253" s="15">
        <f t="shared" si="22"/>
        <v>1.3439858184173351E-2</v>
      </c>
      <c r="G253" s="15">
        <f t="shared" si="23"/>
        <v>1.0201851494693278E-3</v>
      </c>
      <c r="H253" s="15">
        <f t="shared" si="24"/>
        <v>6.2116322685317679E-3</v>
      </c>
      <c r="I253" s="15">
        <f t="shared" si="25"/>
        <v>-2.7894319608277238E-2</v>
      </c>
      <c r="J253" s="15">
        <f t="shared" si="26"/>
        <v>-3.5518828260112257E-3</v>
      </c>
    </row>
    <row r="254" spans="1:10" x14ac:dyDescent="0.25">
      <c r="A254" s="25">
        <v>45520</v>
      </c>
      <c r="B254" s="26">
        <v>226.050003</v>
      </c>
      <c r="C254" s="26">
        <v>69.180000000000007</v>
      </c>
      <c r="D254" s="26">
        <v>213.970001</v>
      </c>
      <c r="E254" s="26">
        <v>19.34</v>
      </c>
      <c r="F254" s="15">
        <f t="shared" si="22"/>
        <v>5.9010397660438866E-3</v>
      </c>
      <c r="G254" s="15">
        <f t="shared" si="23"/>
        <v>7.6906421617582866E-3</v>
      </c>
      <c r="H254" s="15">
        <f t="shared" si="24"/>
        <v>1.1374431605290789E-2</v>
      </c>
      <c r="I254" s="15">
        <f t="shared" si="25"/>
        <v>1.3010852287492039E-2</v>
      </c>
      <c r="J254" s="15">
        <f t="shared" si="26"/>
        <v>1.0660442740112026E-2</v>
      </c>
    </row>
  </sheetData>
  <mergeCells count="1">
    <mergeCell ref="F1:J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12FA-09E3-420E-BE1A-5213AAC8918A}">
  <dimension ref="A1:L254"/>
  <sheetViews>
    <sheetView showGridLines="0" workbookViewId="0">
      <selection activeCell="H18" sqref="H18"/>
    </sheetView>
  </sheetViews>
  <sheetFormatPr baseColWidth="10" defaultRowHeight="15" x14ac:dyDescent="0.25"/>
  <cols>
    <col min="1" max="5" width="12.5703125" style="1" bestFit="1" customWidth="1"/>
    <col min="7" max="7" width="23.140625" bestFit="1" customWidth="1"/>
    <col min="8" max="8" width="18.7109375" bestFit="1" customWidth="1"/>
    <col min="9" max="12" width="12.5703125" bestFit="1" customWidth="1"/>
  </cols>
  <sheetData>
    <row r="1" spans="1:12" x14ac:dyDescent="0.25">
      <c r="A1" s="89" t="s">
        <v>8</v>
      </c>
      <c r="B1" s="89"/>
      <c r="C1" s="89"/>
      <c r="D1" s="89"/>
      <c r="E1" s="89"/>
    </row>
    <row r="2" spans="1:12" x14ac:dyDescent="0.25">
      <c r="A2" s="2" t="str">
        <f>Portafolio!F2</f>
        <v>r_Apple</v>
      </c>
      <c r="B2" s="2" t="str">
        <f>Portafolio!G2</f>
        <v>r_Coca-Cola</v>
      </c>
      <c r="C2" s="2" t="str">
        <f>Portafolio!H2</f>
        <v>r_JPMorgan</v>
      </c>
      <c r="D2" s="2" t="str">
        <f>Portafolio!I2</f>
        <v>r_AT&amp;T</v>
      </c>
      <c r="E2" s="2" t="str">
        <f>Portafolio!J2</f>
        <v>Portafolio</v>
      </c>
      <c r="G2" s="90" t="s">
        <v>59</v>
      </c>
      <c r="H2" s="91"/>
      <c r="I2" s="91"/>
      <c r="J2" s="91"/>
      <c r="K2" s="91"/>
      <c r="L2" s="92"/>
    </row>
    <row r="3" spans="1:12" x14ac:dyDescent="0.25">
      <c r="A3" s="41">
        <f>Portafolio!F3</f>
        <v>-1.4662185008184019E-2</v>
      </c>
      <c r="B3" s="41">
        <f>Portafolio!G3</f>
        <v>2.1472312077841786E-3</v>
      </c>
      <c r="C3" s="41">
        <f>Portafolio!H3</f>
        <v>-1.0441079130812173E-2</v>
      </c>
      <c r="D3" s="41">
        <f>Portafolio!I3</f>
        <v>-6.4035322871765967E-3</v>
      </c>
      <c r="E3" s="41">
        <f>Portafolio!J3</f>
        <v>-9.4670569504097211E-3</v>
      </c>
      <c r="G3" s="93"/>
      <c r="H3" s="94"/>
      <c r="I3" s="94"/>
      <c r="J3" s="94"/>
      <c r="K3" s="94"/>
      <c r="L3" s="95"/>
    </row>
    <row r="4" spans="1:12" x14ac:dyDescent="0.25">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5">
      <c r="A5" s="41">
        <f>Portafolio!F5</f>
        <v>7.7070400094383651E-3</v>
      </c>
      <c r="B5" s="41">
        <f>Portafolio!G5</f>
        <v>-8.568180711971048E-3</v>
      </c>
      <c r="C5" s="41">
        <f>Portafolio!H5</f>
        <v>3.4177360836862881E-3</v>
      </c>
      <c r="D5" s="41">
        <f>Portafolio!I5</f>
        <v>3.5523360724823969E-3</v>
      </c>
      <c r="E5" s="41">
        <f>Portafolio!J5</f>
        <v>3.8265778229849188E-3</v>
      </c>
      <c r="G5" s="47" t="s">
        <v>58</v>
      </c>
      <c r="H5" s="45" t="str">
        <f>A2</f>
        <v>r_Apple</v>
      </c>
      <c r="I5" s="45" t="str">
        <f>B2</f>
        <v>r_Coca-Cola</v>
      </c>
      <c r="J5" s="45" t="str">
        <f>C2</f>
        <v>r_JPMorgan</v>
      </c>
      <c r="K5" s="45" t="str">
        <f>D2</f>
        <v>r_AT&amp;T</v>
      </c>
      <c r="L5" s="45" t="str">
        <f>E2</f>
        <v>Portafolio</v>
      </c>
    </row>
    <row r="6" spans="1:12" x14ac:dyDescent="0.25">
      <c r="A6" s="41">
        <f>Portafolio!F6</f>
        <v>7.8738144273404372E-3</v>
      </c>
      <c r="B6" s="41">
        <f>Portafolio!G6</f>
        <v>-6.141625470814838E-3</v>
      </c>
      <c r="C6" s="41">
        <f>Portafolio!H6</f>
        <v>-2.0956622133486116E-2</v>
      </c>
      <c r="D6" s="41">
        <f>Portafolio!I6</f>
        <v>1.1283650762276005E-2</v>
      </c>
      <c r="E6" s="41">
        <f>Portafolio!J6</f>
        <v>-4.2141520459861928E-3</v>
      </c>
      <c r="G6" s="47" t="s">
        <v>49</v>
      </c>
      <c r="H6" s="43">
        <f>_xlfn.STDEV.S(A3:A254)</f>
        <v>1.4317007168692672E-2</v>
      </c>
      <c r="I6" s="43">
        <f>_xlfn.STDEV.S(B3:B254)</f>
        <v>8.4145554622722402E-3</v>
      </c>
      <c r="J6" s="43">
        <f>_xlfn.STDEV.S(C3:C254)</f>
        <v>1.1640822805611175E-2</v>
      </c>
      <c r="K6" s="43">
        <f>_xlfn.STDEV.S(D3:D254)</f>
        <v>1.3397541042164431E-2</v>
      </c>
      <c r="L6" s="43">
        <f>_xlfn.STDEV.S(E3:E254)</f>
        <v>7.988127087273136E-3</v>
      </c>
    </row>
    <row r="7" spans="1:12" x14ac:dyDescent="0.25">
      <c r="A7" s="41">
        <f>Portafolio!F7</f>
        <v>2.1711540417555734E-2</v>
      </c>
      <c r="B7" s="41">
        <f>Portafolio!G7</f>
        <v>3.4904214645253497E-3</v>
      </c>
      <c r="C7" s="41">
        <f>Portafolio!H7</f>
        <v>6.740365503857486E-3</v>
      </c>
      <c r="D7" s="41">
        <f>Portafolio!I7</f>
        <v>-7.0373473579131004E-3</v>
      </c>
      <c r="E7" s="41">
        <f>Portafolio!J7</f>
        <v>5.1511974929285536E-3</v>
      </c>
      <c r="G7" s="48" t="s">
        <v>50</v>
      </c>
      <c r="H7" s="49">
        <v>1</v>
      </c>
      <c r="I7" s="46"/>
      <c r="J7" s="46"/>
      <c r="K7" s="46"/>
    </row>
    <row r="8" spans="1:12" x14ac:dyDescent="0.25">
      <c r="A8" s="41">
        <f>Portafolio!F8</f>
        <v>-2.6519108676923038E-2</v>
      </c>
      <c r="B8" s="41">
        <f>Portafolio!G8</f>
        <v>-2.6582344086022547E-3</v>
      </c>
      <c r="C8" s="41">
        <f>Portafolio!H8</f>
        <v>-9.5044774711671462E-4</v>
      </c>
      <c r="D8" s="41">
        <f>Portafolio!I8</f>
        <v>-7.0654176800563693E-4</v>
      </c>
      <c r="E8" s="41">
        <f>Portafolio!J8</f>
        <v>-6.037950088029845E-3</v>
      </c>
      <c r="G8" s="47" t="s">
        <v>51</v>
      </c>
      <c r="H8" s="50">
        <v>0.95</v>
      </c>
      <c r="I8" s="46"/>
      <c r="J8" s="46"/>
      <c r="K8" s="46"/>
    </row>
    <row r="9" spans="1:12" x14ac:dyDescent="0.25">
      <c r="A9" s="41">
        <f>Portafolio!F9</f>
        <v>1.2564052740774025E-2</v>
      </c>
      <c r="B9" s="41">
        <f>Portafolio!G9</f>
        <v>4.6472362667604817E-3</v>
      </c>
      <c r="C9" s="41">
        <f>Portafolio!H9</f>
        <v>-1.2233201758554283E-3</v>
      </c>
      <c r="D9" s="41">
        <f>Portafolio!I9</f>
        <v>-2.830866787178094E-3</v>
      </c>
      <c r="E9" s="41">
        <f>Portafolio!J9</f>
        <v>1.2464294268597353E-3</v>
      </c>
      <c r="G9" s="47" t="s">
        <v>52</v>
      </c>
      <c r="H9" s="51">
        <f>NORMSINV(H8)</f>
        <v>1.6448536269514715</v>
      </c>
      <c r="I9" s="46"/>
      <c r="J9" s="46"/>
      <c r="K9" s="46"/>
    </row>
    <row r="10" spans="1:12" x14ac:dyDescent="0.25">
      <c r="A10" s="41">
        <f>Portafolio!F10</f>
        <v>8.8072127836774459E-3</v>
      </c>
      <c r="B10" s="41">
        <f>Portafolio!G10</f>
        <v>2.811071519673288E-3</v>
      </c>
      <c r="C10" s="41">
        <f>Portafolio!H10</f>
        <v>3.4622835952314748E-3</v>
      </c>
      <c r="D10" s="41">
        <f>Portafolio!I10</f>
        <v>7.0621975605345338E-3</v>
      </c>
      <c r="E10" s="41">
        <f>Portafolio!J10</f>
        <v>5.6612861296380778E-3</v>
      </c>
      <c r="H10" s="46"/>
      <c r="I10" s="46"/>
      <c r="J10" s="46"/>
      <c r="K10" s="46"/>
    </row>
    <row r="11" spans="1:12" x14ac:dyDescent="0.25">
      <c r="A11" s="41">
        <f>Portafolio!F11</f>
        <v>2.1575762719950167E-2</v>
      </c>
      <c r="B11" s="41">
        <f>Portafolio!G11</f>
        <v>-9.9121473034572902E-4</v>
      </c>
      <c r="C11" s="41">
        <f>Portafolio!H11</f>
        <v>8.0993210507113115E-3</v>
      </c>
      <c r="D11" s="41">
        <f>Portafolio!I11</f>
        <v>3.8652123786868747E-2</v>
      </c>
      <c r="E11" s="41">
        <f>Portafolio!J11</f>
        <v>2.0261285327415675E-2</v>
      </c>
      <c r="G11" s="98" t="s">
        <v>57</v>
      </c>
      <c r="H11" s="99"/>
      <c r="I11" s="46"/>
      <c r="J11" s="46"/>
      <c r="K11" s="46"/>
    </row>
    <row r="12" spans="1:12" x14ac:dyDescent="0.25">
      <c r="A12" s="41">
        <f>Portafolio!F12</f>
        <v>1.899078242547661E-2</v>
      </c>
      <c r="B12" s="41">
        <f>Portafolio!G12</f>
        <v>-4.9597604879833524E-4</v>
      </c>
      <c r="C12" s="41">
        <f>Portafolio!H12</f>
        <v>-4.0415125667635282E-3</v>
      </c>
      <c r="D12" s="41">
        <f>Portafolio!I12</f>
        <v>-2.7118017809940271E-3</v>
      </c>
      <c r="E12" s="41">
        <f>Portafolio!J12</f>
        <v>1.1226617329080104E-3</v>
      </c>
      <c r="G12" s="42" t="s">
        <v>53</v>
      </c>
      <c r="H12" s="52">
        <f>H6*SQRT($H$7)*$H$9</f>
        <v>2.354938116851436E-2</v>
      </c>
      <c r="I12" s="52">
        <f>I6*SQRT($H$7)*$H$9</f>
        <v>1.3840712071302811E-2</v>
      </c>
      <c r="J12" s="52">
        <f>J6*SQRT($H$7)*$H$9</f>
        <v>1.9147449612508947E-2</v>
      </c>
      <c r="K12" s="52">
        <f>K6*SQRT($H$7)*$H$9</f>
        <v>2.2036993975435362E-2</v>
      </c>
    </row>
    <row r="13" spans="1:12" x14ac:dyDescent="0.25">
      <c r="A13" s="41">
        <f>Portafolio!F13</f>
        <v>1.1717517176788328E-3</v>
      </c>
      <c r="B13" s="41">
        <f>Portafolio!G13</f>
        <v>-1.0640119950070189E-2</v>
      </c>
      <c r="C13" s="41">
        <f>Portafolio!H13</f>
        <v>-1.2428386047596607E-2</v>
      </c>
      <c r="D13" s="41">
        <f>Portafolio!I13</f>
        <v>4.0649860690958528E-3</v>
      </c>
      <c r="E13" s="41">
        <f>Portafolio!J13</f>
        <v>-4.3288021916397315E-3</v>
      </c>
      <c r="G13" s="42" t="s">
        <v>54</v>
      </c>
      <c r="H13" s="53">
        <v>100000</v>
      </c>
      <c r="I13" s="46"/>
      <c r="J13" s="46"/>
      <c r="K13" s="46"/>
    </row>
    <row r="14" spans="1:12" x14ac:dyDescent="0.25">
      <c r="A14" s="41">
        <f>Portafolio!F14</f>
        <v>8.4277857631225358E-3</v>
      </c>
      <c r="B14" s="41">
        <f>Portafolio!G14</f>
        <v>-8.7293459886518768E-3</v>
      </c>
      <c r="C14" s="41">
        <f>Portafolio!H14</f>
        <v>3.3430239573994255E-3</v>
      </c>
      <c r="D14" s="41">
        <f>Portafolio!I14</f>
        <v>-9.5109702559868468E-3</v>
      </c>
      <c r="E14" s="41">
        <f>Portafolio!J14</f>
        <v>-2.7929641661798323E-4</v>
      </c>
      <c r="G14" s="42" t="s">
        <v>55</v>
      </c>
      <c r="H14" s="54">
        <f>SUM(H12:K12)*H13</f>
        <v>7857.4536827761485</v>
      </c>
      <c r="I14" s="46"/>
      <c r="J14" s="46"/>
      <c r="K14" s="46"/>
    </row>
    <row r="15" spans="1:12" x14ac:dyDescent="0.25">
      <c r="A15" s="41">
        <f>Portafolio!F15</f>
        <v>1.2659131987154749E-3</v>
      </c>
      <c r="B15" s="41">
        <f>Portafolio!G15</f>
        <v>-8.2960032000802229E-3</v>
      </c>
      <c r="C15" s="41">
        <f>Portafolio!H15</f>
        <v>-1.1095405596341172E-2</v>
      </c>
      <c r="D15" s="41">
        <f>Portafolio!I15</f>
        <v>-1.1671910678181512E-2</v>
      </c>
      <c r="E15" s="41">
        <f>Portafolio!J15</f>
        <v>-8.7030184436974432E-3</v>
      </c>
      <c r="H15" s="46"/>
      <c r="I15" s="46"/>
      <c r="J15" s="46"/>
      <c r="K15" s="46"/>
    </row>
    <row r="16" spans="1:12" x14ac:dyDescent="0.25">
      <c r="A16" s="41">
        <f>Portafolio!F16</f>
        <v>-3.6449647610985361E-2</v>
      </c>
      <c r="B16" s="41">
        <f>Portafolio!G16</f>
        <v>-6.802636816685408E-4</v>
      </c>
      <c r="C16" s="41">
        <f>Portafolio!H16</f>
        <v>-1.65396632304482E-3</v>
      </c>
      <c r="D16" s="41">
        <f>Portafolio!I16</f>
        <v>8.9378657253624903E-3</v>
      </c>
      <c r="E16" s="41">
        <f>Portafolio!J16</f>
        <v>-5.1359948137462367E-3</v>
      </c>
      <c r="G16" s="96" t="s">
        <v>56</v>
      </c>
      <c r="H16" s="97"/>
      <c r="I16" s="46"/>
      <c r="J16" s="46"/>
      <c r="K16" s="46"/>
    </row>
    <row r="17" spans="1:11" x14ac:dyDescent="0.25">
      <c r="A17" s="41">
        <f>Portafolio!F17</f>
        <v>-2.9685687263803755E-2</v>
      </c>
      <c r="B17" s="41">
        <f>Portafolio!G17</f>
        <v>-7.685086250950387E-3</v>
      </c>
      <c r="C17" s="41">
        <f>Portafolio!H17</f>
        <v>-8.5911179492632866E-3</v>
      </c>
      <c r="D17" s="41">
        <f>Portafolio!I17</f>
        <v>0</v>
      </c>
      <c r="E17" s="41">
        <f>Portafolio!J17</f>
        <v>-9.9898156541735963E-3</v>
      </c>
      <c r="G17" s="42" t="s">
        <v>53</v>
      </c>
      <c r="H17" s="52">
        <f>SQRT($H$7)*H9*L6</f>
        <v>1.3139299812050512E-2</v>
      </c>
      <c r="I17" s="46"/>
      <c r="J17" s="46"/>
      <c r="K17" s="46"/>
    </row>
    <row r="18" spans="1:11" x14ac:dyDescent="0.25">
      <c r="A18" s="41">
        <f>Portafolio!F18</f>
        <v>3.4855737123982338E-3</v>
      </c>
      <c r="B18" s="41">
        <f>Portafolio!G18</f>
        <v>0</v>
      </c>
      <c r="C18" s="41">
        <f>Portafolio!H18</f>
        <v>7.6518323838956222E-4</v>
      </c>
      <c r="D18" s="41">
        <f>Portafolio!I18</f>
        <v>-1.4477988707991517E-2</v>
      </c>
      <c r="E18" s="41">
        <f>Portafolio!J18</f>
        <v>-3.6366611801214475E-3</v>
      </c>
      <c r="G18" s="42" t="s">
        <v>54</v>
      </c>
      <c r="H18" s="53">
        <v>100000</v>
      </c>
      <c r="I18" s="46"/>
      <c r="J18" s="46"/>
      <c r="K18" s="46"/>
    </row>
    <row r="19" spans="1:11" x14ac:dyDescent="0.25">
      <c r="A19" s="41">
        <f>Portafolio!F19</f>
        <v>6.6007039975988667E-3</v>
      </c>
      <c r="B19" s="41">
        <f>Portafolio!G19</f>
        <v>9.3849136242531647E-3</v>
      </c>
      <c r="C19" s="41">
        <f>Portafolio!H19</f>
        <v>4.3706422775577902E-3</v>
      </c>
      <c r="D19" s="41">
        <f>Portafolio!I19</f>
        <v>8.2988273439278445E-3</v>
      </c>
      <c r="E19" s="41">
        <f>Portafolio!J19</f>
        <v>6.2859574110678022E-3</v>
      </c>
      <c r="G19" s="42" t="s">
        <v>55</v>
      </c>
      <c r="H19" s="54">
        <f>H17*H18</f>
        <v>1313.9299812050513</v>
      </c>
      <c r="I19" s="46"/>
      <c r="J19" s="46"/>
      <c r="K19" s="46"/>
    </row>
    <row r="20" spans="1:11" x14ac:dyDescent="0.25">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5">
      <c r="A21" s="41">
        <f>Portafolio!F21</f>
        <v>-1.1925628607410014E-2</v>
      </c>
      <c r="B21" s="41">
        <f>Portafolio!G21</f>
        <v>2.3984991177818894E-3</v>
      </c>
      <c r="C21" s="41">
        <f>Portafolio!H21</f>
        <v>4.7822692080471709E-4</v>
      </c>
      <c r="D21" s="41">
        <f>Portafolio!I21</f>
        <v>1.1004270746853787E-2</v>
      </c>
      <c r="E21" s="41">
        <f>Portafolio!J21</f>
        <v>1.4768108627912393E-3</v>
      </c>
      <c r="G21" s="42" t="s">
        <v>61</v>
      </c>
      <c r="H21" s="44">
        <f>H14-H19</f>
        <v>6543.5237015710973</v>
      </c>
    </row>
    <row r="22" spans="1:11" x14ac:dyDescent="0.25">
      <c r="A22" s="41">
        <f>Portafolio!F22</f>
        <v>8.744192273870471E-3</v>
      </c>
      <c r="B22" s="41">
        <f>Portafolio!G22</f>
        <v>8.2446925036342867E-3</v>
      </c>
      <c r="C22" s="41">
        <f>Portafolio!H22</f>
        <v>1.9211775011975799E-2</v>
      </c>
      <c r="D22" s="41">
        <f>Portafolio!I22</f>
        <v>2.9651713697862989E-2</v>
      </c>
      <c r="E22" s="41">
        <f>Portafolio!J22</f>
        <v>2.0042246390674492E-2</v>
      </c>
      <c r="G22" s="42" t="s">
        <v>61</v>
      </c>
      <c r="H22" s="55">
        <f>1-(H17/H12)</f>
        <v>0.44205328717436443</v>
      </c>
    </row>
    <row r="23" spans="1:11" x14ac:dyDescent="0.25">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5">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5">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5">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5">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5">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5">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5">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5">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5">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5">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5">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5">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5">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5">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5">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5">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5">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5">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5">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5">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5">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5">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5">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5">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5">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5">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5">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5">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5">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5">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5">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5">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5">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5">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5">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5">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5">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5">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5">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5">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5">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5">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5">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5">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5">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5">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5">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5">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5">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5">
      <c r="A73" s="41">
        <f>Portafolio!F73</f>
        <v>-9.4805949388913479E-4</v>
      </c>
      <c r="B73" s="41">
        <f>Portafolio!G73</f>
        <v>-1.8798349524674102E-3</v>
      </c>
      <c r="C73" s="41">
        <f>Portafolio!H73</f>
        <v>-2.2819464710573719E-3</v>
      </c>
      <c r="D73" s="41">
        <f>Portafolio!I73</f>
        <v>0</v>
      </c>
      <c r="E73" s="41">
        <f>Portafolio!J73</f>
        <v>-1.2641891060539848E-3</v>
      </c>
    </row>
    <row r="74" spans="1:5" x14ac:dyDescent="0.25">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5">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5">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5">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5">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5">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5">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5">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5">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5">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5">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5">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5">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5">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5">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5">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5">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5">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5">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5">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5">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5">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5">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5">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5">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5">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5">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5">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5">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5">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5">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5">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5">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5">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5">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5">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5">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5">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5">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5">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5">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5">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5">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5">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5">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5">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5">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5">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5">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5">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5">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5">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5">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5">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5">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5">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5">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5">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5">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5">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5">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5">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5">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5">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5">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5">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5">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5">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5">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5">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5">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5">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5">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5">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5">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5">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5">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5">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5">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5">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5">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5">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5">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5">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5">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5">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5">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5">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5">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5">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5">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5">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5">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5">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5">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5">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5">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5">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5">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5">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5">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5">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5">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5">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5">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5">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5">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5">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5">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5">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5">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5">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5">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5">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5">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5">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5">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5">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5">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5">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5">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5">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5">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5">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5">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5">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5">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5">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5">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5">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5">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5">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5">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5">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5">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5">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5">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5">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5">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5">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5">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5">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5">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5">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5">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5">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5">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5">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5">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5">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5">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5">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5">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5">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5">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5">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5">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5">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5">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5">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5">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5">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5">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5">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5">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5">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5">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5">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5">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5">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5">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5">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5">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5">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5">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5">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5">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5">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5">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5">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5">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G2:L3"/>
    <mergeCell ref="G16:H16"/>
    <mergeCell ref="G11:H1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9E36-123C-4AC0-9472-1E7BD488A25E}">
  <dimension ref="A1:L254"/>
  <sheetViews>
    <sheetView showGridLines="0" workbookViewId="0">
      <selection activeCell="H21" sqref="H21"/>
    </sheetView>
  </sheetViews>
  <sheetFormatPr baseColWidth="10" defaultRowHeight="15" x14ac:dyDescent="0.25"/>
  <cols>
    <col min="1" max="5" width="12.5703125" style="1" bestFit="1" customWidth="1"/>
    <col min="7" max="7" width="23.140625" bestFit="1" customWidth="1"/>
    <col min="8" max="8" width="15" customWidth="1"/>
    <col min="9" max="12" width="12.5703125" bestFit="1" customWidth="1"/>
  </cols>
  <sheetData>
    <row r="1" spans="1:12" x14ac:dyDescent="0.25">
      <c r="A1" s="89" t="s">
        <v>8</v>
      </c>
      <c r="B1" s="89"/>
      <c r="C1" s="89"/>
      <c r="D1" s="89"/>
      <c r="E1" s="89"/>
    </row>
    <row r="2" spans="1:12" x14ac:dyDescent="0.25">
      <c r="A2" s="2" t="str">
        <f>Portafolio!F2</f>
        <v>r_Apple</v>
      </c>
      <c r="B2" s="2" t="str">
        <f>Portafolio!G2</f>
        <v>r_Coca-Cola</v>
      </c>
      <c r="C2" s="2" t="str">
        <f>Portafolio!H2</f>
        <v>r_JPMorgan</v>
      </c>
      <c r="D2" s="2" t="str">
        <f>Portafolio!I2</f>
        <v>r_AT&amp;T</v>
      </c>
      <c r="E2" s="2" t="str">
        <f>Portafolio!J2</f>
        <v>Portafolio</v>
      </c>
      <c r="G2" s="90" t="s">
        <v>65</v>
      </c>
      <c r="H2" s="91"/>
      <c r="I2" s="91"/>
      <c r="J2" s="91"/>
      <c r="K2" s="91"/>
      <c r="L2" s="92"/>
    </row>
    <row r="3" spans="1:12" x14ac:dyDescent="0.25">
      <c r="A3" s="41">
        <f>Portafolio!F3</f>
        <v>-1.4662185008184019E-2</v>
      </c>
      <c r="B3" s="41">
        <f>Portafolio!G3</f>
        <v>2.1472312077841786E-3</v>
      </c>
      <c r="C3" s="41">
        <f>Portafolio!H3</f>
        <v>-1.0441079130812173E-2</v>
      </c>
      <c r="D3" s="41">
        <f>Portafolio!I3</f>
        <v>-6.4035322871765967E-3</v>
      </c>
      <c r="E3" s="41">
        <f>Portafolio!J3</f>
        <v>-9.4670569504097211E-3</v>
      </c>
      <c r="G3" s="93"/>
      <c r="H3" s="94"/>
      <c r="I3" s="94"/>
      <c r="J3" s="94"/>
      <c r="K3" s="94"/>
      <c r="L3" s="95"/>
    </row>
    <row r="4" spans="1:12" x14ac:dyDescent="0.25">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5">
      <c r="A5" s="41">
        <f>Portafolio!F5</f>
        <v>7.7070400094383651E-3</v>
      </c>
      <c r="B5" s="41">
        <f>Portafolio!G5</f>
        <v>-8.568180711971048E-3</v>
      </c>
      <c r="C5" s="41">
        <f>Portafolio!H5</f>
        <v>3.4177360836862881E-3</v>
      </c>
      <c r="D5" s="41">
        <f>Portafolio!I5</f>
        <v>3.5523360724823969E-3</v>
      </c>
      <c r="E5" s="41">
        <f>Portafolio!J5</f>
        <v>3.8265778229849188E-3</v>
      </c>
      <c r="G5" s="47" t="s">
        <v>58</v>
      </c>
      <c r="H5" s="45" t="str">
        <f>A2</f>
        <v>r_Apple</v>
      </c>
      <c r="I5" s="45" t="str">
        <f>B2</f>
        <v>r_Coca-Cola</v>
      </c>
      <c r="J5" s="45" t="str">
        <f>C2</f>
        <v>r_JPMorgan</v>
      </c>
      <c r="K5" s="45" t="str">
        <f>D2</f>
        <v>r_AT&amp;T</v>
      </c>
      <c r="L5" s="45" t="str">
        <f>E2</f>
        <v>Portafolio</v>
      </c>
    </row>
    <row r="6" spans="1:12" x14ac:dyDescent="0.25">
      <c r="A6" s="41">
        <f>Portafolio!F6</f>
        <v>7.8738144273404372E-3</v>
      </c>
      <c r="B6" s="41">
        <f>Portafolio!G6</f>
        <v>-6.141625470814838E-3</v>
      </c>
      <c r="C6" s="41">
        <f>Portafolio!H6</f>
        <v>-2.0956622133486116E-2</v>
      </c>
      <c r="D6" s="41">
        <f>Portafolio!I6</f>
        <v>1.1283650762276005E-2</v>
      </c>
      <c r="E6" s="41">
        <f>Portafolio!J6</f>
        <v>-4.2141520459861928E-3</v>
      </c>
      <c r="G6" s="47" t="s">
        <v>60</v>
      </c>
      <c r="H6" s="43">
        <f>_xlfn.PERCENTILE.INC(A3:A254,1-$H$8)</f>
        <v>-2.2730961098472936E-2</v>
      </c>
      <c r="I6" s="43">
        <f t="shared" ref="I6:L6" si="0">_xlfn.PERCENTILE.INC(B3:B254,1-$H$8)</f>
        <v>-1.0745168468270927E-2</v>
      </c>
      <c r="J6" s="43">
        <f t="shared" si="0"/>
        <v>-1.4154741478223352E-2</v>
      </c>
      <c r="K6" s="43">
        <f t="shared" si="0"/>
        <v>-1.8590929394553597E-2</v>
      </c>
      <c r="L6" s="43">
        <f t="shared" si="0"/>
        <v>-1.1444323165408816E-2</v>
      </c>
    </row>
    <row r="7" spans="1:12" x14ac:dyDescent="0.25">
      <c r="A7" s="41">
        <f>Portafolio!F7</f>
        <v>2.1711540417555734E-2</v>
      </c>
      <c r="B7" s="41">
        <f>Portafolio!G7</f>
        <v>3.4904214645253497E-3</v>
      </c>
      <c r="C7" s="41">
        <f>Portafolio!H7</f>
        <v>6.740365503857486E-3</v>
      </c>
      <c r="D7" s="41">
        <f>Portafolio!I7</f>
        <v>-7.0373473579131004E-3</v>
      </c>
      <c r="E7" s="41">
        <f>Portafolio!J7</f>
        <v>5.1511974929285536E-3</v>
      </c>
      <c r="G7" s="48" t="s">
        <v>50</v>
      </c>
      <c r="H7" s="49">
        <v>1</v>
      </c>
      <c r="I7" s="46"/>
      <c r="J7" s="46"/>
      <c r="K7" s="46"/>
    </row>
    <row r="8" spans="1:12" x14ac:dyDescent="0.25">
      <c r="A8" s="41">
        <f>Portafolio!F8</f>
        <v>-2.6519108676923038E-2</v>
      </c>
      <c r="B8" s="41">
        <f>Portafolio!G8</f>
        <v>-2.6582344086022547E-3</v>
      </c>
      <c r="C8" s="41">
        <f>Portafolio!H8</f>
        <v>-9.5044774711671462E-4</v>
      </c>
      <c r="D8" s="41">
        <f>Portafolio!I8</f>
        <v>-7.0654176800563693E-4</v>
      </c>
      <c r="E8" s="41">
        <f>Portafolio!J8</f>
        <v>-6.037950088029845E-3</v>
      </c>
      <c r="G8" s="47" t="s">
        <v>51</v>
      </c>
      <c r="H8" s="50">
        <v>0.95</v>
      </c>
      <c r="I8" s="46"/>
      <c r="J8" s="46"/>
      <c r="K8" s="46"/>
    </row>
    <row r="9" spans="1:12" x14ac:dyDescent="0.25">
      <c r="A9" s="41">
        <f>Portafolio!F9</f>
        <v>1.2564052740774025E-2</v>
      </c>
      <c r="B9" s="41">
        <f>Portafolio!G9</f>
        <v>4.6472362667604817E-3</v>
      </c>
      <c r="C9" s="41">
        <f>Portafolio!H9</f>
        <v>-1.2233201758554283E-3</v>
      </c>
      <c r="D9" s="41">
        <f>Portafolio!I9</f>
        <v>-2.830866787178094E-3</v>
      </c>
      <c r="E9" s="41">
        <f>Portafolio!J9</f>
        <v>1.2464294268597353E-3</v>
      </c>
      <c r="G9" s="46"/>
      <c r="H9" s="46"/>
      <c r="I9" s="46"/>
      <c r="J9" s="46"/>
      <c r="K9" s="46"/>
    </row>
    <row r="10" spans="1:12" x14ac:dyDescent="0.25">
      <c r="A10" s="41">
        <f>Portafolio!F10</f>
        <v>8.8072127836774459E-3</v>
      </c>
      <c r="B10" s="41">
        <f>Portafolio!G10</f>
        <v>2.811071519673288E-3</v>
      </c>
      <c r="C10" s="41">
        <f>Portafolio!H10</f>
        <v>3.4622835952314748E-3</v>
      </c>
      <c r="D10" s="41">
        <f>Portafolio!I10</f>
        <v>7.0621975605345338E-3</v>
      </c>
      <c r="E10" s="41">
        <f>Portafolio!J10</f>
        <v>5.6612861296380778E-3</v>
      </c>
      <c r="H10" s="46"/>
      <c r="I10" s="46"/>
      <c r="J10" s="46"/>
      <c r="K10" s="46"/>
    </row>
    <row r="11" spans="1:12" x14ac:dyDescent="0.25">
      <c r="A11" s="41">
        <f>Portafolio!F11</f>
        <v>2.1575762719950167E-2</v>
      </c>
      <c r="B11" s="41">
        <f>Portafolio!G11</f>
        <v>-9.9121473034572902E-4</v>
      </c>
      <c r="C11" s="41">
        <f>Portafolio!H11</f>
        <v>8.0993210507113115E-3</v>
      </c>
      <c r="D11" s="41">
        <f>Portafolio!I11</f>
        <v>3.8652123786868747E-2</v>
      </c>
      <c r="E11" s="41">
        <f>Portafolio!J11</f>
        <v>2.0261285327415675E-2</v>
      </c>
      <c r="G11" s="98" t="s">
        <v>57</v>
      </c>
      <c r="H11" s="99"/>
      <c r="I11" s="46"/>
      <c r="J11" s="46"/>
      <c r="K11" s="46"/>
    </row>
    <row r="12" spans="1:12" x14ac:dyDescent="0.25">
      <c r="A12" s="41">
        <f>Portafolio!F12</f>
        <v>1.899078242547661E-2</v>
      </c>
      <c r="B12" s="41">
        <f>Portafolio!G12</f>
        <v>-4.9597604879833524E-4</v>
      </c>
      <c r="C12" s="41">
        <f>Portafolio!H12</f>
        <v>-4.0415125667635282E-3</v>
      </c>
      <c r="D12" s="41">
        <f>Portafolio!I12</f>
        <v>-2.7118017809940271E-3</v>
      </c>
      <c r="E12" s="41">
        <f>Portafolio!J12</f>
        <v>1.1226617329080104E-3</v>
      </c>
      <c r="G12" s="42" t="s">
        <v>53</v>
      </c>
      <c r="H12" s="52">
        <f>-(H6*SQRT($H$7))</f>
        <v>2.2730961098472936E-2</v>
      </c>
      <c r="I12" s="52">
        <f>-(I6*SQRT($H$7))</f>
        <v>1.0745168468270927E-2</v>
      </c>
      <c r="J12" s="52">
        <f>-(J6*SQRT($H$7))</f>
        <v>1.4154741478223352E-2</v>
      </c>
      <c r="K12" s="52">
        <f>-(K6*SQRT($H$7))</f>
        <v>1.8590929394553597E-2</v>
      </c>
    </row>
    <row r="13" spans="1:12" x14ac:dyDescent="0.25">
      <c r="A13" s="41">
        <f>Portafolio!F13</f>
        <v>1.1717517176788328E-3</v>
      </c>
      <c r="B13" s="41">
        <f>Portafolio!G13</f>
        <v>-1.0640119950070189E-2</v>
      </c>
      <c r="C13" s="41">
        <f>Portafolio!H13</f>
        <v>-1.2428386047596607E-2</v>
      </c>
      <c r="D13" s="41">
        <f>Portafolio!I13</f>
        <v>4.0649860690958528E-3</v>
      </c>
      <c r="E13" s="41">
        <f>Portafolio!J13</f>
        <v>-4.3288021916397315E-3</v>
      </c>
      <c r="G13" s="42" t="s">
        <v>54</v>
      </c>
      <c r="H13" s="53">
        <v>100000</v>
      </c>
      <c r="I13" s="46"/>
      <c r="J13" s="46"/>
      <c r="K13" s="46"/>
    </row>
    <row r="14" spans="1:12" x14ac:dyDescent="0.25">
      <c r="A14" s="41">
        <f>Portafolio!F14</f>
        <v>8.4277857631225358E-3</v>
      </c>
      <c r="B14" s="41">
        <f>Portafolio!G14</f>
        <v>-8.7293459886518768E-3</v>
      </c>
      <c r="C14" s="41">
        <f>Portafolio!H14</f>
        <v>3.3430239573994255E-3</v>
      </c>
      <c r="D14" s="41">
        <f>Portafolio!I14</f>
        <v>-9.5109702559868468E-3</v>
      </c>
      <c r="E14" s="41">
        <f>Portafolio!J14</f>
        <v>-2.7929641661798323E-4</v>
      </c>
      <c r="G14" s="42" t="s">
        <v>55</v>
      </c>
      <c r="H14" s="54">
        <f>SUM(H12:K12)*H13</f>
        <v>6622.1800439520803</v>
      </c>
      <c r="I14" s="46"/>
      <c r="J14" s="46"/>
      <c r="K14" s="46"/>
    </row>
    <row r="15" spans="1:12" x14ac:dyDescent="0.25">
      <c r="A15" s="41">
        <f>Portafolio!F15</f>
        <v>1.2659131987154749E-3</v>
      </c>
      <c r="B15" s="41">
        <f>Portafolio!G15</f>
        <v>-8.2960032000802229E-3</v>
      </c>
      <c r="C15" s="41">
        <f>Portafolio!H15</f>
        <v>-1.1095405596341172E-2</v>
      </c>
      <c r="D15" s="41">
        <f>Portafolio!I15</f>
        <v>-1.1671910678181512E-2</v>
      </c>
      <c r="E15" s="41">
        <f>Portafolio!J15</f>
        <v>-8.7030184436974432E-3</v>
      </c>
      <c r="H15" s="46"/>
      <c r="I15" s="46"/>
      <c r="J15" s="46"/>
      <c r="K15" s="46"/>
    </row>
    <row r="16" spans="1:12" x14ac:dyDescent="0.25">
      <c r="A16" s="41">
        <f>Portafolio!F16</f>
        <v>-3.6449647610985361E-2</v>
      </c>
      <c r="B16" s="41">
        <f>Portafolio!G16</f>
        <v>-6.802636816685408E-4</v>
      </c>
      <c r="C16" s="41">
        <f>Portafolio!H16</f>
        <v>-1.65396632304482E-3</v>
      </c>
      <c r="D16" s="41">
        <f>Portafolio!I16</f>
        <v>8.9378657253624903E-3</v>
      </c>
      <c r="E16" s="41">
        <f>Portafolio!J16</f>
        <v>-5.1359948137462367E-3</v>
      </c>
      <c r="G16" s="96" t="s">
        <v>56</v>
      </c>
      <c r="H16" s="97"/>
      <c r="I16" s="46"/>
      <c r="J16" s="46"/>
      <c r="K16" s="46"/>
    </row>
    <row r="17" spans="1:11" x14ac:dyDescent="0.25">
      <c r="A17" s="41">
        <f>Portafolio!F17</f>
        <v>-2.9685687263803755E-2</v>
      </c>
      <c r="B17" s="41">
        <f>Portafolio!G17</f>
        <v>-7.685086250950387E-3</v>
      </c>
      <c r="C17" s="41">
        <f>Portafolio!H17</f>
        <v>-8.5911179492632866E-3</v>
      </c>
      <c r="D17" s="41">
        <f>Portafolio!I17</f>
        <v>0</v>
      </c>
      <c r="E17" s="41">
        <f>Portafolio!J17</f>
        <v>-9.9898156541735963E-3</v>
      </c>
      <c r="G17" s="42" t="s">
        <v>53</v>
      </c>
      <c r="H17" s="52">
        <f>-(SQRT($H$7)*$L$6)</f>
        <v>1.1444323165408816E-2</v>
      </c>
      <c r="I17" s="46"/>
      <c r="J17" s="46"/>
      <c r="K17" s="46"/>
    </row>
    <row r="18" spans="1:11" x14ac:dyDescent="0.25">
      <c r="A18" s="41">
        <f>Portafolio!F18</f>
        <v>3.4855737123982338E-3</v>
      </c>
      <c r="B18" s="41">
        <f>Portafolio!G18</f>
        <v>0</v>
      </c>
      <c r="C18" s="41">
        <f>Portafolio!H18</f>
        <v>7.6518323838956222E-4</v>
      </c>
      <c r="D18" s="41">
        <f>Portafolio!I18</f>
        <v>-1.4477988707991517E-2</v>
      </c>
      <c r="E18" s="41">
        <f>Portafolio!J18</f>
        <v>-3.6366611801214475E-3</v>
      </c>
      <c r="G18" s="42" t="s">
        <v>54</v>
      </c>
      <c r="H18" s="53">
        <v>100000</v>
      </c>
      <c r="I18" s="46"/>
      <c r="J18" s="46"/>
      <c r="K18" s="46"/>
    </row>
    <row r="19" spans="1:11" x14ac:dyDescent="0.25">
      <c r="A19" s="41">
        <f>Portafolio!F19</f>
        <v>6.6007039975988667E-3</v>
      </c>
      <c r="B19" s="41">
        <f>Portafolio!G19</f>
        <v>9.3849136242531647E-3</v>
      </c>
      <c r="C19" s="41">
        <f>Portafolio!H19</f>
        <v>4.3706422775577902E-3</v>
      </c>
      <c r="D19" s="41">
        <f>Portafolio!I19</f>
        <v>8.2988273439278445E-3</v>
      </c>
      <c r="E19" s="41">
        <f>Portafolio!J19</f>
        <v>6.2859574110678022E-3</v>
      </c>
      <c r="G19" s="42" t="s">
        <v>55</v>
      </c>
      <c r="H19" s="54">
        <f>H17*H18</f>
        <v>1144.4323165408816</v>
      </c>
      <c r="I19" s="46"/>
      <c r="J19" s="46"/>
      <c r="K19" s="46"/>
    </row>
    <row r="20" spans="1:11" x14ac:dyDescent="0.25">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5">
      <c r="A21" s="41">
        <f>Portafolio!F21</f>
        <v>-1.1925628607410014E-2</v>
      </c>
      <c r="B21" s="41">
        <f>Portafolio!G21</f>
        <v>2.3984991177818894E-3</v>
      </c>
      <c r="C21" s="41">
        <f>Portafolio!H21</f>
        <v>4.7822692080471709E-4</v>
      </c>
      <c r="D21" s="41">
        <f>Portafolio!I21</f>
        <v>1.1004270746853787E-2</v>
      </c>
      <c r="E21" s="41">
        <f>Portafolio!J21</f>
        <v>1.4768108627912393E-3</v>
      </c>
      <c r="G21" s="42" t="s">
        <v>61</v>
      </c>
      <c r="H21" s="44">
        <f>H14-H19</f>
        <v>5477.7477274111989</v>
      </c>
    </row>
    <row r="22" spans="1:11" x14ac:dyDescent="0.25">
      <c r="A22" s="41">
        <f>Portafolio!F22</f>
        <v>8.744192273870471E-3</v>
      </c>
      <c r="B22" s="41">
        <f>Portafolio!G22</f>
        <v>8.2446925036342867E-3</v>
      </c>
      <c r="C22" s="41">
        <f>Portafolio!H22</f>
        <v>1.9211775011975799E-2</v>
      </c>
      <c r="D22" s="41">
        <f>Portafolio!I22</f>
        <v>2.9651713697862989E-2</v>
      </c>
      <c r="E22" s="41">
        <f>Portafolio!J22</f>
        <v>2.0042246390674492E-2</v>
      </c>
      <c r="G22" s="42" t="s">
        <v>61</v>
      </c>
      <c r="H22" s="55">
        <f>1-(H17/H12)</f>
        <v>0.49653148778748102</v>
      </c>
    </row>
    <row r="23" spans="1:11" x14ac:dyDescent="0.25">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5">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5">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5">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5">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5">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5">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5">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5">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5">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5">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5">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5">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5">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5">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5">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5">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5">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5">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5">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5">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5">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5">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5">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5">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5">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5">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5">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5">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5">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5">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5">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5">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5">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5">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5">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5">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5">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5">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5">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5">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5">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5">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5">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5">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5">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5">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5">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5">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5">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5">
      <c r="A73" s="41">
        <f>Portafolio!F73</f>
        <v>-9.4805949388913479E-4</v>
      </c>
      <c r="B73" s="41">
        <f>Portafolio!G73</f>
        <v>-1.8798349524674102E-3</v>
      </c>
      <c r="C73" s="41">
        <f>Portafolio!H73</f>
        <v>-2.2819464710573719E-3</v>
      </c>
      <c r="D73" s="41">
        <f>Portafolio!I73</f>
        <v>0</v>
      </c>
      <c r="E73" s="41">
        <f>Portafolio!J73</f>
        <v>-1.2641891060539848E-3</v>
      </c>
    </row>
    <row r="74" spans="1:5" x14ac:dyDescent="0.25">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5">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5">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5">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5">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5">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5">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5">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5">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5">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5">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5">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5">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5">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5">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5">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5">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5">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5">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5">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5">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5">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5">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5">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5">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5">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5">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5">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5">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5">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5">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5">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5">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5">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5">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5">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5">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5">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5">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5">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5">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5">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5">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5">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5">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5">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5">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5">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5">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5">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5">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5">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5">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5">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5">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5">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5">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5">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5">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5">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5">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5">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5">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5">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5">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5">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5">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5">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5">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5">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5">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5">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5">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5">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5">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5">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5">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5">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5">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5">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5">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5">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5">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5">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5">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5">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5">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5">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5">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5">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5">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5">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5">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5">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5">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5">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5">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5">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5">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5">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5">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5">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5">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5">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5">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5">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5">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5">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5">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5">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5">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5">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5">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5">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5">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5">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5">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5">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5">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5">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5">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5">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5">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5">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5">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5">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5">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5">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5">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5">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5">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5">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5">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5">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5">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5">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5">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5">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5">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5">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5">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5">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5">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5">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5">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5">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5">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5">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5">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5">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5">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5">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5">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5">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5">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5">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5">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5">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5">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5">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5">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5">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5">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5">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5">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5">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5">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5">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5">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5">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5">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5">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5">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5">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5">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5">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5">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5">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5">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5">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5">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A1:E1"/>
    <mergeCell ref="G2:L3"/>
    <mergeCell ref="G11:H11"/>
    <mergeCell ref="G16:H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DE77-B72B-4F56-967E-C7EE24978912}">
  <sheetPr>
    <tabColor theme="7" tint="0.79998168889431442"/>
  </sheetPr>
  <dimension ref="A1:L254"/>
  <sheetViews>
    <sheetView showGridLines="0" tabSelected="1" workbookViewId="0">
      <selection activeCell="M14" sqref="M14"/>
    </sheetView>
  </sheetViews>
  <sheetFormatPr baseColWidth="10" defaultRowHeight="15" x14ac:dyDescent="0.25"/>
  <cols>
    <col min="1" max="5" width="12.5703125" style="1" bestFit="1" customWidth="1"/>
    <col min="6" max="6" width="11.42578125" style="1"/>
    <col min="7" max="7" width="23.140625" style="1" bestFit="1" customWidth="1"/>
    <col min="8" max="8" width="15" style="1" customWidth="1"/>
    <col min="9" max="12" width="12.5703125" style="1" bestFit="1" customWidth="1"/>
    <col min="13" max="16384" width="11.42578125" style="1"/>
  </cols>
  <sheetData>
    <row r="1" spans="1:12" x14ac:dyDescent="0.25">
      <c r="A1" s="89" t="s">
        <v>8</v>
      </c>
      <c r="B1" s="89"/>
      <c r="C1" s="89"/>
      <c r="D1" s="89"/>
      <c r="E1" s="89"/>
    </row>
    <row r="2" spans="1:12" x14ac:dyDescent="0.25">
      <c r="A2" s="2" t="str">
        <f>Portafolio!F2</f>
        <v>r_Apple</v>
      </c>
      <c r="B2" s="2" t="str">
        <f>Portafolio!G2</f>
        <v>r_Coca-Cola</v>
      </c>
      <c r="C2" s="2" t="str">
        <f>Portafolio!H2</f>
        <v>r_JPMorgan</v>
      </c>
      <c r="D2" s="2" t="str">
        <f>Portafolio!I2</f>
        <v>r_AT&amp;T</v>
      </c>
      <c r="E2" s="2" t="str">
        <f>Portafolio!J2</f>
        <v>Portafolio</v>
      </c>
      <c r="G2" s="119" t="s">
        <v>64</v>
      </c>
      <c r="H2" s="120"/>
      <c r="I2" s="120"/>
      <c r="J2" s="120"/>
      <c r="K2" s="120"/>
      <c r="L2" s="121"/>
    </row>
    <row r="3" spans="1:12" x14ac:dyDescent="0.25">
      <c r="A3" s="41">
        <f>Portafolio!F3</f>
        <v>-1.4662185008184019E-2</v>
      </c>
      <c r="B3" s="41">
        <f>Portafolio!G3</f>
        <v>2.1472312077841786E-3</v>
      </c>
      <c r="C3" s="41">
        <f>Portafolio!H3</f>
        <v>-1.0441079130812173E-2</v>
      </c>
      <c r="D3" s="41">
        <f>Portafolio!I3</f>
        <v>-6.4035322871765967E-3</v>
      </c>
      <c r="E3" s="41">
        <f>Portafolio!J3</f>
        <v>-9.4670569504097211E-3</v>
      </c>
      <c r="G3" s="122"/>
      <c r="H3" s="123"/>
      <c r="I3" s="123"/>
      <c r="J3" s="123"/>
      <c r="K3" s="123"/>
      <c r="L3" s="124"/>
    </row>
    <row r="4" spans="1:12" x14ac:dyDescent="0.25">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5">
      <c r="A5" s="41">
        <f>Portafolio!F5</f>
        <v>7.7070400094383651E-3</v>
      </c>
      <c r="B5" s="41">
        <f>Portafolio!G5</f>
        <v>-8.568180711971048E-3</v>
      </c>
      <c r="C5" s="41">
        <f>Portafolio!H5</f>
        <v>3.4177360836862881E-3</v>
      </c>
      <c r="D5" s="41">
        <f>Portafolio!I5</f>
        <v>3.5523360724823969E-3</v>
      </c>
      <c r="E5" s="41">
        <f>Portafolio!J5</f>
        <v>3.8265778229849188E-3</v>
      </c>
      <c r="G5" s="125" t="s">
        <v>58</v>
      </c>
      <c r="H5" s="126" t="str">
        <f>A2</f>
        <v>r_Apple</v>
      </c>
      <c r="I5" s="126" t="str">
        <f>B2</f>
        <v>r_Coca-Cola</v>
      </c>
      <c r="J5" s="126" t="str">
        <f>C2</f>
        <v>r_JPMorgan</v>
      </c>
      <c r="K5" s="126" t="str">
        <f>D2</f>
        <v>r_AT&amp;T</v>
      </c>
      <c r="L5" s="126" t="str">
        <f>E2</f>
        <v>Portafolio</v>
      </c>
    </row>
    <row r="6" spans="1:12" x14ac:dyDescent="0.25">
      <c r="A6" s="41">
        <f>Portafolio!F6</f>
        <v>7.8738144273404372E-3</v>
      </c>
      <c r="B6" s="41">
        <f>Portafolio!G6</f>
        <v>-6.141625470814838E-3</v>
      </c>
      <c r="C6" s="41">
        <f>Portafolio!H6</f>
        <v>-2.0956622133486116E-2</v>
      </c>
      <c r="D6" s="41">
        <f>Portafolio!I6</f>
        <v>1.1283650762276005E-2</v>
      </c>
      <c r="E6" s="41">
        <f>Portafolio!J6</f>
        <v>-4.2141520459861928E-3</v>
      </c>
      <c r="G6" s="127" t="s">
        <v>62</v>
      </c>
      <c r="H6" s="113">
        <v>1.0005667965467292E-3</v>
      </c>
      <c r="I6" s="113">
        <v>6.5844828632144513E-4</v>
      </c>
      <c r="J6" s="113">
        <v>1.5030786305094985E-3</v>
      </c>
      <c r="K6" s="114"/>
      <c r="L6" s="114"/>
    </row>
    <row r="7" spans="1:12" x14ac:dyDescent="0.25">
      <c r="A7" s="41">
        <f>Portafolio!F7</f>
        <v>2.1711540417555734E-2</v>
      </c>
      <c r="B7" s="41">
        <f>Portafolio!G7</f>
        <v>3.4904214645253497E-3</v>
      </c>
      <c r="C7" s="41">
        <f>Portafolio!H7</f>
        <v>6.740365503857486E-3</v>
      </c>
      <c r="D7" s="41">
        <f>Portafolio!I7</f>
        <v>-7.0373473579131004E-3</v>
      </c>
      <c r="E7" s="41">
        <f>Portafolio!J7</f>
        <v>5.1511974929285536E-3</v>
      </c>
      <c r="G7" s="128" t="s">
        <v>63</v>
      </c>
      <c r="H7" s="115">
        <f>H6</f>
        <v>1.0005667965467292E-3</v>
      </c>
      <c r="I7" s="115">
        <f t="shared" ref="I7:L7" si="0">I6</f>
        <v>6.5844828632144513E-4</v>
      </c>
      <c r="J7" s="115">
        <f t="shared" si="0"/>
        <v>1.5030786305094985E-3</v>
      </c>
      <c r="K7" s="115">
        <f t="shared" si="0"/>
        <v>0</v>
      </c>
      <c r="L7" s="115">
        <f t="shared" si="0"/>
        <v>0</v>
      </c>
    </row>
    <row r="8" spans="1:12" x14ac:dyDescent="0.25">
      <c r="A8" s="41">
        <f>Portafolio!F8</f>
        <v>-2.6519108676923038E-2</v>
      </c>
      <c r="B8" s="41">
        <f>Portafolio!G8</f>
        <v>-2.6582344086022547E-3</v>
      </c>
      <c r="C8" s="41">
        <f>Portafolio!H8</f>
        <v>-9.5044774711671462E-4</v>
      </c>
      <c r="D8" s="41">
        <f>Portafolio!I8</f>
        <v>-7.0654176800563693E-4</v>
      </c>
      <c r="E8" s="41">
        <f>Portafolio!J8</f>
        <v>-6.037950088029845E-3</v>
      </c>
      <c r="G8" s="125" t="s">
        <v>50</v>
      </c>
      <c r="H8" s="129">
        <v>1</v>
      </c>
      <c r="I8" s="130"/>
      <c r="J8" s="130"/>
      <c r="K8" s="130"/>
    </row>
    <row r="9" spans="1:12" x14ac:dyDescent="0.25">
      <c r="A9" s="41">
        <f>Portafolio!F9</f>
        <v>1.2564052740774025E-2</v>
      </c>
      <c r="B9" s="41">
        <f>Portafolio!G9</f>
        <v>4.6472362667604817E-3</v>
      </c>
      <c r="C9" s="41">
        <f>Portafolio!H9</f>
        <v>-1.2233201758554283E-3</v>
      </c>
      <c r="D9" s="41">
        <f>Portafolio!I9</f>
        <v>-2.830866787178094E-3</v>
      </c>
      <c r="E9" s="41">
        <f>Portafolio!J9</f>
        <v>1.2464294268597353E-3</v>
      </c>
      <c r="G9" s="130"/>
      <c r="H9" s="130"/>
      <c r="I9" s="130"/>
      <c r="J9" s="130"/>
      <c r="K9" s="130"/>
    </row>
    <row r="10" spans="1:12" x14ac:dyDescent="0.25">
      <c r="A10" s="41">
        <f>Portafolio!F10</f>
        <v>8.8072127836774459E-3</v>
      </c>
      <c r="B10" s="41">
        <f>Portafolio!G10</f>
        <v>2.811071519673288E-3</v>
      </c>
      <c r="C10" s="41">
        <f>Portafolio!H10</f>
        <v>3.4622835952314748E-3</v>
      </c>
      <c r="D10" s="41">
        <f>Portafolio!I10</f>
        <v>7.0621975605345338E-3</v>
      </c>
      <c r="E10" s="41">
        <f>Portafolio!J10</f>
        <v>5.6612861296380778E-3</v>
      </c>
      <c r="H10" s="130"/>
      <c r="I10" s="130"/>
      <c r="J10" s="130"/>
      <c r="K10" s="130"/>
    </row>
    <row r="11" spans="1:12" x14ac:dyDescent="0.25">
      <c r="A11" s="41">
        <f>Portafolio!F11</f>
        <v>2.1575762719950167E-2</v>
      </c>
      <c r="B11" s="41">
        <f>Portafolio!G11</f>
        <v>-9.9121473034572902E-4</v>
      </c>
      <c r="C11" s="41">
        <f>Portafolio!H11</f>
        <v>8.0993210507113115E-3</v>
      </c>
      <c r="D11" s="41">
        <f>Portafolio!I11</f>
        <v>3.8652123786868747E-2</v>
      </c>
      <c r="E11" s="41">
        <f>Portafolio!J11</f>
        <v>2.0261285327415675E-2</v>
      </c>
      <c r="G11" s="131" t="s">
        <v>57</v>
      </c>
      <c r="H11" s="132"/>
      <c r="I11" s="130"/>
      <c r="J11" s="130"/>
      <c r="K11" s="130"/>
    </row>
    <row r="12" spans="1:12" x14ac:dyDescent="0.25">
      <c r="A12" s="41">
        <f>Portafolio!F12</f>
        <v>1.899078242547661E-2</v>
      </c>
      <c r="B12" s="41">
        <f>Portafolio!G12</f>
        <v>-4.9597604879833524E-4</v>
      </c>
      <c r="C12" s="41">
        <f>Portafolio!H12</f>
        <v>-4.0415125667635282E-3</v>
      </c>
      <c r="D12" s="41">
        <f>Portafolio!I12</f>
        <v>-2.7118017809940271E-3</v>
      </c>
      <c r="E12" s="41">
        <f>Portafolio!J12</f>
        <v>1.1226617329080104E-3</v>
      </c>
      <c r="G12" s="133" t="s">
        <v>53</v>
      </c>
      <c r="H12" s="134" cm="1">
        <f t="array" ref="H12">_xll.ROV.RiskSim.RSFunctions.RSForecastStatistic(H7,"Percentile0.05")*SQRT($H$8)</f>
        <v>-1.8754889309644845E-2</v>
      </c>
      <c r="I12" s="134" cm="1">
        <f t="array" ref="I12">_xll.ROV.RiskSim.RSFunctions.RSForecastStatistic(I7,"Percentile0.05")*SQRT($H$8)</f>
        <v>-1.3878689320383429E-2</v>
      </c>
      <c r="J12" s="134" cm="1">
        <f t="array" ref="J12">_xll.ROV.RiskSim.RSFunctions.RSForecastStatistic(J7,"Percentile0.05")*SQRT($H$8)</f>
        <v>-1.5062498984236018E-2</v>
      </c>
      <c r="K12" s="134" cm="1">
        <f t="array" ref="K12">_xll.ROV.RiskSim.RSFunctions.RSForecastStatistic(K7,"Percentile0.05")*SQRT($H$8)</f>
        <v>-1.9501454834640469E-2</v>
      </c>
    </row>
    <row r="13" spans="1:12" x14ac:dyDescent="0.25">
      <c r="A13" s="41">
        <f>Portafolio!F13</f>
        <v>1.1717517176788328E-3</v>
      </c>
      <c r="B13" s="41">
        <f>Portafolio!G13</f>
        <v>-1.0640119950070189E-2</v>
      </c>
      <c r="C13" s="41">
        <f>Portafolio!H13</f>
        <v>-1.2428386047596607E-2</v>
      </c>
      <c r="D13" s="41">
        <f>Portafolio!I13</f>
        <v>4.0649860690958528E-3</v>
      </c>
      <c r="E13" s="41">
        <f>Portafolio!J13</f>
        <v>-4.3288021916397315E-3</v>
      </c>
      <c r="G13" s="133" t="s">
        <v>54</v>
      </c>
      <c r="H13" s="135">
        <v>100000</v>
      </c>
      <c r="I13" s="130"/>
      <c r="J13" s="130"/>
      <c r="K13" s="130"/>
    </row>
    <row r="14" spans="1:12" x14ac:dyDescent="0.25">
      <c r="A14" s="41">
        <f>Portafolio!F14</f>
        <v>8.4277857631225358E-3</v>
      </c>
      <c r="B14" s="41">
        <f>Portafolio!G14</f>
        <v>-8.7293459886518768E-3</v>
      </c>
      <c r="C14" s="41">
        <f>Portafolio!H14</f>
        <v>3.3430239573994255E-3</v>
      </c>
      <c r="D14" s="41">
        <f>Portafolio!I14</f>
        <v>-9.5109702559868468E-3</v>
      </c>
      <c r="E14" s="41">
        <f>Portafolio!J14</f>
        <v>-2.7929641661798323E-4</v>
      </c>
      <c r="G14" s="133" t="s">
        <v>55</v>
      </c>
      <c r="H14" s="136">
        <f>SUM(H12:K12)*H13</f>
        <v>-6719.7532448904767</v>
      </c>
      <c r="I14" s="130"/>
      <c r="J14" s="130"/>
      <c r="K14" s="130"/>
    </row>
    <row r="15" spans="1:12" x14ac:dyDescent="0.25">
      <c r="A15" s="41">
        <f>Portafolio!F15</f>
        <v>1.2659131987154749E-3</v>
      </c>
      <c r="B15" s="41">
        <f>Portafolio!G15</f>
        <v>-8.2960032000802229E-3</v>
      </c>
      <c r="C15" s="41">
        <f>Portafolio!H15</f>
        <v>-1.1095405596341172E-2</v>
      </c>
      <c r="D15" s="41">
        <f>Portafolio!I15</f>
        <v>-1.1671910678181512E-2</v>
      </c>
      <c r="E15" s="41">
        <f>Portafolio!J15</f>
        <v>-8.7030184436974432E-3</v>
      </c>
      <c r="H15" s="130"/>
      <c r="I15" s="130"/>
      <c r="J15" s="130"/>
      <c r="K15" s="130"/>
    </row>
    <row r="16" spans="1:12" x14ac:dyDescent="0.25">
      <c r="A16" s="41">
        <f>Portafolio!F16</f>
        <v>-3.6449647610985361E-2</v>
      </c>
      <c r="B16" s="41">
        <f>Portafolio!G16</f>
        <v>-6.802636816685408E-4</v>
      </c>
      <c r="C16" s="41">
        <f>Portafolio!H16</f>
        <v>-1.65396632304482E-3</v>
      </c>
      <c r="D16" s="41">
        <f>Portafolio!I16</f>
        <v>8.9378657253624903E-3</v>
      </c>
      <c r="E16" s="41">
        <f>Portafolio!J16</f>
        <v>-5.1359948137462367E-3</v>
      </c>
      <c r="G16" s="137" t="s">
        <v>56</v>
      </c>
      <c r="H16" s="138"/>
      <c r="I16" s="130"/>
      <c r="J16" s="130"/>
      <c r="K16" s="130"/>
    </row>
    <row r="17" spans="1:11" x14ac:dyDescent="0.25">
      <c r="A17" s="41">
        <f>Portafolio!F17</f>
        <v>-2.9685687263803755E-2</v>
      </c>
      <c r="B17" s="41">
        <f>Portafolio!G17</f>
        <v>-7.685086250950387E-3</v>
      </c>
      <c r="C17" s="41">
        <f>Portafolio!H17</f>
        <v>-8.5911179492632866E-3</v>
      </c>
      <c r="D17" s="41">
        <f>Portafolio!I17</f>
        <v>0</v>
      </c>
      <c r="E17" s="41">
        <f>Portafolio!J17</f>
        <v>-9.9898156541735963E-3</v>
      </c>
      <c r="G17" s="133" t="s">
        <v>53</v>
      </c>
      <c r="H17" s="134" cm="1">
        <f t="array" ref="H17">_xll.ROV.RiskSim.RSFunctions.RSForecastStatistic(L7,"Percentile0.05")*SQRT($H$8)</f>
        <v>-1.0906380535291782E-2</v>
      </c>
      <c r="I17" s="130"/>
      <c r="J17" s="130"/>
      <c r="K17" s="130"/>
    </row>
    <row r="18" spans="1:11" x14ac:dyDescent="0.25">
      <c r="A18" s="41">
        <f>Portafolio!F18</f>
        <v>3.4855737123982338E-3</v>
      </c>
      <c r="B18" s="41">
        <f>Portafolio!G18</f>
        <v>0</v>
      </c>
      <c r="C18" s="41">
        <f>Portafolio!H18</f>
        <v>7.6518323838956222E-4</v>
      </c>
      <c r="D18" s="41">
        <f>Portafolio!I18</f>
        <v>-1.4477988707991517E-2</v>
      </c>
      <c r="E18" s="41">
        <f>Portafolio!J18</f>
        <v>-3.6366611801214475E-3</v>
      </c>
      <c r="G18" s="133" t="s">
        <v>54</v>
      </c>
      <c r="H18" s="135">
        <v>100000</v>
      </c>
      <c r="I18" s="130"/>
      <c r="J18" s="130"/>
      <c r="K18" s="130"/>
    </row>
    <row r="19" spans="1:11" x14ac:dyDescent="0.25">
      <c r="A19" s="41">
        <f>Portafolio!F19</f>
        <v>6.6007039975988667E-3</v>
      </c>
      <c r="B19" s="41">
        <f>Portafolio!G19</f>
        <v>9.3849136242531647E-3</v>
      </c>
      <c r="C19" s="41">
        <f>Portafolio!H19</f>
        <v>4.3706422775577902E-3</v>
      </c>
      <c r="D19" s="41">
        <f>Portafolio!I19</f>
        <v>8.2988273439278445E-3</v>
      </c>
      <c r="E19" s="41">
        <f>Portafolio!J19</f>
        <v>6.2859574110678022E-3</v>
      </c>
      <c r="G19" s="133" t="s">
        <v>55</v>
      </c>
      <c r="H19" s="136">
        <f>H17*H18</f>
        <v>-1090.6380535291783</v>
      </c>
      <c r="I19" s="130"/>
      <c r="J19" s="130"/>
      <c r="K19" s="130"/>
    </row>
    <row r="20" spans="1:11" x14ac:dyDescent="0.25">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5">
      <c r="A21" s="41">
        <f>Portafolio!F21</f>
        <v>-1.1925628607410014E-2</v>
      </c>
      <c r="B21" s="41">
        <f>Portafolio!G21</f>
        <v>2.3984991177818894E-3</v>
      </c>
      <c r="C21" s="41">
        <f>Portafolio!H21</f>
        <v>4.7822692080471709E-4</v>
      </c>
      <c r="D21" s="41">
        <f>Portafolio!I21</f>
        <v>1.1004270746853787E-2</v>
      </c>
      <c r="E21" s="41">
        <f>Portafolio!J21</f>
        <v>1.4768108627912393E-3</v>
      </c>
      <c r="G21" s="133" t="s">
        <v>61</v>
      </c>
      <c r="H21" s="139">
        <f>H14-H19</f>
        <v>-5629.1151913612985</v>
      </c>
    </row>
    <row r="22" spans="1:11" x14ac:dyDescent="0.25">
      <c r="A22" s="41">
        <f>Portafolio!F22</f>
        <v>8.744192273870471E-3</v>
      </c>
      <c r="B22" s="41">
        <f>Portafolio!G22</f>
        <v>8.2446925036342867E-3</v>
      </c>
      <c r="C22" s="41">
        <f>Portafolio!H22</f>
        <v>1.9211775011975799E-2</v>
      </c>
      <c r="D22" s="41">
        <f>Portafolio!I22</f>
        <v>2.9651713697862989E-2</v>
      </c>
      <c r="E22" s="41">
        <f>Portafolio!J22</f>
        <v>2.0042246390674492E-2</v>
      </c>
      <c r="G22" s="133" t="s">
        <v>61</v>
      </c>
      <c r="H22" s="140">
        <f>1-(H17/H12)</f>
        <v>0.41847801097481863</v>
      </c>
    </row>
    <row r="23" spans="1:11" x14ac:dyDescent="0.25">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5">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5">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5">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5">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5">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5">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5">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5">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5">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5">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5">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5">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5">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5">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5">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5">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5">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5">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5">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5">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5">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5">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5">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5">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5">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5">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5">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5">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5">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5">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5">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5">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5">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5">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5">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5">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5">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5">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5">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5">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5">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5">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5">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5">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5">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5">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5">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5">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5">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5">
      <c r="A73" s="41">
        <f>Portafolio!F73</f>
        <v>-9.4805949388913479E-4</v>
      </c>
      <c r="B73" s="41">
        <f>Portafolio!G73</f>
        <v>-1.8798349524674102E-3</v>
      </c>
      <c r="C73" s="41">
        <f>Portafolio!H73</f>
        <v>-2.2819464710573719E-3</v>
      </c>
      <c r="D73" s="41">
        <f>Portafolio!I73</f>
        <v>0</v>
      </c>
      <c r="E73" s="41">
        <f>Portafolio!J73</f>
        <v>-1.2641891060539848E-3</v>
      </c>
    </row>
    <row r="74" spans="1:5" x14ac:dyDescent="0.25">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5">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5">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5">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5">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5">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5">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5">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5">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5">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5">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5">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5">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5">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5">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5">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5">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5">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5">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5">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5">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5">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5">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5">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5">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5">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5">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5">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5">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5">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5">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5">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5">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5">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5">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5">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5">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5">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5">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5">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5">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5">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5">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5">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5">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5">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5">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5">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5">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5">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5">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5">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5">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5">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5">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5">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5">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5">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5">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5">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5">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5">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5">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5">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5">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5">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5">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5">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5">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5">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5">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5">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5">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5">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5">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5">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5">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5">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5">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5">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5">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5">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5">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5">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5">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5">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5">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5">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5">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5">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5">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5">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5">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5">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5">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5">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5">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5">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5">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5">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5">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5">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5">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5">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5">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5">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5">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5">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5">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5">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5">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5">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5">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5">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5">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5">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5">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5">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5">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5">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5">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5">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5">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5">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5">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5">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5">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5">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5">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5">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5">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5">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5">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5">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5">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5">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5">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5">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5">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5">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5">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5">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5">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5">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5">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5">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5">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5">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5">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5">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5">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5">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5">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5">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5">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5">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5">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5">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5">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5">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5">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5">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5">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5">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5">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5">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5">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5">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5">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5">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5">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5">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5">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5">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5">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5">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5">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5">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5">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5">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5">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A1:E1"/>
    <mergeCell ref="G2:L3"/>
    <mergeCell ref="G11:H11"/>
    <mergeCell ref="G16:H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4ABB5-67C5-484B-8D87-9B4BDAA9B460}">
  <sheetPr>
    <tabColor theme="7" tint="0.79998168889431442"/>
    <pageSetUpPr fitToPage="1"/>
  </sheetPr>
  <dimension ref="B1:N47"/>
  <sheetViews>
    <sheetView workbookViewId="0">
      <selection activeCell="I24" sqref="I24"/>
    </sheetView>
  </sheetViews>
  <sheetFormatPr baseColWidth="10" defaultColWidth="9.140625" defaultRowHeight="12" x14ac:dyDescent="0.2"/>
  <cols>
    <col min="1" max="1" width="2.7109375" style="56" customWidth="1"/>
    <col min="2" max="4" width="9.140625" style="56"/>
    <col min="5" max="5" width="10.28515625" style="56" customWidth="1"/>
    <col min="6" max="8" width="9.140625" style="56"/>
    <col min="9" max="9" width="10.28515625" style="56" customWidth="1"/>
    <col min="10" max="12" width="9.140625" style="56"/>
    <col min="13" max="13" width="10.28515625" style="56" customWidth="1"/>
    <col min="14" max="256" width="9.140625" style="56"/>
    <col min="257" max="257" width="2.7109375" style="56" customWidth="1"/>
    <col min="258" max="260" width="9.140625" style="56"/>
    <col min="261" max="261" width="10.28515625" style="56" customWidth="1"/>
    <col min="262" max="264" width="9.140625" style="56"/>
    <col min="265" max="265" width="10.28515625" style="56" customWidth="1"/>
    <col min="266" max="268" width="9.140625" style="56"/>
    <col min="269" max="269" width="10.28515625" style="56" customWidth="1"/>
    <col min="270" max="512" width="9.140625" style="56"/>
    <col min="513" max="513" width="2.7109375" style="56" customWidth="1"/>
    <col min="514" max="516" width="9.140625" style="56"/>
    <col min="517" max="517" width="10.28515625" style="56" customWidth="1"/>
    <col min="518" max="520" width="9.140625" style="56"/>
    <col min="521" max="521" width="10.28515625" style="56" customWidth="1"/>
    <col min="522" max="524" width="9.140625" style="56"/>
    <col min="525" max="525" width="10.28515625" style="56" customWidth="1"/>
    <col min="526" max="768" width="9.140625" style="56"/>
    <col min="769" max="769" width="2.7109375" style="56" customWidth="1"/>
    <col min="770" max="772" width="9.140625" style="56"/>
    <col min="773" max="773" width="10.28515625" style="56" customWidth="1"/>
    <col min="774" max="776" width="9.140625" style="56"/>
    <col min="777" max="777" width="10.28515625" style="56" customWidth="1"/>
    <col min="778" max="780" width="9.140625" style="56"/>
    <col min="781" max="781" width="10.28515625" style="56" customWidth="1"/>
    <col min="782" max="1024" width="9.140625" style="56"/>
    <col min="1025" max="1025" width="2.7109375" style="56" customWidth="1"/>
    <col min="1026" max="1028" width="9.140625" style="56"/>
    <col min="1029" max="1029" width="10.28515625" style="56" customWidth="1"/>
    <col min="1030" max="1032" width="9.140625" style="56"/>
    <col min="1033" max="1033" width="10.28515625" style="56" customWidth="1"/>
    <col min="1034" max="1036" width="9.140625" style="56"/>
    <col min="1037" max="1037" width="10.28515625" style="56" customWidth="1"/>
    <col min="1038" max="1280" width="9.140625" style="56"/>
    <col min="1281" max="1281" width="2.7109375" style="56" customWidth="1"/>
    <col min="1282" max="1284" width="9.140625" style="56"/>
    <col min="1285" max="1285" width="10.28515625" style="56" customWidth="1"/>
    <col min="1286" max="1288" width="9.140625" style="56"/>
    <col min="1289" max="1289" width="10.28515625" style="56" customWidth="1"/>
    <col min="1290" max="1292" width="9.140625" style="56"/>
    <col min="1293" max="1293" width="10.28515625" style="56" customWidth="1"/>
    <col min="1294" max="1536" width="9.140625" style="56"/>
    <col min="1537" max="1537" width="2.7109375" style="56" customWidth="1"/>
    <col min="1538" max="1540" width="9.140625" style="56"/>
    <col min="1541" max="1541" width="10.28515625" style="56" customWidth="1"/>
    <col min="1542" max="1544" width="9.140625" style="56"/>
    <col min="1545" max="1545" width="10.28515625" style="56" customWidth="1"/>
    <col min="1546" max="1548" width="9.140625" style="56"/>
    <col min="1549" max="1549" width="10.28515625" style="56" customWidth="1"/>
    <col min="1550" max="1792" width="9.140625" style="56"/>
    <col min="1793" max="1793" width="2.7109375" style="56" customWidth="1"/>
    <col min="1794" max="1796" width="9.140625" style="56"/>
    <col min="1797" max="1797" width="10.28515625" style="56" customWidth="1"/>
    <col min="1798" max="1800" width="9.140625" style="56"/>
    <col min="1801" max="1801" width="10.28515625" style="56" customWidth="1"/>
    <col min="1802" max="1804" width="9.140625" style="56"/>
    <col min="1805" max="1805" width="10.28515625" style="56" customWidth="1"/>
    <col min="1806" max="2048" width="9.140625" style="56"/>
    <col min="2049" max="2049" width="2.7109375" style="56" customWidth="1"/>
    <col min="2050" max="2052" width="9.140625" style="56"/>
    <col min="2053" max="2053" width="10.28515625" style="56" customWidth="1"/>
    <col min="2054" max="2056" width="9.140625" style="56"/>
    <col min="2057" max="2057" width="10.28515625" style="56" customWidth="1"/>
    <col min="2058" max="2060" width="9.140625" style="56"/>
    <col min="2061" max="2061" width="10.28515625" style="56" customWidth="1"/>
    <col min="2062" max="2304" width="9.140625" style="56"/>
    <col min="2305" max="2305" width="2.7109375" style="56" customWidth="1"/>
    <col min="2306" max="2308" width="9.140625" style="56"/>
    <col min="2309" max="2309" width="10.28515625" style="56" customWidth="1"/>
    <col min="2310" max="2312" width="9.140625" style="56"/>
    <col min="2313" max="2313" width="10.28515625" style="56" customWidth="1"/>
    <col min="2314" max="2316" width="9.140625" style="56"/>
    <col min="2317" max="2317" width="10.28515625" style="56" customWidth="1"/>
    <col min="2318" max="2560" width="9.140625" style="56"/>
    <col min="2561" max="2561" width="2.7109375" style="56" customWidth="1"/>
    <col min="2562" max="2564" width="9.140625" style="56"/>
    <col min="2565" max="2565" width="10.28515625" style="56" customWidth="1"/>
    <col min="2566" max="2568" width="9.140625" style="56"/>
    <col min="2569" max="2569" width="10.28515625" style="56" customWidth="1"/>
    <col min="2570" max="2572" width="9.140625" style="56"/>
    <col min="2573" max="2573" width="10.28515625" style="56" customWidth="1"/>
    <col min="2574" max="2816" width="9.140625" style="56"/>
    <col min="2817" max="2817" width="2.7109375" style="56" customWidth="1"/>
    <col min="2818" max="2820" width="9.140625" style="56"/>
    <col min="2821" max="2821" width="10.28515625" style="56" customWidth="1"/>
    <col min="2822" max="2824" width="9.140625" style="56"/>
    <col min="2825" max="2825" width="10.28515625" style="56" customWidth="1"/>
    <col min="2826" max="2828" width="9.140625" style="56"/>
    <col min="2829" max="2829" width="10.28515625" style="56" customWidth="1"/>
    <col min="2830" max="3072" width="9.140625" style="56"/>
    <col min="3073" max="3073" width="2.7109375" style="56" customWidth="1"/>
    <col min="3074" max="3076" width="9.140625" style="56"/>
    <col min="3077" max="3077" width="10.28515625" style="56" customWidth="1"/>
    <col min="3078" max="3080" width="9.140625" style="56"/>
    <col min="3081" max="3081" width="10.28515625" style="56" customWidth="1"/>
    <col min="3082" max="3084" width="9.140625" style="56"/>
    <col min="3085" max="3085" width="10.28515625" style="56" customWidth="1"/>
    <col min="3086" max="3328" width="9.140625" style="56"/>
    <col min="3329" max="3329" width="2.7109375" style="56" customWidth="1"/>
    <col min="3330" max="3332" width="9.140625" style="56"/>
    <col min="3333" max="3333" width="10.28515625" style="56" customWidth="1"/>
    <col min="3334" max="3336" width="9.140625" style="56"/>
    <col min="3337" max="3337" width="10.28515625" style="56" customWidth="1"/>
    <col min="3338" max="3340" width="9.140625" style="56"/>
    <col min="3341" max="3341" width="10.28515625" style="56" customWidth="1"/>
    <col min="3342" max="3584" width="9.140625" style="56"/>
    <col min="3585" max="3585" width="2.7109375" style="56" customWidth="1"/>
    <col min="3586" max="3588" width="9.140625" style="56"/>
    <col min="3589" max="3589" width="10.28515625" style="56" customWidth="1"/>
    <col min="3590" max="3592" width="9.140625" style="56"/>
    <col min="3593" max="3593" width="10.28515625" style="56" customWidth="1"/>
    <col min="3594" max="3596" width="9.140625" style="56"/>
    <col min="3597" max="3597" width="10.28515625" style="56" customWidth="1"/>
    <col min="3598" max="3840" width="9.140625" style="56"/>
    <col min="3841" max="3841" width="2.7109375" style="56" customWidth="1"/>
    <col min="3842" max="3844" width="9.140625" style="56"/>
    <col min="3845" max="3845" width="10.28515625" style="56" customWidth="1"/>
    <col min="3846" max="3848" width="9.140625" style="56"/>
    <col min="3849" max="3849" width="10.28515625" style="56" customWidth="1"/>
    <col min="3850" max="3852" width="9.140625" style="56"/>
    <col min="3853" max="3853" width="10.28515625" style="56" customWidth="1"/>
    <col min="3854" max="4096" width="9.140625" style="56"/>
    <col min="4097" max="4097" width="2.7109375" style="56" customWidth="1"/>
    <col min="4098" max="4100" width="9.140625" style="56"/>
    <col min="4101" max="4101" width="10.28515625" style="56" customWidth="1"/>
    <col min="4102" max="4104" width="9.140625" style="56"/>
    <col min="4105" max="4105" width="10.28515625" style="56" customWidth="1"/>
    <col min="4106" max="4108" width="9.140625" style="56"/>
    <col min="4109" max="4109" width="10.28515625" style="56" customWidth="1"/>
    <col min="4110" max="4352" width="9.140625" style="56"/>
    <col min="4353" max="4353" width="2.7109375" style="56" customWidth="1"/>
    <col min="4354" max="4356" width="9.140625" style="56"/>
    <col min="4357" max="4357" width="10.28515625" style="56" customWidth="1"/>
    <col min="4358" max="4360" width="9.140625" style="56"/>
    <col min="4361" max="4361" width="10.28515625" style="56" customWidth="1"/>
    <col min="4362" max="4364" width="9.140625" style="56"/>
    <col min="4365" max="4365" width="10.28515625" style="56" customWidth="1"/>
    <col min="4366" max="4608" width="9.140625" style="56"/>
    <col min="4609" max="4609" width="2.7109375" style="56" customWidth="1"/>
    <col min="4610" max="4612" width="9.140625" style="56"/>
    <col min="4613" max="4613" width="10.28515625" style="56" customWidth="1"/>
    <col min="4614" max="4616" width="9.140625" style="56"/>
    <col min="4617" max="4617" width="10.28515625" style="56" customWidth="1"/>
    <col min="4618" max="4620" width="9.140625" style="56"/>
    <col min="4621" max="4621" width="10.28515625" style="56" customWidth="1"/>
    <col min="4622" max="4864" width="9.140625" style="56"/>
    <col min="4865" max="4865" width="2.7109375" style="56" customWidth="1"/>
    <col min="4866" max="4868" width="9.140625" style="56"/>
    <col min="4869" max="4869" width="10.28515625" style="56" customWidth="1"/>
    <col min="4870" max="4872" width="9.140625" style="56"/>
    <col min="4873" max="4873" width="10.28515625" style="56" customWidth="1"/>
    <col min="4874" max="4876" width="9.140625" style="56"/>
    <col min="4877" max="4877" width="10.28515625" style="56" customWidth="1"/>
    <col min="4878" max="5120" width="9.140625" style="56"/>
    <col min="5121" max="5121" width="2.7109375" style="56" customWidth="1"/>
    <col min="5122" max="5124" width="9.140625" style="56"/>
    <col min="5125" max="5125" width="10.28515625" style="56" customWidth="1"/>
    <col min="5126" max="5128" width="9.140625" style="56"/>
    <col min="5129" max="5129" width="10.28515625" style="56" customWidth="1"/>
    <col min="5130" max="5132" width="9.140625" style="56"/>
    <col min="5133" max="5133" width="10.28515625" style="56" customWidth="1"/>
    <col min="5134" max="5376" width="9.140625" style="56"/>
    <col min="5377" max="5377" width="2.7109375" style="56" customWidth="1"/>
    <col min="5378" max="5380" width="9.140625" style="56"/>
    <col min="5381" max="5381" width="10.28515625" style="56" customWidth="1"/>
    <col min="5382" max="5384" width="9.140625" style="56"/>
    <col min="5385" max="5385" width="10.28515625" style="56" customWidth="1"/>
    <col min="5386" max="5388" width="9.140625" style="56"/>
    <col min="5389" max="5389" width="10.28515625" style="56" customWidth="1"/>
    <col min="5390" max="5632" width="9.140625" style="56"/>
    <col min="5633" max="5633" width="2.7109375" style="56" customWidth="1"/>
    <col min="5634" max="5636" width="9.140625" style="56"/>
    <col min="5637" max="5637" width="10.28515625" style="56" customWidth="1"/>
    <col min="5638" max="5640" width="9.140625" style="56"/>
    <col min="5641" max="5641" width="10.28515625" style="56" customWidth="1"/>
    <col min="5642" max="5644" width="9.140625" style="56"/>
    <col min="5645" max="5645" width="10.28515625" style="56" customWidth="1"/>
    <col min="5646" max="5888" width="9.140625" style="56"/>
    <col min="5889" max="5889" width="2.7109375" style="56" customWidth="1"/>
    <col min="5890" max="5892" width="9.140625" style="56"/>
    <col min="5893" max="5893" width="10.28515625" style="56" customWidth="1"/>
    <col min="5894" max="5896" width="9.140625" style="56"/>
    <col min="5897" max="5897" width="10.28515625" style="56" customWidth="1"/>
    <col min="5898" max="5900" width="9.140625" style="56"/>
    <col min="5901" max="5901" width="10.28515625" style="56" customWidth="1"/>
    <col min="5902" max="6144" width="9.140625" style="56"/>
    <col min="6145" max="6145" width="2.7109375" style="56" customWidth="1"/>
    <col min="6146" max="6148" width="9.140625" style="56"/>
    <col min="6149" max="6149" width="10.28515625" style="56" customWidth="1"/>
    <col min="6150" max="6152" width="9.140625" style="56"/>
    <col min="6153" max="6153" width="10.28515625" style="56" customWidth="1"/>
    <col min="6154" max="6156" width="9.140625" style="56"/>
    <col min="6157" max="6157" width="10.28515625" style="56" customWidth="1"/>
    <col min="6158" max="6400" width="9.140625" style="56"/>
    <col min="6401" max="6401" width="2.7109375" style="56" customWidth="1"/>
    <col min="6402" max="6404" width="9.140625" style="56"/>
    <col min="6405" max="6405" width="10.28515625" style="56" customWidth="1"/>
    <col min="6406" max="6408" width="9.140625" style="56"/>
    <col min="6409" max="6409" width="10.28515625" style="56" customWidth="1"/>
    <col min="6410" max="6412" width="9.140625" style="56"/>
    <col min="6413" max="6413" width="10.28515625" style="56" customWidth="1"/>
    <col min="6414" max="6656" width="9.140625" style="56"/>
    <col min="6657" max="6657" width="2.7109375" style="56" customWidth="1"/>
    <col min="6658" max="6660" width="9.140625" style="56"/>
    <col min="6661" max="6661" width="10.28515625" style="56" customWidth="1"/>
    <col min="6662" max="6664" width="9.140625" style="56"/>
    <col min="6665" max="6665" width="10.28515625" style="56" customWidth="1"/>
    <col min="6666" max="6668" width="9.140625" style="56"/>
    <col min="6669" max="6669" width="10.28515625" style="56" customWidth="1"/>
    <col min="6670" max="6912" width="9.140625" style="56"/>
    <col min="6913" max="6913" width="2.7109375" style="56" customWidth="1"/>
    <col min="6914" max="6916" width="9.140625" style="56"/>
    <col min="6917" max="6917" width="10.28515625" style="56" customWidth="1"/>
    <col min="6918" max="6920" width="9.140625" style="56"/>
    <col min="6921" max="6921" width="10.28515625" style="56" customWidth="1"/>
    <col min="6922" max="6924" width="9.140625" style="56"/>
    <col min="6925" max="6925" width="10.28515625" style="56" customWidth="1"/>
    <col min="6926" max="7168" width="9.140625" style="56"/>
    <col min="7169" max="7169" width="2.7109375" style="56" customWidth="1"/>
    <col min="7170" max="7172" width="9.140625" style="56"/>
    <col min="7173" max="7173" width="10.28515625" style="56" customWidth="1"/>
    <col min="7174" max="7176" width="9.140625" style="56"/>
    <col min="7177" max="7177" width="10.28515625" style="56" customWidth="1"/>
    <col min="7178" max="7180" width="9.140625" style="56"/>
    <col min="7181" max="7181" width="10.28515625" style="56" customWidth="1"/>
    <col min="7182" max="7424" width="9.140625" style="56"/>
    <col min="7425" max="7425" width="2.7109375" style="56" customWidth="1"/>
    <col min="7426" max="7428" width="9.140625" style="56"/>
    <col min="7429" max="7429" width="10.28515625" style="56" customWidth="1"/>
    <col min="7430" max="7432" width="9.140625" style="56"/>
    <col min="7433" max="7433" width="10.28515625" style="56" customWidth="1"/>
    <col min="7434" max="7436" width="9.140625" style="56"/>
    <col min="7437" max="7437" width="10.28515625" style="56" customWidth="1"/>
    <col min="7438" max="7680" width="9.140625" style="56"/>
    <col min="7681" max="7681" width="2.7109375" style="56" customWidth="1"/>
    <col min="7682" max="7684" width="9.140625" style="56"/>
    <col min="7685" max="7685" width="10.28515625" style="56" customWidth="1"/>
    <col min="7686" max="7688" width="9.140625" style="56"/>
    <col min="7689" max="7689" width="10.28515625" style="56" customWidth="1"/>
    <col min="7690" max="7692" width="9.140625" style="56"/>
    <col min="7693" max="7693" width="10.28515625" style="56" customWidth="1"/>
    <col min="7694" max="7936" width="9.140625" style="56"/>
    <col min="7937" max="7937" width="2.7109375" style="56" customWidth="1"/>
    <col min="7938" max="7940" width="9.140625" style="56"/>
    <col min="7941" max="7941" width="10.28515625" style="56" customWidth="1"/>
    <col min="7942" max="7944" width="9.140625" style="56"/>
    <col min="7945" max="7945" width="10.28515625" style="56" customWidth="1"/>
    <col min="7946" max="7948" width="9.140625" style="56"/>
    <col min="7949" max="7949" width="10.28515625" style="56" customWidth="1"/>
    <col min="7950" max="8192" width="9.140625" style="56"/>
    <col min="8193" max="8193" width="2.7109375" style="56" customWidth="1"/>
    <col min="8194" max="8196" width="9.140625" style="56"/>
    <col min="8197" max="8197" width="10.28515625" style="56" customWidth="1"/>
    <col min="8198" max="8200" width="9.140625" style="56"/>
    <col min="8201" max="8201" width="10.28515625" style="56" customWidth="1"/>
    <col min="8202" max="8204" width="9.140625" style="56"/>
    <col min="8205" max="8205" width="10.28515625" style="56" customWidth="1"/>
    <col min="8206" max="8448" width="9.140625" style="56"/>
    <col min="8449" max="8449" width="2.7109375" style="56" customWidth="1"/>
    <col min="8450" max="8452" width="9.140625" style="56"/>
    <col min="8453" max="8453" width="10.28515625" style="56" customWidth="1"/>
    <col min="8454" max="8456" width="9.140625" style="56"/>
    <col min="8457" max="8457" width="10.28515625" style="56" customWidth="1"/>
    <col min="8458" max="8460" width="9.140625" style="56"/>
    <col min="8461" max="8461" width="10.28515625" style="56" customWidth="1"/>
    <col min="8462" max="8704" width="9.140625" style="56"/>
    <col min="8705" max="8705" width="2.7109375" style="56" customWidth="1"/>
    <col min="8706" max="8708" width="9.140625" style="56"/>
    <col min="8709" max="8709" width="10.28515625" style="56" customWidth="1"/>
    <col min="8710" max="8712" width="9.140625" style="56"/>
    <col min="8713" max="8713" width="10.28515625" style="56" customWidth="1"/>
    <col min="8714" max="8716" width="9.140625" style="56"/>
    <col min="8717" max="8717" width="10.28515625" style="56" customWidth="1"/>
    <col min="8718" max="8960" width="9.140625" style="56"/>
    <col min="8961" max="8961" width="2.7109375" style="56" customWidth="1"/>
    <col min="8962" max="8964" width="9.140625" style="56"/>
    <col min="8965" max="8965" width="10.28515625" style="56" customWidth="1"/>
    <col min="8966" max="8968" width="9.140625" style="56"/>
    <col min="8969" max="8969" width="10.28515625" style="56" customWidth="1"/>
    <col min="8970" max="8972" width="9.140625" style="56"/>
    <col min="8973" max="8973" width="10.28515625" style="56" customWidth="1"/>
    <col min="8974" max="9216" width="9.140625" style="56"/>
    <col min="9217" max="9217" width="2.7109375" style="56" customWidth="1"/>
    <col min="9218" max="9220" width="9.140625" style="56"/>
    <col min="9221" max="9221" width="10.28515625" style="56" customWidth="1"/>
    <col min="9222" max="9224" width="9.140625" style="56"/>
    <col min="9225" max="9225" width="10.28515625" style="56" customWidth="1"/>
    <col min="9226" max="9228" width="9.140625" style="56"/>
    <col min="9229" max="9229" width="10.28515625" style="56" customWidth="1"/>
    <col min="9230" max="9472" width="9.140625" style="56"/>
    <col min="9473" max="9473" width="2.7109375" style="56" customWidth="1"/>
    <col min="9474" max="9476" width="9.140625" style="56"/>
    <col min="9477" max="9477" width="10.28515625" style="56" customWidth="1"/>
    <col min="9478" max="9480" width="9.140625" style="56"/>
    <col min="9481" max="9481" width="10.28515625" style="56" customWidth="1"/>
    <col min="9482" max="9484" width="9.140625" style="56"/>
    <col min="9485" max="9485" width="10.28515625" style="56" customWidth="1"/>
    <col min="9486" max="9728" width="9.140625" style="56"/>
    <col min="9729" max="9729" width="2.7109375" style="56" customWidth="1"/>
    <col min="9730" max="9732" width="9.140625" style="56"/>
    <col min="9733" max="9733" width="10.28515625" style="56" customWidth="1"/>
    <col min="9734" max="9736" width="9.140625" style="56"/>
    <col min="9737" max="9737" width="10.28515625" style="56" customWidth="1"/>
    <col min="9738" max="9740" width="9.140625" style="56"/>
    <col min="9741" max="9741" width="10.28515625" style="56" customWidth="1"/>
    <col min="9742" max="9984" width="9.140625" style="56"/>
    <col min="9985" max="9985" width="2.7109375" style="56" customWidth="1"/>
    <col min="9986" max="9988" width="9.140625" style="56"/>
    <col min="9989" max="9989" width="10.28515625" style="56" customWidth="1"/>
    <col min="9990" max="9992" width="9.140625" style="56"/>
    <col min="9993" max="9993" width="10.28515625" style="56" customWidth="1"/>
    <col min="9994" max="9996" width="9.140625" style="56"/>
    <col min="9997" max="9997" width="10.28515625" style="56" customWidth="1"/>
    <col min="9998" max="10240" width="9.140625" style="56"/>
    <col min="10241" max="10241" width="2.7109375" style="56" customWidth="1"/>
    <col min="10242" max="10244" width="9.140625" style="56"/>
    <col min="10245" max="10245" width="10.28515625" style="56" customWidth="1"/>
    <col min="10246" max="10248" width="9.140625" style="56"/>
    <col min="10249" max="10249" width="10.28515625" style="56" customWidth="1"/>
    <col min="10250" max="10252" width="9.140625" style="56"/>
    <col min="10253" max="10253" width="10.28515625" style="56" customWidth="1"/>
    <col min="10254" max="10496" width="9.140625" style="56"/>
    <col min="10497" max="10497" width="2.7109375" style="56" customWidth="1"/>
    <col min="10498" max="10500" width="9.140625" style="56"/>
    <col min="10501" max="10501" width="10.28515625" style="56" customWidth="1"/>
    <col min="10502" max="10504" width="9.140625" style="56"/>
    <col min="10505" max="10505" width="10.28515625" style="56" customWidth="1"/>
    <col min="10506" max="10508" width="9.140625" style="56"/>
    <col min="10509" max="10509" width="10.28515625" style="56" customWidth="1"/>
    <col min="10510" max="10752" width="9.140625" style="56"/>
    <col min="10753" max="10753" width="2.7109375" style="56" customWidth="1"/>
    <col min="10754" max="10756" width="9.140625" style="56"/>
    <col min="10757" max="10757" width="10.28515625" style="56" customWidth="1"/>
    <col min="10758" max="10760" width="9.140625" style="56"/>
    <col min="10761" max="10761" width="10.28515625" style="56" customWidth="1"/>
    <col min="10762" max="10764" width="9.140625" style="56"/>
    <col min="10765" max="10765" width="10.28515625" style="56" customWidth="1"/>
    <col min="10766" max="11008" width="9.140625" style="56"/>
    <col min="11009" max="11009" width="2.7109375" style="56" customWidth="1"/>
    <col min="11010" max="11012" width="9.140625" style="56"/>
    <col min="11013" max="11013" width="10.28515625" style="56" customWidth="1"/>
    <col min="11014" max="11016" width="9.140625" style="56"/>
    <col min="11017" max="11017" width="10.28515625" style="56" customWidth="1"/>
    <col min="11018" max="11020" width="9.140625" style="56"/>
    <col min="11021" max="11021" width="10.28515625" style="56" customWidth="1"/>
    <col min="11022" max="11264" width="9.140625" style="56"/>
    <col min="11265" max="11265" width="2.7109375" style="56" customWidth="1"/>
    <col min="11266" max="11268" width="9.140625" style="56"/>
    <col min="11269" max="11269" width="10.28515625" style="56" customWidth="1"/>
    <col min="11270" max="11272" width="9.140625" style="56"/>
    <col min="11273" max="11273" width="10.28515625" style="56" customWidth="1"/>
    <col min="11274" max="11276" width="9.140625" style="56"/>
    <col min="11277" max="11277" width="10.28515625" style="56" customWidth="1"/>
    <col min="11278" max="11520" width="9.140625" style="56"/>
    <col min="11521" max="11521" width="2.7109375" style="56" customWidth="1"/>
    <col min="11522" max="11524" width="9.140625" style="56"/>
    <col min="11525" max="11525" width="10.28515625" style="56" customWidth="1"/>
    <col min="11526" max="11528" width="9.140625" style="56"/>
    <col min="11529" max="11529" width="10.28515625" style="56" customWidth="1"/>
    <col min="11530" max="11532" width="9.140625" style="56"/>
    <col min="11533" max="11533" width="10.28515625" style="56" customWidth="1"/>
    <col min="11534" max="11776" width="9.140625" style="56"/>
    <col min="11777" max="11777" width="2.7109375" style="56" customWidth="1"/>
    <col min="11778" max="11780" width="9.140625" style="56"/>
    <col min="11781" max="11781" width="10.28515625" style="56" customWidth="1"/>
    <col min="11782" max="11784" width="9.140625" style="56"/>
    <col min="11785" max="11785" width="10.28515625" style="56" customWidth="1"/>
    <col min="11786" max="11788" width="9.140625" style="56"/>
    <col min="11789" max="11789" width="10.28515625" style="56" customWidth="1"/>
    <col min="11790" max="12032" width="9.140625" style="56"/>
    <col min="12033" max="12033" width="2.7109375" style="56" customWidth="1"/>
    <col min="12034" max="12036" width="9.140625" style="56"/>
    <col min="12037" max="12037" width="10.28515625" style="56" customWidth="1"/>
    <col min="12038" max="12040" width="9.140625" style="56"/>
    <col min="12041" max="12041" width="10.28515625" style="56" customWidth="1"/>
    <col min="12042" max="12044" width="9.140625" style="56"/>
    <col min="12045" max="12045" width="10.28515625" style="56" customWidth="1"/>
    <col min="12046" max="12288" width="9.140625" style="56"/>
    <col min="12289" max="12289" width="2.7109375" style="56" customWidth="1"/>
    <col min="12290" max="12292" width="9.140625" style="56"/>
    <col min="12293" max="12293" width="10.28515625" style="56" customWidth="1"/>
    <col min="12294" max="12296" width="9.140625" style="56"/>
    <col min="12297" max="12297" width="10.28515625" style="56" customWidth="1"/>
    <col min="12298" max="12300" width="9.140625" style="56"/>
    <col min="12301" max="12301" width="10.28515625" style="56" customWidth="1"/>
    <col min="12302" max="12544" width="9.140625" style="56"/>
    <col min="12545" max="12545" width="2.7109375" style="56" customWidth="1"/>
    <col min="12546" max="12548" width="9.140625" style="56"/>
    <col min="12549" max="12549" width="10.28515625" style="56" customWidth="1"/>
    <col min="12550" max="12552" width="9.140625" style="56"/>
    <col min="12553" max="12553" width="10.28515625" style="56" customWidth="1"/>
    <col min="12554" max="12556" width="9.140625" style="56"/>
    <col min="12557" max="12557" width="10.28515625" style="56" customWidth="1"/>
    <col min="12558" max="12800" width="9.140625" style="56"/>
    <col min="12801" max="12801" width="2.7109375" style="56" customWidth="1"/>
    <col min="12802" max="12804" width="9.140625" style="56"/>
    <col min="12805" max="12805" width="10.28515625" style="56" customWidth="1"/>
    <col min="12806" max="12808" width="9.140625" style="56"/>
    <col min="12809" max="12809" width="10.28515625" style="56" customWidth="1"/>
    <col min="12810" max="12812" width="9.140625" style="56"/>
    <col min="12813" max="12813" width="10.28515625" style="56" customWidth="1"/>
    <col min="12814" max="13056" width="9.140625" style="56"/>
    <col min="13057" max="13057" width="2.7109375" style="56" customWidth="1"/>
    <col min="13058" max="13060" width="9.140625" style="56"/>
    <col min="13061" max="13061" width="10.28515625" style="56" customWidth="1"/>
    <col min="13062" max="13064" width="9.140625" style="56"/>
    <col min="13065" max="13065" width="10.28515625" style="56" customWidth="1"/>
    <col min="13066" max="13068" width="9.140625" style="56"/>
    <col min="13069" max="13069" width="10.28515625" style="56" customWidth="1"/>
    <col min="13070" max="13312" width="9.140625" style="56"/>
    <col min="13313" max="13313" width="2.7109375" style="56" customWidth="1"/>
    <col min="13314" max="13316" width="9.140625" style="56"/>
    <col min="13317" max="13317" width="10.28515625" style="56" customWidth="1"/>
    <col min="13318" max="13320" width="9.140625" style="56"/>
    <col min="13321" max="13321" width="10.28515625" style="56" customWidth="1"/>
    <col min="13322" max="13324" width="9.140625" style="56"/>
    <col min="13325" max="13325" width="10.28515625" style="56" customWidth="1"/>
    <col min="13326" max="13568" width="9.140625" style="56"/>
    <col min="13569" max="13569" width="2.7109375" style="56" customWidth="1"/>
    <col min="13570" max="13572" width="9.140625" style="56"/>
    <col min="13573" max="13573" width="10.28515625" style="56" customWidth="1"/>
    <col min="13574" max="13576" width="9.140625" style="56"/>
    <col min="13577" max="13577" width="10.28515625" style="56" customWidth="1"/>
    <col min="13578" max="13580" width="9.140625" style="56"/>
    <col min="13581" max="13581" width="10.28515625" style="56" customWidth="1"/>
    <col min="13582" max="13824" width="9.140625" style="56"/>
    <col min="13825" max="13825" width="2.7109375" style="56" customWidth="1"/>
    <col min="13826" max="13828" width="9.140625" style="56"/>
    <col min="13829" max="13829" width="10.28515625" style="56" customWidth="1"/>
    <col min="13830" max="13832" width="9.140625" style="56"/>
    <col min="13833" max="13833" width="10.28515625" style="56" customWidth="1"/>
    <col min="13834" max="13836" width="9.140625" style="56"/>
    <col min="13837" max="13837" width="10.28515625" style="56" customWidth="1"/>
    <col min="13838" max="14080" width="9.140625" style="56"/>
    <col min="14081" max="14081" width="2.7109375" style="56" customWidth="1"/>
    <col min="14082" max="14084" width="9.140625" style="56"/>
    <col min="14085" max="14085" width="10.28515625" style="56" customWidth="1"/>
    <col min="14086" max="14088" width="9.140625" style="56"/>
    <col min="14089" max="14089" width="10.28515625" style="56" customWidth="1"/>
    <col min="14090" max="14092" width="9.140625" style="56"/>
    <col min="14093" max="14093" width="10.28515625" style="56" customWidth="1"/>
    <col min="14094" max="14336" width="9.140625" style="56"/>
    <col min="14337" max="14337" width="2.7109375" style="56" customWidth="1"/>
    <col min="14338" max="14340" width="9.140625" style="56"/>
    <col min="14341" max="14341" width="10.28515625" style="56" customWidth="1"/>
    <col min="14342" max="14344" width="9.140625" style="56"/>
    <col min="14345" max="14345" width="10.28515625" style="56" customWidth="1"/>
    <col min="14346" max="14348" width="9.140625" style="56"/>
    <col min="14349" max="14349" width="10.28515625" style="56" customWidth="1"/>
    <col min="14350" max="14592" width="9.140625" style="56"/>
    <col min="14593" max="14593" width="2.7109375" style="56" customWidth="1"/>
    <col min="14594" max="14596" width="9.140625" style="56"/>
    <col min="14597" max="14597" width="10.28515625" style="56" customWidth="1"/>
    <col min="14598" max="14600" width="9.140625" style="56"/>
    <col min="14601" max="14601" width="10.28515625" style="56" customWidth="1"/>
    <col min="14602" max="14604" width="9.140625" style="56"/>
    <col min="14605" max="14605" width="10.28515625" style="56" customWidth="1"/>
    <col min="14606" max="14848" width="9.140625" style="56"/>
    <col min="14849" max="14849" width="2.7109375" style="56" customWidth="1"/>
    <col min="14850" max="14852" width="9.140625" style="56"/>
    <col min="14853" max="14853" width="10.28515625" style="56" customWidth="1"/>
    <col min="14854" max="14856" width="9.140625" style="56"/>
    <col min="14857" max="14857" width="10.28515625" style="56" customWidth="1"/>
    <col min="14858" max="14860" width="9.140625" style="56"/>
    <col min="14861" max="14861" width="10.28515625" style="56" customWidth="1"/>
    <col min="14862" max="15104" width="9.140625" style="56"/>
    <col min="15105" max="15105" width="2.7109375" style="56" customWidth="1"/>
    <col min="15106" max="15108" width="9.140625" style="56"/>
    <col min="15109" max="15109" width="10.28515625" style="56" customWidth="1"/>
    <col min="15110" max="15112" width="9.140625" style="56"/>
    <col min="15113" max="15113" width="10.28515625" style="56" customWidth="1"/>
    <col min="15114" max="15116" width="9.140625" style="56"/>
    <col min="15117" max="15117" width="10.28515625" style="56" customWidth="1"/>
    <col min="15118" max="15360" width="9.140625" style="56"/>
    <col min="15361" max="15361" width="2.7109375" style="56" customWidth="1"/>
    <col min="15362" max="15364" width="9.140625" style="56"/>
    <col min="15365" max="15365" width="10.28515625" style="56" customWidth="1"/>
    <col min="15366" max="15368" width="9.140625" style="56"/>
    <col min="15369" max="15369" width="10.28515625" style="56" customWidth="1"/>
    <col min="15370" max="15372" width="9.140625" style="56"/>
    <col min="15373" max="15373" width="10.28515625" style="56" customWidth="1"/>
    <col min="15374" max="15616" width="9.140625" style="56"/>
    <col min="15617" max="15617" width="2.7109375" style="56" customWidth="1"/>
    <col min="15618" max="15620" width="9.140625" style="56"/>
    <col min="15621" max="15621" width="10.28515625" style="56" customWidth="1"/>
    <col min="15622" max="15624" width="9.140625" style="56"/>
    <col min="15625" max="15625" width="10.28515625" style="56" customWidth="1"/>
    <col min="15626" max="15628" width="9.140625" style="56"/>
    <col min="15629" max="15629" width="10.28515625" style="56" customWidth="1"/>
    <col min="15630" max="15872" width="9.140625" style="56"/>
    <col min="15873" max="15873" width="2.7109375" style="56" customWidth="1"/>
    <col min="15874" max="15876" width="9.140625" style="56"/>
    <col min="15877" max="15877" width="10.28515625" style="56" customWidth="1"/>
    <col min="15878" max="15880" width="9.140625" style="56"/>
    <col min="15881" max="15881" width="10.28515625" style="56" customWidth="1"/>
    <col min="15882" max="15884" width="9.140625" style="56"/>
    <col min="15885" max="15885" width="10.28515625" style="56" customWidth="1"/>
    <col min="15886" max="16128" width="9.140625" style="56"/>
    <col min="16129" max="16129" width="2.7109375" style="56" customWidth="1"/>
    <col min="16130" max="16132" width="9.140625" style="56"/>
    <col min="16133" max="16133" width="10.28515625" style="56" customWidth="1"/>
    <col min="16134" max="16136" width="9.140625" style="56"/>
    <col min="16137" max="16137" width="10.28515625" style="56" customWidth="1"/>
    <col min="16138" max="16140" width="9.140625" style="56"/>
    <col min="16141" max="16141" width="10.28515625" style="56" customWidth="1"/>
    <col min="16142" max="16384" width="9.140625" style="56"/>
  </cols>
  <sheetData>
    <row r="1" spans="2:14" ht="24.95" customHeight="1" x14ac:dyDescent="0.2">
      <c r="B1" s="100" t="s">
        <v>66</v>
      </c>
      <c r="C1" s="100"/>
      <c r="D1" s="100"/>
      <c r="E1" s="100"/>
      <c r="F1" s="100"/>
      <c r="G1" s="100"/>
      <c r="H1" s="100"/>
      <c r="I1" s="100"/>
      <c r="J1" s="100"/>
      <c r="K1" s="100"/>
      <c r="L1" s="100"/>
      <c r="M1" s="100"/>
      <c r="N1" s="100"/>
    </row>
    <row r="3" spans="2:14" ht="15.75" thickBot="1" x14ac:dyDescent="0.25">
      <c r="B3" s="101" t="s">
        <v>67</v>
      </c>
      <c r="C3" s="101"/>
      <c r="D3" s="101"/>
      <c r="E3" s="101"/>
      <c r="F3" s="101"/>
      <c r="G3" s="101"/>
      <c r="H3" s="101"/>
      <c r="I3" s="101"/>
      <c r="J3" s="101"/>
      <c r="K3" s="101"/>
      <c r="L3" s="101"/>
      <c r="M3" s="101"/>
      <c r="N3" s="101"/>
    </row>
    <row r="4" spans="2:14" ht="12.75" thickTop="1" x14ac:dyDescent="0.2"/>
    <row r="5" spans="2:14" x14ac:dyDescent="0.2">
      <c r="C5" s="57"/>
      <c r="D5" s="57" t="s">
        <v>68</v>
      </c>
      <c r="E5" s="57" t="s">
        <v>69</v>
      </c>
      <c r="G5" s="57"/>
      <c r="H5" s="57" t="s">
        <v>68</v>
      </c>
      <c r="I5" s="57" t="s">
        <v>81</v>
      </c>
      <c r="K5" s="57"/>
      <c r="L5" s="57" t="s">
        <v>68</v>
      </c>
      <c r="M5" s="57" t="s">
        <v>83</v>
      </c>
    </row>
    <row r="6" spans="2:14" x14ac:dyDescent="0.2">
      <c r="C6" s="57"/>
      <c r="D6" s="57" t="s">
        <v>70</v>
      </c>
      <c r="E6" s="62">
        <v>1.0005667965467292E-3</v>
      </c>
      <c r="G6" s="57"/>
      <c r="H6" s="57" t="s">
        <v>70</v>
      </c>
      <c r="I6" s="62">
        <v>6.5844828632144513E-4</v>
      </c>
      <c r="K6" s="57"/>
      <c r="L6" s="57" t="s">
        <v>70</v>
      </c>
      <c r="M6" s="62">
        <v>1.5030786305094985E-3</v>
      </c>
    </row>
    <row r="7" spans="2:14" x14ac:dyDescent="0.2">
      <c r="C7" s="57"/>
      <c r="D7" s="57"/>
      <c r="E7" s="57"/>
      <c r="G7" s="57"/>
      <c r="H7" s="57"/>
      <c r="I7" s="57"/>
      <c r="K7" s="57"/>
      <c r="L7" s="57"/>
      <c r="M7" s="57"/>
    </row>
    <row r="8" spans="2:14" x14ac:dyDescent="0.2">
      <c r="C8" s="57"/>
      <c r="D8" s="57" t="s">
        <v>71</v>
      </c>
      <c r="E8" s="58" t="s">
        <v>72</v>
      </c>
      <c r="G8" s="57"/>
      <c r="H8" s="57" t="s">
        <v>71</v>
      </c>
      <c r="I8" s="58" t="s">
        <v>82</v>
      </c>
      <c r="K8" s="57"/>
      <c r="L8" s="57" t="s">
        <v>71</v>
      </c>
      <c r="M8" s="58" t="s">
        <v>72</v>
      </c>
    </row>
    <row r="9" spans="2:14" x14ac:dyDescent="0.2">
      <c r="C9" s="57"/>
      <c r="D9" s="57" t="s">
        <v>73</v>
      </c>
      <c r="E9" s="57">
        <v>1.1662154645578553E-3</v>
      </c>
      <c r="G9" s="57"/>
      <c r="H9" s="57" t="s">
        <v>73</v>
      </c>
      <c r="I9" s="57">
        <v>7.1065011862617123E-4</v>
      </c>
      <c r="K9" s="57"/>
      <c r="L9" s="57" t="s">
        <v>73</v>
      </c>
      <c r="M9" s="57">
        <v>2.1559095472186095E-3</v>
      </c>
    </row>
    <row r="10" spans="2:14" x14ac:dyDescent="0.2">
      <c r="C10" s="57"/>
      <c r="D10" s="57" t="s">
        <v>74</v>
      </c>
      <c r="E10" s="57">
        <v>7.0858939692995384E-3</v>
      </c>
      <c r="G10" s="57"/>
      <c r="H10" s="57" t="s">
        <v>74</v>
      </c>
      <c r="I10" s="57">
        <v>6.6101083541873773E-3</v>
      </c>
      <c r="K10" s="57"/>
      <c r="L10" s="57" t="s">
        <v>74</v>
      </c>
      <c r="M10" s="57">
        <v>5.8226002276399423E-3</v>
      </c>
    </row>
    <row r="11" spans="2:14" x14ac:dyDescent="0.2">
      <c r="C11" s="57"/>
      <c r="D11" s="57"/>
      <c r="E11" s="57"/>
      <c r="G11" s="57"/>
      <c r="H11" s="57"/>
      <c r="I11" s="57"/>
      <c r="K11" s="57"/>
      <c r="L11" s="57"/>
      <c r="M11" s="57"/>
    </row>
    <row r="12" spans="2:14" x14ac:dyDescent="0.2">
      <c r="C12" s="57"/>
      <c r="D12" s="57"/>
      <c r="E12" s="57"/>
      <c r="G12" s="57"/>
      <c r="H12" s="57"/>
      <c r="I12" s="57"/>
      <c r="K12" s="57"/>
      <c r="L12" s="57"/>
      <c r="M12" s="57"/>
    </row>
    <row r="13" spans="2:14" x14ac:dyDescent="0.2">
      <c r="C13" s="57"/>
      <c r="D13" s="57" t="s">
        <v>75</v>
      </c>
      <c r="E13" s="57">
        <v>3.6662742240126889E-2</v>
      </c>
      <c r="G13" s="57"/>
      <c r="H13" s="57" t="s">
        <v>75</v>
      </c>
      <c r="I13" s="57">
        <v>3.9623138875220287E-2</v>
      </c>
      <c r="K13" s="57"/>
      <c r="L13" s="57" t="s">
        <v>75</v>
      </c>
      <c r="M13" s="57">
        <v>2.6056958923031504E-2</v>
      </c>
    </row>
    <row r="14" spans="2:14" x14ac:dyDescent="0.2">
      <c r="C14" s="57"/>
      <c r="D14" s="57" t="s">
        <v>76</v>
      </c>
      <c r="E14" s="59">
        <v>0.88144230278270352</v>
      </c>
      <c r="G14" s="57"/>
      <c r="H14" s="57" t="s">
        <v>76</v>
      </c>
      <c r="I14" s="59">
        <v>0.81628648812721161</v>
      </c>
      <c r="K14" s="57"/>
      <c r="L14" s="57" t="s">
        <v>76</v>
      </c>
      <c r="M14" s="59">
        <v>0.9950222207194731</v>
      </c>
    </row>
    <row r="15" spans="2:14" x14ac:dyDescent="0.2">
      <c r="C15" s="57"/>
      <c r="D15" s="57"/>
      <c r="E15" s="57"/>
      <c r="G15" s="57"/>
      <c r="H15" s="57"/>
      <c r="I15" s="57"/>
      <c r="K15" s="57"/>
      <c r="L15" s="57"/>
      <c r="M15" s="57"/>
    </row>
    <row r="16" spans="2:14" x14ac:dyDescent="0.2">
      <c r="C16" s="57"/>
      <c r="D16" s="57" t="s">
        <v>77</v>
      </c>
      <c r="E16" s="57" t="s">
        <v>78</v>
      </c>
      <c r="G16" s="57"/>
      <c r="H16" s="57" t="s">
        <v>77</v>
      </c>
      <c r="I16" s="57" t="s">
        <v>78</v>
      </c>
      <c r="K16" s="57"/>
      <c r="L16" s="57" t="s">
        <v>77</v>
      </c>
      <c r="M16" s="57" t="s">
        <v>78</v>
      </c>
    </row>
    <row r="17" spans="3:13" x14ac:dyDescent="0.2">
      <c r="C17" s="57" t="s">
        <v>24</v>
      </c>
      <c r="D17" s="57">
        <v>1.0005667965467292E-3</v>
      </c>
      <c r="E17" s="57">
        <v>1.1662154645578553E-3</v>
      </c>
      <c r="G17" s="57" t="s">
        <v>24</v>
      </c>
      <c r="H17" s="57">
        <v>6.5844828632144513E-4</v>
      </c>
      <c r="I17" s="57">
        <v>7.1065011862617123E-4</v>
      </c>
      <c r="K17" s="57" t="s">
        <v>24</v>
      </c>
      <c r="L17" s="57">
        <v>1.5030786305094985E-3</v>
      </c>
      <c r="M17" s="57">
        <v>2.1559095472186095E-3</v>
      </c>
    </row>
    <row r="18" spans="3:13" x14ac:dyDescent="0.2">
      <c r="C18" s="57" t="s">
        <v>79</v>
      </c>
      <c r="D18" s="57">
        <v>1.4317007168692672E-2</v>
      </c>
      <c r="E18" s="57">
        <v>1.285238997654658E-2</v>
      </c>
      <c r="G18" s="57" t="s">
        <v>79</v>
      </c>
      <c r="H18" s="57">
        <v>8.4145554622722402E-3</v>
      </c>
      <c r="I18" s="57">
        <v>9.3481048832474867E-3</v>
      </c>
      <c r="K18" s="57" t="s">
        <v>79</v>
      </c>
      <c r="L18" s="57">
        <v>1.1640822805611175E-2</v>
      </c>
      <c r="M18" s="57">
        <v>1.056102859108334E-2</v>
      </c>
    </row>
    <row r="19" spans="3:13" x14ac:dyDescent="0.2">
      <c r="C19" s="57" t="s">
        <v>80</v>
      </c>
      <c r="D19" s="57">
        <v>0.26385725923725983</v>
      </c>
      <c r="E19" s="57">
        <v>0</v>
      </c>
      <c r="G19" s="57" t="s">
        <v>80</v>
      </c>
      <c r="H19" s="57">
        <v>-0.51847268351091069</v>
      </c>
      <c r="I19" s="57">
        <v>0</v>
      </c>
      <c r="K19" s="57" t="s">
        <v>80</v>
      </c>
      <c r="L19" s="57">
        <v>-1.4361975453799578</v>
      </c>
      <c r="M19" s="57">
        <v>0</v>
      </c>
    </row>
    <row r="20" spans="3:13" x14ac:dyDescent="0.2">
      <c r="C20" s="57" t="s">
        <v>30</v>
      </c>
      <c r="D20" s="57">
        <v>3.1993752014185923</v>
      </c>
      <c r="E20" s="57">
        <v>1.2</v>
      </c>
      <c r="G20" s="57" t="s">
        <v>30</v>
      </c>
      <c r="H20" s="57">
        <v>5.0354702520574861</v>
      </c>
      <c r="I20" s="57">
        <v>3</v>
      </c>
      <c r="K20" s="57" t="s">
        <v>30</v>
      </c>
      <c r="L20" s="57">
        <v>5.9450521093574533</v>
      </c>
      <c r="M20" s="57">
        <v>1.2</v>
      </c>
    </row>
    <row r="21" spans="3:13" x14ac:dyDescent="0.2">
      <c r="C21" s="57"/>
      <c r="D21" s="57"/>
      <c r="E21" s="57"/>
      <c r="G21" s="57"/>
      <c r="H21" s="57"/>
      <c r="I21" s="57"/>
      <c r="K21" s="57"/>
      <c r="L21" s="57"/>
      <c r="M21" s="57"/>
    </row>
    <row r="22" spans="3:13" x14ac:dyDescent="0.2">
      <c r="C22" s="57"/>
      <c r="D22" s="57"/>
      <c r="E22" s="57"/>
      <c r="G22" s="57"/>
      <c r="H22" s="57"/>
      <c r="I22" s="57"/>
      <c r="K22" s="57"/>
      <c r="L22" s="57"/>
      <c r="M22" s="57"/>
    </row>
    <row r="23" spans="3:13" x14ac:dyDescent="0.2">
      <c r="C23" s="57"/>
      <c r="D23" s="57" t="s">
        <v>68</v>
      </c>
      <c r="E23" s="57" t="s">
        <v>84</v>
      </c>
      <c r="G23" s="57"/>
      <c r="H23" s="57" t="s">
        <v>68</v>
      </c>
      <c r="I23" s="57" t="s">
        <v>48</v>
      </c>
      <c r="K23" s="57"/>
      <c r="L23" s="57"/>
      <c r="M23" s="57"/>
    </row>
    <row r="24" spans="3:13" x14ac:dyDescent="0.2">
      <c r="C24" s="57"/>
      <c r="D24" s="57" t="s">
        <v>70</v>
      </c>
      <c r="E24" s="62">
        <v>1.5168662454873357E-3</v>
      </c>
      <c r="G24" s="57"/>
      <c r="H24" s="57" t="s">
        <v>70</v>
      </c>
      <c r="I24" s="62">
        <v>1.3728677412470826E-3</v>
      </c>
    </row>
    <row r="25" spans="3:13" x14ac:dyDescent="0.2">
      <c r="C25" s="57"/>
      <c r="D25" s="57"/>
      <c r="E25" s="57"/>
      <c r="G25" s="57"/>
      <c r="H25" s="57"/>
      <c r="I25" s="57"/>
    </row>
    <row r="26" spans="3:13" x14ac:dyDescent="0.2">
      <c r="C26" s="57"/>
      <c r="D26" s="57" t="s">
        <v>71</v>
      </c>
      <c r="E26" s="58" t="s">
        <v>72</v>
      </c>
      <c r="G26" s="57"/>
      <c r="H26" s="57" t="s">
        <v>71</v>
      </c>
      <c r="I26" s="58" t="s">
        <v>72</v>
      </c>
    </row>
    <row r="27" spans="3:13" x14ac:dyDescent="0.2">
      <c r="C27" s="57"/>
      <c r="D27" s="57" t="s">
        <v>73</v>
      </c>
      <c r="E27" s="57">
        <v>1.1863002968882119E-3</v>
      </c>
      <c r="G27" s="57"/>
      <c r="H27" s="57" t="s">
        <v>73</v>
      </c>
      <c r="I27" s="57">
        <v>1.6732413450912958E-3</v>
      </c>
    </row>
    <row r="28" spans="3:13" x14ac:dyDescent="0.2">
      <c r="C28" s="57"/>
      <c r="D28" s="57" t="s">
        <v>74</v>
      </c>
      <c r="E28" s="57">
        <v>7.0112116665481568E-3</v>
      </c>
      <c r="G28" s="57"/>
      <c r="H28" s="57" t="s">
        <v>74</v>
      </c>
      <c r="I28" s="57">
        <v>4.4005701105399682E-3</v>
      </c>
    </row>
    <row r="29" spans="3:13" x14ac:dyDescent="0.2">
      <c r="C29" s="57"/>
      <c r="D29" s="57"/>
      <c r="E29" s="57"/>
      <c r="G29" s="57"/>
      <c r="H29" s="57"/>
      <c r="I29" s="57"/>
    </row>
    <row r="30" spans="3:13" x14ac:dyDescent="0.2">
      <c r="C30" s="57"/>
      <c r="D30" s="57"/>
      <c r="E30" s="57"/>
      <c r="G30" s="57"/>
      <c r="H30" s="57"/>
      <c r="I30" s="57"/>
    </row>
    <row r="31" spans="3:13" x14ac:dyDescent="0.2">
      <c r="C31" s="57"/>
      <c r="D31" s="57" t="s">
        <v>75</v>
      </c>
      <c r="E31" s="57">
        <v>2.1326250907621566E-2</v>
      </c>
      <c r="G31" s="57"/>
      <c r="H31" s="57" t="s">
        <v>75</v>
      </c>
      <c r="I31" s="57">
        <v>2.91930757074359E-2</v>
      </c>
    </row>
    <row r="32" spans="3:13" x14ac:dyDescent="0.2">
      <c r="C32" s="57"/>
      <c r="D32" s="57" t="s">
        <v>76</v>
      </c>
      <c r="E32" s="59">
        <v>0.99981589259055625</v>
      </c>
      <c r="G32" s="57"/>
      <c r="H32" s="57" t="s">
        <v>76</v>
      </c>
      <c r="I32" s="59">
        <v>0.98119452573838195</v>
      </c>
    </row>
    <row r="33" spans="2:14" x14ac:dyDescent="0.2">
      <c r="C33" s="57"/>
      <c r="D33" s="57"/>
      <c r="E33" s="57"/>
      <c r="G33" s="57"/>
      <c r="H33" s="57"/>
      <c r="I33" s="57"/>
    </row>
    <row r="34" spans="2:14" x14ac:dyDescent="0.2">
      <c r="C34" s="57"/>
      <c r="D34" s="57" t="s">
        <v>77</v>
      </c>
      <c r="E34" s="57" t="s">
        <v>78</v>
      </c>
      <c r="G34" s="57"/>
      <c r="H34" s="57" t="s">
        <v>77</v>
      </c>
      <c r="I34" s="57" t="s">
        <v>78</v>
      </c>
    </row>
    <row r="35" spans="2:14" x14ac:dyDescent="0.2">
      <c r="C35" s="57" t="s">
        <v>24</v>
      </c>
      <c r="D35" s="57">
        <v>1.5168662454873357E-3</v>
      </c>
      <c r="E35" s="57">
        <v>1.1863002968882119E-3</v>
      </c>
      <c r="G35" s="57" t="s">
        <v>24</v>
      </c>
      <c r="H35" s="57">
        <v>1.3728677412470826E-3</v>
      </c>
      <c r="I35" s="57">
        <v>1.6732413450912958E-3</v>
      </c>
    </row>
    <row r="36" spans="2:14" x14ac:dyDescent="0.2">
      <c r="C36" s="57" t="s">
        <v>79</v>
      </c>
      <c r="D36" s="57">
        <v>1.3397541042164431E-2</v>
      </c>
      <c r="E36" s="57">
        <v>1.2716931263296578E-2</v>
      </c>
      <c r="G36" s="57" t="s">
        <v>79</v>
      </c>
      <c r="H36" s="57">
        <v>7.988127087273136E-3</v>
      </c>
      <c r="I36" s="57">
        <v>7.9817512687654964E-3</v>
      </c>
    </row>
    <row r="37" spans="2:14" x14ac:dyDescent="0.2">
      <c r="C37" s="57" t="s">
        <v>80</v>
      </c>
      <c r="D37" s="57">
        <v>0.55654665547677751</v>
      </c>
      <c r="E37" s="57">
        <v>0</v>
      </c>
      <c r="G37" s="57" t="s">
        <v>80</v>
      </c>
      <c r="H37" s="57">
        <v>-0.47644938206251092</v>
      </c>
      <c r="I37" s="57">
        <v>0</v>
      </c>
    </row>
    <row r="38" spans="2:14" x14ac:dyDescent="0.2">
      <c r="C38" s="57" t="s">
        <v>30</v>
      </c>
      <c r="D38" s="57">
        <v>2.3858239469937241</v>
      </c>
      <c r="E38" s="57">
        <v>1.2</v>
      </c>
      <c r="G38" s="57" t="s">
        <v>30</v>
      </c>
      <c r="H38" s="57">
        <v>1.1779333025636718</v>
      </c>
      <c r="I38" s="57">
        <v>1.2</v>
      </c>
    </row>
    <row r="39" spans="2:14" x14ac:dyDescent="0.2">
      <c r="C39" s="57"/>
      <c r="D39" s="57"/>
      <c r="E39" s="57"/>
      <c r="G39" s="57"/>
      <c r="H39" s="57"/>
      <c r="I39" s="57"/>
    </row>
    <row r="40" spans="2:14" ht="15.75" thickBot="1" x14ac:dyDescent="0.25">
      <c r="B40" s="101" t="s">
        <v>85</v>
      </c>
      <c r="C40" s="102"/>
      <c r="D40" s="102"/>
      <c r="E40" s="102"/>
      <c r="F40" s="102"/>
      <c r="G40" s="102"/>
      <c r="H40" s="102"/>
      <c r="I40" s="102"/>
      <c r="J40" s="102"/>
      <c r="K40" s="102"/>
      <c r="L40" s="102"/>
      <c r="M40" s="102"/>
      <c r="N40" s="102"/>
    </row>
    <row r="41" spans="2:14" ht="12.75" thickTop="1" x14ac:dyDescent="0.2">
      <c r="C41" s="57"/>
      <c r="D41" s="57"/>
      <c r="E41" s="57"/>
      <c r="G41" s="57"/>
      <c r="H41" s="57"/>
      <c r="I41" s="57"/>
    </row>
    <row r="42" spans="2:14" x14ac:dyDescent="0.2">
      <c r="B42" s="61"/>
      <c r="C42" s="61" t="s">
        <v>69</v>
      </c>
      <c r="D42" s="61" t="s">
        <v>81</v>
      </c>
      <c r="E42" s="61" t="s">
        <v>83</v>
      </c>
      <c r="F42" s="61" t="s">
        <v>84</v>
      </c>
      <c r="G42" s="61" t="s">
        <v>48</v>
      </c>
      <c r="H42" s="61"/>
    </row>
    <row r="43" spans="2:14" x14ac:dyDescent="0.2">
      <c r="B43" s="61" t="s">
        <v>69</v>
      </c>
      <c r="C43" s="56">
        <v>1</v>
      </c>
    </row>
    <row r="44" spans="2:14" x14ac:dyDescent="0.2">
      <c r="B44" s="61" t="s">
        <v>81</v>
      </c>
      <c r="C44" s="60">
        <v>9.2908387993421521E-2</v>
      </c>
      <c r="D44" s="56">
        <v>1</v>
      </c>
    </row>
    <row r="45" spans="2:14" x14ac:dyDescent="0.2">
      <c r="B45" s="61" t="s">
        <v>83</v>
      </c>
      <c r="C45" s="60">
        <v>4.7823404927254495E-2</v>
      </c>
      <c r="D45" s="60">
        <v>0.1862400165185655</v>
      </c>
      <c r="E45" s="56">
        <v>1</v>
      </c>
    </row>
    <row r="46" spans="2:14" x14ac:dyDescent="0.2">
      <c r="B46" s="61" t="s">
        <v>84</v>
      </c>
      <c r="C46" s="60">
        <v>-1.9839152826202959E-2</v>
      </c>
      <c r="D46" s="60">
        <v>0.34877913015927398</v>
      </c>
      <c r="E46" s="60">
        <v>0.1862107365173262</v>
      </c>
      <c r="F46" s="56">
        <v>1</v>
      </c>
    </row>
    <row r="47" spans="2:14" x14ac:dyDescent="0.2">
      <c r="B47" s="61" t="s">
        <v>48</v>
      </c>
      <c r="C47" s="60">
        <v>0.38100582279433781</v>
      </c>
      <c r="D47" s="60">
        <v>0.38349178138990364</v>
      </c>
      <c r="E47" s="60">
        <v>0.76336988632585101</v>
      </c>
      <c r="F47" s="60">
        <v>0.66719824165233477</v>
      </c>
      <c r="G47" s="56">
        <v>1</v>
      </c>
    </row>
  </sheetData>
  <mergeCells count="3">
    <mergeCell ref="B1:N1"/>
    <mergeCell ref="B3:N3"/>
    <mergeCell ref="B40:N40"/>
  </mergeCells>
  <pageMargins left="0.75" right="0.75" top="1" bottom="1" header="0.5" footer="0.5"/>
  <pageSetup scale="70" fitToHeight="10"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39517-EACE-4531-AD8C-F023A980B391}">
  <sheetPr>
    <tabColor theme="9" tint="0.79998168889431442"/>
  </sheetPr>
  <dimension ref="A1:R254"/>
  <sheetViews>
    <sheetView showGridLines="0" topLeftCell="D1" workbookViewId="0">
      <selection activeCell="N18" sqref="N18"/>
    </sheetView>
  </sheetViews>
  <sheetFormatPr baseColWidth="10" defaultRowHeight="15" x14ac:dyDescent="0.25"/>
  <cols>
    <col min="7" max="11" width="12.5703125" style="1" bestFit="1" customWidth="1"/>
    <col min="13" max="13" width="23.140625" bestFit="1" customWidth="1"/>
    <col min="14" max="14" width="15" customWidth="1"/>
    <col min="15" max="18" width="12.5703125" bestFit="1" customWidth="1"/>
  </cols>
  <sheetData>
    <row r="1" spans="1:18" x14ac:dyDescent="0.25">
      <c r="A1" s="23" t="s">
        <v>4</v>
      </c>
      <c r="B1" s="24" t="s">
        <v>12</v>
      </c>
      <c r="C1" s="24" t="s">
        <v>13</v>
      </c>
      <c r="D1" s="24" t="s">
        <v>14</v>
      </c>
      <c r="E1" s="24" t="s">
        <v>15</v>
      </c>
      <c r="F1" s="24" t="s">
        <v>48</v>
      </c>
      <c r="G1" s="89" t="s">
        <v>8</v>
      </c>
      <c r="H1" s="89"/>
      <c r="I1" s="89"/>
      <c r="J1" s="89"/>
      <c r="K1" s="89"/>
    </row>
    <row r="2" spans="1:18" x14ac:dyDescent="0.25">
      <c r="A2" s="25">
        <v>45154</v>
      </c>
      <c r="B2" s="26">
        <v>175.67108200000001</v>
      </c>
      <c r="C2" s="26">
        <v>58.602820999999999</v>
      </c>
      <c r="D2" s="26">
        <v>146.505066</v>
      </c>
      <c r="E2" s="26">
        <v>13.196151</v>
      </c>
      <c r="F2" s="26">
        <f>SUMPRODUCT(Portafolio!B2:E2,Portafolio!$M$37:$P$37)</f>
        <v>105.76362101166683</v>
      </c>
      <c r="G2" s="2" t="str">
        <f>Portafolio!F2</f>
        <v>r_Apple</v>
      </c>
      <c r="H2" s="2" t="str">
        <f>Portafolio!G2</f>
        <v>r_Coca-Cola</v>
      </c>
      <c r="I2" s="2" t="str">
        <f>Portafolio!H2</f>
        <v>r_JPMorgan</v>
      </c>
      <c r="J2" s="2" t="str">
        <f>Portafolio!I2</f>
        <v>r_AT&amp;T</v>
      </c>
      <c r="K2" s="2" t="str">
        <f>Portafolio!J2</f>
        <v>Portafolio</v>
      </c>
      <c r="M2" s="90" t="s">
        <v>64</v>
      </c>
      <c r="N2" s="91"/>
      <c r="O2" s="91"/>
      <c r="P2" s="91"/>
      <c r="Q2" s="91"/>
      <c r="R2" s="92"/>
    </row>
    <row r="3" spans="1:18" x14ac:dyDescent="0.25">
      <c r="A3" s="25">
        <v>45155</v>
      </c>
      <c r="B3" s="26">
        <v>173.11415099999999</v>
      </c>
      <c r="C3" s="26">
        <v>58.728789999999996</v>
      </c>
      <c r="D3" s="26">
        <v>144.98335299999999</v>
      </c>
      <c r="E3" s="26">
        <v>13.111919</v>
      </c>
      <c r="F3" s="26">
        <f>SUMPRODUCT(Portafolio!B3:E3,Portafolio!$M$37:$P$37)</f>
        <v>104.56615193223956</v>
      </c>
      <c r="G3" s="41">
        <f>Portafolio!F3</f>
        <v>-1.4662185008184019E-2</v>
      </c>
      <c r="H3" s="41">
        <f>Portafolio!G3</f>
        <v>2.1472312077841786E-3</v>
      </c>
      <c r="I3" s="41">
        <f>Portafolio!H3</f>
        <v>-1.0441079130812173E-2</v>
      </c>
      <c r="J3" s="41">
        <f>Portafolio!I3</f>
        <v>-6.4035322871765967E-3</v>
      </c>
      <c r="K3" s="41">
        <f>Portafolio!J3</f>
        <v>-9.4670569504097211E-3</v>
      </c>
      <c r="M3" s="93"/>
      <c r="N3" s="94"/>
      <c r="O3" s="94"/>
      <c r="P3" s="94"/>
      <c r="Q3" s="94"/>
      <c r="R3" s="95"/>
    </row>
    <row r="4" spans="1:18" x14ac:dyDescent="0.25">
      <c r="A4" s="25">
        <v>45156</v>
      </c>
      <c r="B4" s="26">
        <v>173.601654</v>
      </c>
      <c r="C4" s="26">
        <v>59.058239</v>
      </c>
      <c r="D4" s="26">
        <v>145.31500199999999</v>
      </c>
      <c r="E4" s="26">
        <v>13.149357</v>
      </c>
      <c r="F4" s="26">
        <f>SUMPRODUCT(Portafolio!B4:E4,Portafolio!$M$37:$P$37)</f>
        <v>104.83395277362308</v>
      </c>
      <c r="G4" s="41">
        <f>Portafolio!F4</f>
        <v>2.8121205565770678E-3</v>
      </c>
      <c r="H4" s="41">
        <f>Portafolio!G4</f>
        <v>5.5939921723177225E-3</v>
      </c>
      <c r="I4" s="41">
        <f>Portafolio!H4</f>
        <v>2.2848847647558819E-3</v>
      </c>
      <c r="J4" s="41">
        <f>Portafolio!I4</f>
        <v>2.8511962146941443E-3</v>
      </c>
      <c r="K4" s="41">
        <f>Portafolio!J4</f>
        <v>2.7076334101259576E-3</v>
      </c>
    </row>
    <row r="5" spans="1:18" x14ac:dyDescent="0.25">
      <c r="A5" s="25">
        <v>45159</v>
      </c>
      <c r="B5" s="26">
        <v>174.94477800000001</v>
      </c>
      <c r="C5" s="26">
        <v>58.554378999999997</v>
      </c>
      <c r="D5" s="26">
        <v>145.8125</v>
      </c>
      <c r="E5" s="26">
        <v>13.196151</v>
      </c>
      <c r="F5" s="26">
        <f>SUMPRODUCT(Portafolio!B5:E5,Portafolio!$M$37:$P$37)</f>
        <v>105.31384724392646</v>
      </c>
      <c r="G5" s="41">
        <f>Portafolio!F5</f>
        <v>7.7070400094383651E-3</v>
      </c>
      <c r="H5" s="41">
        <f>Portafolio!G5</f>
        <v>-8.568180711971048E-3</v>
      </c>
      <c r="I5" s="41">
        <f>Portafolio!H5</f>
        <v>3.4177360836862881E-3</v>
      </c>
      <c r="J5" s="41">
        <f>Portafolio!I5</f>
        <v>3.5523360724823969E-3</v>
      </c>
      <c r="K5" s="41">
        <f>Portafolio!J5</f>
        <v>3.8265778229849188E-3</v>
      </c>
      <c r="M5" s="47" t="s">
        <v>58</v>
      </c>
      <c r="N5" s="45" t="str">
        <f>G2</f>
        <v>r_Apple</v>
      </c>
      <c r="O5" s="45" t="str">
        <f>H2</f>
        <v>r_Coca-Cola</v>
      </c>
      <c r="P5" s="45" t="str">
        <f>I2</f>
        <v>r_JPMorgan</v>
      </c>
      <c r="Q5" s="45" t="str">
        <f>J2</f>
        <v>r_AT&amp;T</v>
      </c>
      <c r="R5" s="45" t="str">
        <f>K2</f>
        <v>Portafolio</v>
      </c>
    </row>
    <row r="6" spans="1:18" x14ac:dyDescent="0.25">
      <c r="A6" s="25">
        <v>45160</v>
      </c>
      <c r="B6" s="26">
        <v>176.327698</v>
      </c>
      <c r="C6" s="26">
        <v>58.195861999999998</v>
      </c>
      <c r="D6" s="26">
        <v>142.78855899999999</v>
      </c>
      <c r="E6" s="26">
        <v>13.345895000000001</v>
      </c>
      <c r="F6" s="26">
        <f>SUMPRODUCT(Portafolio!B6:E6,Portafolio!$M$37:$P$37)</f>
        <v>104.30000650954011</v>
      </c>
      <c r="G6" s="41">
        <f>Portafolio!F6</f>
        <v>7.8738144273404372E-3</v>
      </c>
      <c r="H6" s="41">
        <f>Portafolio!G6</f>
        <v>-6.141625470814838E-3</v>
      </c>
      <c r="I6" s="41">
        <f>Portafolio!H6</f>
        <v>-2.0956622133486116E-2</v>
      </c>
      <c r="J6" s="41">
        <f>Portafolio!I6</f>
        <v>1.1283650762276005E-2</v>
      </c>
      <c r="K6" s="41">
        <f>Portafolio!J6</f>
        <v>-4.2141520459861928E-3</v>
      </c>
      <c r="M6" s="47" t="s">
        <v>87</v>
      </c>
      <c r="N6" s="43">
        <f>'GARCH-Apple'!D$270*SQRT(1/252)</f>
        <v>1.4318455691480554E-2</v>
      </c>
      <c r="O6" s="43">
        <f>'GARCH-CC'!$D$270*SQRT(1/252)</f>
        <v>8.2348976577767165E-3</v>
      </c>
      <c r="P6" s="43">
        <f>'GARCH-JPMorgan'!D270*SQRT(1/252)</f>
        <v>1.4116494630705176E-2</v>
      </c>
      <c r="Q6" s="43">
        <f>'GARCH-AT&amp;T'!$D$270*SQRT(1/252)</f>
        <v>1.443552514442265E-2</v>
      </c>
      <c r="R6" s="43">
        <f>'GARCH-Portafolio'!$D$270*SQRT(1/252)</f>
        <v>8.8504910926486269E-3</v>
      </c>
    </row>
    <row r="7" spans="1:18" x14ac:dyDescent="0.25">
      <c r="A7" s="25">
        <v>45161</v>
      </c>
      <c r="B7" s="26">
        <v>180.19790599999999</v>
      </c>
      <c r="C7" s="26">
        <v>58.399344999999997</v>
      </c>
      <c r="D7" s="26">
        <v>143.754257</v>
      </c>
      <c r="E7" s="26">
        <v>13.252305</v>
      </c>
      <c r="F7" s="26">
        <f>SUMPRODUCT(Portafolio!B7:E7,Portafolio!$M$37:$P$37)</f>
        <v>105.47210117810427</v>
      </c>
      <c r="G7" s="41">
        <f>Portafolio!F7</f>
        <v>2.1711540417555734E-2</v>
      </c>
      <c r="H7" s="41">
        <f>Portafolio!G7</f>
        <v>3.4904214645253497E-3</v>
      </c>
      <c r="I7" s="41">
        <f>Portafolio!H7</f>
        <v>6.740365503857486E-3</v>
      </c>
      <c r="J7" s="41">
        <f>Portafolio!I7</f>
        <v>-7.0373473579131004E-3</v>
      </c>
      <c r="K7" s="41">
        <f>Portafolio!J7</f>
        <v>5.1511974929285536E-3</v>
      </c>
      <c r="M7" s="48" t="s">
        <v>50</v>
      </c>
      <c r="N7" s="49">
        <v>1</v>
      </c>
      <c r="O7" s="46"/>
      <c r="P7" s="46"/>
      <c r="Q7" s="46"/>
    </row>
    <row r="8" spans="1:18" x14ac:dyDescent="0.25">
      <c r="A8" s="25">
        <v>45162</v>
      </c>
      <c r="B8" s="26">
        <v>175.48202499999999</v>
      </c>
      <c r="C8" s="26">
        <v>58.244312000000001</v>
      </c>
      <c r="D8" s="26">
        <v>143.61769100000001</v>
      </c>
      <c r="E8" s="26">
        <v>13.242945000000001</v>
      </c>
      <c r="F8" s="26">
        <f>SUMPRODUCT(Portafolio!B8:E8,Portafolio!$M$37:$P$37)</f>
        <v>104.46302583932699</v>
      </c>
      <c r="G8" s="41">
        <f>Portafolio!F8</f>
        <v>-2.6519108676923038E-2</v>
      </c>
      <c r="H8" s="41">
        <f>Portafolio!G8</f>
        <v>-2.6582344086022547E-3</v>
      </c>
      <c r="I8" s="41">
        <f>Portafolio!H8</f>
        <v>-9.5044774711671462E-4</v>
      </c>
      <c r="J8" s="41">
        <f>Portafolio!I8</f>
        <v>-7.0654176800563693E-4</v>
      </c>
      <c r="K8" s="41">
        <f>Portafolio!J8</f>
        <v>-6.037950088029845E-3</v>
      </c>
      <c r="M8" s="47" t="s">
        <v>51</v>
      </c>
      <c r="N8" s="50">
        <v>0.95</v>
      </c>
      <c r="O8" s="46"/>
      <c r="P8" s="46"/>
      <c r="Q8" s="46"/>
    </row>
    <row r="9" spans="1:18" x14ac:dyDescent="0.25">
      <c r="A9" s="25">
        <v>45163</v>
      </c>
      <c r="B9" s="26">
        <v>177.70069899999999</v>
      </c>
      <c r="C9" s="26">
        <v>58.515616999999999</v>
      </c>
      <c r="D9" s="26">
        <v>143.44210799999999</v>
      </c>
      <c r="E9" s="26">
        <v>13.205508999999999</v>
      </c>
      <c r="F9" s="26">
        <f>SUMPRODUCT(Portafolio!B9:E9,Portafolio!$M$37:$P$37)</f>
        <v>104.82744293780101</v>
      </c>
      <c r="G9" s="41">
        <f>Portafolio!F9</f>
        <v>1.2564052740774025E-2</v>
      </c>
      <c r="H9" s="41">
        <f>Portafolio!G9</f>
        <v>4.6472362667604817E-3</v>
      </c>
      <c r="I9" s="41">
        <f>Portafolio!H9</f>
        <v>-1.2233201758554283E-3</v>
      </c>
      <c r="J9" s="41">
        <f>Portafolio!I9</f>
        <v>-2.830866787178094E-3</v>
      </c>
      <c r="K9" s="41">
        <f>Portafolio!J9</f>
        <v>1.2464294268597353E-3</v>
      </c>
      <c r="M9" s="47" t="s">
        <v>52</v>
      </c>
      <c r="N9" s="51">
        <f>NORMSINV(N8)</f>
        <v>1.6448536269514715</v>
      </c>
      <c r="O9" s="46"/>
      <c r="P9" s="46"/>
      <c r="Q9" s="46"/>
    </row>
    <row r="10" spans="1:18" x14ac:dyDescent="0.25">
      <c r="A10" s="25">
        <v>45166</v>
      </c>
      <c r="B10" s="26">
        <v>179.272659</v>
      </c>
      <c r="C10" s="26">
        <v>58.680340000000001</v>
      </c>
      <c r="D10" s="26">
        <v>143.939606</v>
      </c>
      <c r="E10" s="26">
        <v>13.299099</v>
      </c>
      <c r="F10" s="26">
        <f>SUMPRODUCT(Portafolio!B10:E10,Portafolio!$M$37:$P$37)</f>
        <v>105.3953353695006</v>
      </c>
      <c r="G10" s="41">
        <f>Portafolio!F10</f>
        <v>8.8072127836774459E-3</v>
      </c>
      <c r="H10" s="41">
        <f>Portafolio!G10</f>
        <v>2.811071519673288E-3</v>
      </c>
      <c r="I10" s="41">
        <f>Portafolio!H10</f>
        <v>3.4622835952314748E-3</v>
      </c>
      <c r="J10" s="41">
        <f>Portafolio!I10</f>
        <v>7.0621975605345338E-3</v>
      </c>
      <c r="K10" s="41">
        <f>Portafolio!J10</f>
        <v>5.6612861296380778E-3</v>
      </c>
      <c r="N10" s="46"/>
      <c r="O10" s="46"/>
      <c r="P10" s="46"/>
      <c r="Q10" s="46"/>
    </row>
    <row r="11" spans="1:18" x14ac:dyDescent="0.25">
      <c r="A11" s="25">
        <v>45167</v>
      </c>
      <c r="B11" s="26">
        <v>183.18263200000001</v>
      </c>
      <c r="C11" s="26">
        <v>58.622204000000004</v>
      </c>
      <c r="D11" s="26">
        <v>145.110153</v>
      </c>
      <c r="E11" s="26">
        <v>13.823200999999999</v>
      </c>
      <c r="F11" s="26">
        <f>SUMPRODUCT(Portafolio!B11:E11,Portafolio!$M$37:$P$37)</f>
        <v>106.8533824642428</v>
      </c>
      <c r="G11" s="41">
        <f>Portafolio!F11</f>
        <v>2.1575762719950167E-2</v>
      </c>
      <c r="H11" s="41">
        <f>Portafolio!G11</f>
        <v>-9.9121473034572902E-4</v>
      </c>
      <c r="I11" s="41">
        <f>Portafolio!H11</f>
        <v>8.0993210507113115E-3</v>
      </c>
      <c r="J11" s="41">
        <f>Portafolio!I11</f>
        <v>3.8652123786868747E-2</v>
      </c>
      <c r="K11" s="41">
        <f>Portafolio!J11</f>
        <v>2.0261285327415675E-2</v>
      </c>
      <c r="M11" s="98" t="s">
        <v>57</v>
      </c>
      <c r="N11" s="99"/>
      <c r="O11" s="46"/>
      <c r="P11" s="46"/>
      <c r="Q11" s="46"/>
    </row>
    <row r="12" spans="1:18" x14ac:dyDescent="0.25">
      <c r="A12" s="25">
        <v>45168</v>
      </c>
      <c r="B12" s="26">
        <v>186.69465600000001</v>
      </c>
      <c r="C12" s="26">
        <v>58.593136000000001</v>
      </c>
      <c r="D12" s="26">
        <v>144.52487199999999</v>
      </c>
      <c r="E12" s="26">
        <v>13.785766000000001</v>
      </c>
      <c r="F12" s="26">
        <f>SUMPRODUCT(Portafolio!B12:E12,Portafolio!$M$37:$P$37)</f>
        <v>107.28406401950409</v>
      </c>
      <c r="G12" s="41">
        <f>Portafolio!F12</f>
        <v>1.899078242547661E-2</v>
      </c>
      <c r="H12" s="41">
        <f>Portafolio!G12</f>
        <v>-4.9597604879833524E-4</v>
      </c>
      <c r="I12" s="41">
        <f>Portafolio!H12</f>
        <v>-4.0415125667635282E-3</v>
      </c>
      <c r="J12" s="41">
        <f>Portafolio!I12</f>
        <v>-2.7118017809940271E-3</v>
      </c>
      <c r="K12" s="41">
        <f>Portafolio!J12</f>
        <v>1.1226617329080104E-3</v>
      </c>
      <c r="M12" s="42" t="s">
        <v>53</v>
      </c>
      <c r="N12" s="52">
        <f>+N6*SQRT($N$7)*$N$9</f>
        <v>2.3551763776475731E-2</v>
      </c>
      <c r="O12" s="52">
        <f>+O6*SQRT($N$7)*$N$9</f>
        <v>1.354520127996821E-2</v>
      </c>
      <c r="P12" s="52">
        <f>+P6*SQRT($N$7)*$N$9</f>
        <v>2.3219567393156382E-2</v>
      </c>
      <c r="Q12" s="52">
        <f>+Q6*SQRT($N$7)*$N$9</f>
        <v>2.374432589075276E-2</v>
      </c>
    </row>
    <row r="13" spans="1:18" x14ac:dyDescent="0.25">
      <c r="A13" s="25">
        <v>45169</v>
      </c>
      <c r="B13" s="26">
        <v>186.913544</v>
      </c>
      <c r="C13" s="26">
        <v>57.973002999999999</v>
      </c>
      <c r="D13" s="26">
        <v>142.739777</v>
      </c>
      <c r="E13" s="26">
        <v>13.841919000000001</v>
      </c>
      <c r="F13" s="26">
        <f>SUMPRODUCT(Portafolio!B13:E13,Portafolio!$M$37:$P$37)</f>
        <v>106.53940851685969</v>
      </c>
      <c r="G13" s="41">
        <f>Portafolio!F13</f>
        <v>1.1717517176788328E-3</v>
      </c>
      <c r="H13" s="41">
        <f>Portafolio!G13</f>
        <v>-1.0640119950070189E-2</v>
      </c>
      <c r="I13" s="41">
        <f>Portafolio!H13</f>
        <v>-1.2428386047596607E-2</v>
      </c>
      <c r="J13" s="41">
        <f>Portafolio!I13</f>
        <v>4.0649860690958528E-3</v>
      </c>
      <c r="K13" s="41">
        <f>Portafolio!J13</f>
        <v>-4.3288021916397315E-3</v>
      </c>
      <c r="M13" s="42" t="s">
        <v>54</v>
      </c>
      <c r="N13" s="53">
        <v>100000</v>
      </c>
      <c r="O13" s="46"/>
      <c r="P13" s="46"/>
      <c r="Q13" s="46"/>
    </row>
    <row r="14" spans="1:18" x14ac:dyDescent="0.25">
      <c r="A14" s="25">
        <v>45170</v>
      </c>
      <c r="B14" s="26">
        <v>188.49546799999999</v>
      </c>
      <c r="C14" s="26">
        <v>57.469138999999998</v>
      </c>
      <c r="D14" s="26">
        <v>143.217758</v>
      </c>
      <c r="E14" s="26">
        <v>13.710893</v>
      </c>
      <c r="F14" s="26">
        <f>SUMPRODUCT(Portafolio!B14:E14,Portafolio!$M$37:$P$37)</f>
        <v>107.00105029413467</v>
      </c>
      <c r="G14" s="41">
        <f>Portafolio!F14</f>
        <v>8.4277857631225358E-3</v>
      </c>
      <c r="H14" s="41">
        <f>Portafolio!G14</f>
        <v>-8.7293459886518768E-3</v>
      </c>
      <c r="I14" s="41">
        <f>Portafolio!H14</f>
        <v>3.3430239573994255E-3</v>
      </c>
      <c r="J14" s="41">
        <f>Portafolio!I14</f>
        <v>-9.5109702559868468E-3</v>
      </c>
      <c r="K14" s="41">
        <f>Portafolio!J14</f>
        <v>-2.7929641661798323E-4</v>
      </c>
      <c r="M14" s="42" t="s">
        <v>55</v>
      </c>
      <c r="N14" s="54">
        <f>SUM(N12:Q12)*N13</f>
        <v>8406.0858340353079</v>
      </c>
      <c r="O14" s="46"/>
      <c r="P14" s="46"/>
      <c r="Q14" s="46"/>
    </row>
    <row r="15" spans="1:18" x14ac:dyDescent="0.25">
      <c r="A15" s="25">
        <v>45174</v>
      </c>
      <c r="B15" s="26">
        <v>188.734238</v>
      </c>
      <c r="C15" s="26">
        <v>56.994346999999998</v>
      </c>
      <c r="D15" s="26">
        <v>141.63748200000001</v>
      </c>
      <c r="E15" s="26">
        <v>13.551791</v>
      </c>
      <c r="F15" s="26">
        <f>SUMPRODUCT(Portafolio!B15:E15,Portafolio!$M$37:$P$37)</f>
        <v>106.28653446067561</v>
      </c>
      <c r="G15" s="41">
        <f>Portafolio!F15</f>
        <v>1.2659131987154749E-3</v>
      </c>
      <c r="H15" s="41">
        <f>Portafolio!G15</f>
        <v>-8.2960032000802229E-3</v>
      </c>
      <c r="I15" s="41">
        <f>Portafolio!H15</f>
        <v>-1.1095405596341172E-2</v>
      </c>
      <c r="J15" s="41">
        <f>Portafolio!I15</f>
        <v>-1.1671910678181512E-2</v>
      </c>
      <c r="K15" s="41">
        <f>Portafolio!J15</f>
        <v>-8.7030184436974432E-3</v>
      </c>
      <c r="N15" s="46"/>
      <c r="O15" s="46"/>
      <c r="P15" s="46"/>
      <c r="Q15" s="46"/>
    </row>
    <row r="16" spans="1:18" x14ac:dyDescent="0.25">
      <c r="A16" s="25">
        <v>45175</v>
      </c>
      <c r="B16" s="26">
        <v>181.97880599999999</v>
      </c>
      <c r="C16" s="26">
        <v>56.955589000000003</v>
      </c>
      <c r="D16" s="26">
        <v>141.403412</v>
      </c>
      <c r="E16" s="26">
        <v>13.673458</v>
      </c>
      <c r="F16" s="26">
        <f>SUMPRODUCT(Portafolio!B16:E16,Portafolio!$M$37:$P$37)</f>
        <v>104.87524977567284</v>
      </c>
      <c r="G16" s="41">
        <f>Portafolio!F16</f>
        <v>-3.6449647610985361E-2</v>
      </c>
      <c r="H16" s="41">
        <f>Portafolio!G16</f>
        <v>-6.802636816685408E-4</v>
      </c>
      <c r="I16" s="41">
        <f>Portafolio!H16</f>
        <v>-1.65396632304482E-3</v>
      </c>
      <c r="J16" s="41">
        <f>Portafolio!I16</f>
        <v>8.9378657253624903E-3</v>
      </c>
      <c r="K16" s="41">
        <f>Portafolio!J16</f>
        <v>-5.1359948137462367E-3</v>
      </c>
      <c r="M16" s="96" t="s">
        <v>56</v>
      </c>
      <c r="N16" s="97"/>
      <c r="O16" s="46"/>
      <c r="P16" s="46"/>
      <c r="Q16" s="46"/>
    </row>
    <row r="17" spans="1:17" x14ac:dyDescent="0.25">
      <c r="A17" s="25">
        <v>45176</v>
      </c>
      <c r="B17" s="26">
        <v>176.656036</v>
      </c>
      <c r="C17" s="26">
        <v>56.519558000000004</v>
      </c>
      <c r="D17" s="26">
        <v>140.19380200000001</v>
      </c>
      <c r="E17" s="26">
        <v>13.673458</v>
      </c>
      <c r="F17" s="26">
        <f>SUMPRODUCT(Portafolio!B17:E17,Portafolio!$M$37:$P$37)</f>
        <v>103.26724627571562</v>
      </c>
      <c r="G17" s="41">
        <f>Portafolio!F17</f>
        <v>-2.9685687263803755E-2</v>
      </c>
      <c r="H17" s="41">
        <f>Portafolio!G17</f>
        <v>-7.685086250950387E-3</v>
      </c>
      <c r="I17" s="41">
        <f>Portafolio!H17</f>
        <v>-8.5911179492632866E-3</v>
      </c>
      <c r="J17" s="41">
        <f>Portafolio!I17</f>
        <v>0</v>
      </c>
      <c r="K17" s="41">
        <f>Portafolio!J17</f>
        <v>-9.9898156541735963E-3</v>
      </c>
      <c r="M17" s="42" t="s">
        <v>53</v>
      </c>
      <c r="N17" s="52">
        <f>+R6*SQRT($N$7)*N9</f>
        <v>1.4557762374044787E-2</v>
      </c>
      <c r="O17" s="46"/>
      <c r="P17" s="46"/>
      <c r="Q17" s="46"/>
    </row>
    <row r="18" spans="1:17" x14ac:dyDescent="0.25">
      <c r="A18" s="25">
        <v>45177</v>
      </c>
      <c r="B18" s="26">
        <v>177.27285800000001</v>
      </c>
      <c r="C18" s="26">
        <v>56.519558000000004</v>
      </c>
      <c r="D18" s="26">
        <v>140.301117</v>
      </c>
      <c r="E18" s="26">
        <v>13.47692</v>
      </c>
      <c r="F18" s="26">
        <f>SUMPRODUCT(Portafolio!B18:E18,Portafolio!$M$37:$P$37)</f>
        <v>103.37380322756844</v>
      </c>
      <c r="G18" s="41">
        <f>Portafolio!F18</f>
        <v>3.4855737123982338E-3</v>
      </c>
      <c r="H18" s="41">
        <f>Portafolio!G18</f>
        <v>0</v>
      </c>
      <c r="I18" s="41">
        <f>Portafolio!H18</f>
        <v>7.6518323838956222E-4</v>
      </c>
      <c r="J18" s="41">
        <f>Portafolio!I18</f>
        <v>-1.4477988707991517E-2</v>
      </c>
      <c r="K18" s="41">
        <f>Portafolio!J18</f>
        <v>-3.6366611801214475E-3</v>
      </c>
      <c r="M18" s="42" t="s">
        <v>54</v>
      </c>
      <c r="N18" s="53">
        <v>100000</v>
      </c>
      <c r="O18" s="46"/>
      <c r="P18" s="46"/>
      <c r="Q18" s="46"/>
    </row>
    <row r="19" spans="1:17" x14ac:dyDescent="0.25">
      <c r="A19" s="25">
        <v>45180</v>
      </c>
      <c r="B19" s="26">
        <v>178.446854</v>
      </c>
      <c r="C19" s="26">
        <v>57.052486000000002</v>
      </c>
      <c r="D19" s="26">
        <v>140.91566499999999</v>
      </c>
      <c r="E19" s="26">
        <v>13.589228</v>
      </c>
      <c r="F19" s="26">
        <f>SUMPRODUCT(Portafolio!B19:E19,Portafolio!$M$37:$P$37)</f>
        <v>103.93465730826856</v>
      </c>
      <c r="G19" s="41">
        <f>Portafolio!F19</f>
        <v>6.6007039975988667E-3</v>
      </c>
      <c r="H19" s="41">
        <f>Portafolio!G19</f>
        <v>9.3849136242531647E-3</v>
      </c>
      <c r="I19" s="41">
        <f>Portafolio!H19</f>
        <v>4.3706422775577902E-3</v>
      </c>
      <c r="J19" s="41">
        <f>Portafolio!I19</f>
        <v>8.2988273439278445E-3</v>
      </c>
      <c r="K19" s="41">
        <f>Portafolio!J19</f>
        <v>6.2859574110678022E-3</v>
      </c>
      <c r="M19" s="42" t="s">
        <v>55</v>
      </c>
      <c r="N19" s="54">
        <f>N17*N18</f>
        <v>1455.7762374044787</v>
      </c>
      <c r="O19" s="46"/>
      <c r="P19" s="46"/>
      <c r="Q19" s="46"/>
    </row>
    <row r="20" spans="1:17" x14ac:dyDescent="0.25">
      <c r="A20" s="25">
        <v>45181</v>
      </c>
      <c r="B20" s="26">
        <v>175.40245100000001</v>
      </c>
      <c r="C20" s="26">
        <v>56.490485999999997</v>
      </c>
      <c r="D20" s="26">
        <v>142.74954199999999</v>
      </c>
      <c r="E20" s="26">
        <v>13.533073</v>
      </c>
      <c r="F20" s="26">
        <f>SUMPRODUCT(Portafolio!B20:E20,Portafolio!$M$37:$P$37)</f>
        <v>104.08919559002324</v>
      </c>
      <c r="G20" s="41">
        <f>Portafolio!F20</f>
        <v>-1.7207766577965616E-2</v>
      </c>
      <c r="H20" s="41">
        <f>Portafolio!G20</f>
        <v>-9.8994165765982269E-3</v>
      </c>
      <c r="I20" s="41">
        <f>Portafolio!H20</f>
        <v>1.2930049259339658E-2</v>
      </c>
      <c r="J20" s="41">
        <f>Portafolio!I20</f>
        <v>-4.1408787728015178E-3</v>
      </c>
      <c r="K20" s="41">
        <f>Portafolio!J20</f>
        <v>4.887238112031005E-4</v>
      </c>
    </row>
    <row r="21" spans="1:17" x14ac:dyDescent="0.25">
      <c r="A21" s="25">
        <v>45182</v>
      </c>
      <c r="B21" s="26">
        <v>173.32309000000001</v>
      </c>
      <c r="C21" s="26">
        <v>56.626140999999997</v>
      </c>
      <c r="D21" s="26">
        <v>142.817825</v>
      </c>
      <c r="E21" s="26">
        <v>13.682817</v>
      </c>
      <c r="F21" s="26">
        <f>SUMPRODUCT(Portafolio!B21:E21,Portafolio!$M$37:$P$37)</f>
        <v>103.75841421585625</v>
      </c>
      <c r="G21" s="41">
        <f>Portafolio!F21</f>
        <v>-1.1925628607410014E-2</v>
      </c>
      <c r="H21" s="41">
        <f>Portafolio!G21</f>
        <v>2.3984991177818894E-3</v>
      </c>
      <c r="I21" s="41">
        <f>Portafolio!H21</f>
        <v>4.7822692080471709E-4</v>
      </c>
      <c r="J21" s="41">
        <f>Portafolio!I21</f>
        <v>1.1004270746853787E-2</v>
      </c>
      <c r="K21" s="41">
        <f>Portafolio!J21</f>
        <v>1.4768108627912393E-3</v>
      </c>
      <c r="M21" s="42" t="s">
        <v>61</v>
      </c>
      <c r="N21" s="44">
        <f>N14-N19</f>
        <v>6950.3095966308292</v>
      </c>
    </row>
    <row r="22" spans="1:17" x14ac:dyDescent="0.25">
      <c r="A22" s="25">
        <v>45183</v>
      </c>
      <c r="B22" s="26">
        <v>174.84530599999999</v>
      </c>
      <c r="C22" s="26">
        <v>57.094935999999997</v>
      </c>
      <c r="D22" s="26">
        <v>145.58813499999999</v>
      </c>
      <c r="E22" s="26">
        <v>14.094611</v>
      </c>
      <c r="F22" s="26">
        <f>SUMPRODUCT(Portafolio!B22:E22,Portafolio!$M$37:$P$37)</f>
        <v>105.42582019360279</v>
      </c>
      <c r="G22" s="41">
        <f>Portafolio!F22</f>
        <v>8.744192273870471E-3</v>
      </c>
      <c r="H22" s="41">
        <f>Portafolio!G22</f>
        <v>8.2446925036342867E-3</v>
      </c>
      <c r="I22" s="41">
        <f>Portafolio!H22</f>
        <v>1.9211775011975799E-2</v>
      </c>
      <c r="J22" s="41">
        <f>Portafolio!I22</f>
        <v>2.9651713697862989E-2</v>
      </c>
      <c r="K22" s="41">
        <f>Portafolio!J22</f>
        <v>2.0042246390674492E-2</v>
      </c>
      <c r="M22" s="42" t="s">
        <v>61</v>
      </c>
      <c r="N22" s="72">
        <f>1-(N17/N12)</f>
        <v>0.38188228651539236</v>
      </c>
    </row>
    <row r="23" spans="1:17" x14ac:dyDescent="0.25">
      <c r="A23" s="25">
        <v>45184</v>
      </c>
      <c r="B23" s="26">
        <v>174.11900299999999</v>
      </c>
      <c r="C23" s="26">
        <v>56.587074000000001</v>
      </c>
      <c r="D23" s="26">
        <v>145.15891999999999</v>
      </c>
      <c r="E23" s="26">
        <v>14.253714</v>
      </c>
      <c r="F23" s="26">
        <f>SUMPRODUCT(Portafolio!B23:E23,Portafolio!$M$37:$P$37)</f>
        <v>105.12379054511401</v>
      </c>
      <c r="G23" s="41">
        <f>Portafolio!F23</f>
        <v>-4.1626265495737849E-3</v>
      </c>
      <c r="H23" s="41">
        <f>Portafolio!G23</f>
        <v>-8.9348416448038568E-3</v>
      </c>
      <c r="I23" s="41">
        <f>Portafolio!H23</f>
        <v>-2.9524998063902006E-3</v>
      </c>
      <c r="J23" s="41">
        <f>Portafolio!I23</f>
        <v>1.1224978589028094E-2</v>
      </c>
      <c r="K23" s="41">
        <f>Portafolio!J23</f>
        <v>1.1313429911168696E-3</v>
      </c>
    </row>
    <row r="24" spans="1:17" x14ac:dyDescent="0.25">
      <c r="A24" s="25">
        <v>45187</v>
      </c>
      <c r="B24" s="26">
        <v>177.06393399999999</v>
      </c>
      <c r="C24" s="26">
        <v>56.938667000000002</v>
      </c>
      <c r="D24" s="26">
        <v>145.461319</v>
      </c>
      <c r="E24" s="26">
        <v>14.122688</v>
      </c>
      <c r="F24" s="26">
        <f>SUMPRODUCT(Portafolio!B24:E24,Portafolio!$M$37:$P$37)</f>
        <v>105.81521894963043</v>
      </c>
      <c r="G24" s="41">
        <f>Portafolio!F24</f>
        <v>1.6771885661529522E-2</v>
      </c>
      <c r="H24" s="41">
        <f>Portafolio!G24</f>
        <v>6.1940863988089057E-3</v>
      </c>
      <c r="I24" s="41">
        <f>Portafolio!H24</f>
        <v>2.081060219182381E-3</v>
      </c>
      <c r="J24" s="41">
        <f>Portafolio!I24</f>
        <v>-9.2349221157867391E-3</v>
      </c>
      <c r="K24" s="41">
        <f>Portafolio!J24</f>
        <v>1.5301136594923666E-3</v>
      </c>
    </row>
    <row r="25" spans="1:17" x14ac:dyDescent="0.25">
      <c r="A25" s="25">
        <v>45188</v>
      </c>
      <c r="B25" s="26">
        <v>178.15834000000001</v>
      </c>
      <c r="C25" s="26">
        <v>56.821472</v>
      </c>
      <c r="D25" s="26">
        <v>145.27597</v>
      </c>
      <c r="E25" s="26">
        <v>14.234997</v>
      </c>
      <c r="F25" s="26">
        <f>SUMPRODUCT(Portafolio!B25:E25,Portafolio!$M$37:$P$37)</f>
        <v>105.98366943330825</v>
      </c>
      <c r="G25" s="41">
        <f>Portafolio!F25</f>
        <v>6.1618290451625419E-3</v>
      </c>
      <c r="H25" s="41">
        <f>Portafolio!G25</f>
        <v>-2.0603885067279927E-3</v>
      </c>
      <c r="I25" s="41">
        <f>Portafolio!H25</f>
        <v>-1.2750275394505101E-3</v>
      </c>
      <c r="J25" s="41">
        <f>Portafolio!I25</f>
        <v>7.9209277625121085E-3</v>
      </c>
      <c r="K25" s="41">
        <f>Portafolio!J25</f>
        <v>3.1390478840161106E-3</v>
      </c>
    </row>
    <row r="26" spans="1:17" x14ac:dyDescent="0.25">
      <c r="A26" s="25">
        <v>45189</v>
      </c>
      <c r="B26" s="26">
        <v>174.59657300000001</v>
      </c>
      <c r="C26" s="26">
        <v>57.075400999999999</v>
      </c>
      <c r="D26" s="26">
        <v>144.66145299999999</v>
      </c>
      <c r="E26" s="26">
        <v>14.553202000000001</v>
      </c>
      <c r="F26" s="26">
        <f>SUMPRODUCT(Portafolio!B26:E26,Portafolio!$M$37:$P$37)</f>
        <v>105.11778328619845</v>
      </c>
      <c r="G26" s="41">
        <f>Portafolio!F26</f>
        <v>-2.0194689945887755E-2</v>
      </c>
      <c r="H26" s="41">
        <f>Portafolio!G26</f>
        <v>4.4589357728930948E-3</v>
      </c>
      <c r="I26" s="41">
        <f>Portafolio!H26</f>
        <v>-4.2389693184284203E-3</v>
      </c>
      <c r="J26" s="41">
        <f>Portafolio!I26</f>
        <v>2.2107528152630732E-2</v>
      </c>
      <c r="K26" s="41">
        <f>Portafolio!J26</f>
        <v>1.4273245220018617E-3</v>
      </c>
    </row>
    <row r="27" spans="1:17" x14ac:dyDescent="0.25">
      <c r="A27" s="25">
        <v>45190</v>
      </c>
      <c r="B27" s="26">
        <v>173.04452499999999</v>
      </c>
      <c r="C27" s="26">
        <v>56.196418999999999</v>
      </c>
      <c r="D27" s="26">
        <v>143.52990700000001</v>
      </c>
      <c r="E27" s="26">
        <v>14.328587000000001</v>
      </c>
      <c r="F27" s="26">
        <f>SUMPRODUCT(Portafolio!B27:E27,Portafolio!$M$37:$P$37)</f>
        <v>104.2050377849754</v>
      </c>
      <c r="G27" s="41">
        <f>Portafolio!F27</f>
        <v>-8.9290841663582452E-3</v>
      </c>
      <c r="H27" s="41">
        <f>Portafolio!G27</f>
        <v>-1.5520182226064388E-2</v>
      </c>
      <c r="I27" s="41">
        <f>Portafolio!H27</f>
        <v>-7.8527809774467452E-3</v>
      </c>
      <c r="J27" s="41">
        <f>Portafolio!I27</f>
        <v>-1.5554405482686634E-2</v>
      </c>
      <c r="K27" s="41">
        <f>Portafolio!J27</f>
        <v>-1.0862645480342735E-2</v>
      </c>
    </row>
    <row r="28" spans="1:17" x14ac:dyDescent="0.25">
      <c r="A28" s="25">
        <v>45191</v>
      </c>
      <c r="B28" s="26">
        <v>173.900116</v>
      </c>
      <c r="C28" s="26">
        <v>56.255015999999998</v>
      </c>
      <c r="D28" s="26">
        <v>142.15448000000001</v>
      </c>
      <c r="E28" s="26">
        <v>14.150764000000001</v>
      </c>
      <c r="F28" s="26">
        <f>SUMPRODUCT(Portafolio!B28:E28,Portafolio!$M$37:$P$37)</f>
        <v>103.71884677913644</v>
      </c>
      <c r="G28" s="41">
        <f>Portafolio!F28</f>
        <v>4.932157084030179E-3</v>
      </c>
      <c r="H28" s="41">
        <f>Portafolio!G28</f>
        <v>1.0421744338548341E-3</v>
      </c>
      <c r="I28" s="41">
        <f>Portafolio!H28</f>
        <v>-9.6290710303040105E-3</v>
      </c>
      <c r="J28" s="41">
        <f>Portafolio!I28</f>
        <v>-1.2488017087223817E-2</v>
      </c>
      <c r="K28" s="41">
        <f>Portafolio!J28</f>
        <v>-7.2123448333486972E-3</v>
      </c>
    </row>
    <row r="29" spans="1:17" x14ac:dyDescent="0.25">
      <c r="A29" s="25">
        <v>45194</v>
      </c>
      <c r="B29" s="26">
        <v>175.18356299999999</v>
      </c>
      <c r="C29" s="26">
        <v>55.669029000000002</v>
      </c>
      <c r="D29" s="26">
        <v>142.856842</v>
      </c>
      <c r="E29" s="26">
        <v>14.094611</v>
      </c>
      <c r="F29" s="26">
        <f>SUMPRODUCT(Portafolio!B29:E29,Portafolio!$M$37:$P$37)</f>
        <v>104.23994988673724</v>
      </c>
      <c r="G29" s="41">
        <f>Portafolio!F29</f>
        <v>7.3532671978666295E-3</v>
      </c>
      <c r="H29" s="41">
        <f>Portafolio!G29</f>
        <v>-1.0471250468192831E-2</v>
      </c>
      <c r="I29" s="41">
        <f>Portafolio!H29</f>
        <v>4.9286703199951359E-3</v>
      </c>
      <c r="J29" s="41">
        <f>Portafolio!I29</f>
        <v>-3.9760898184737319E-3</v>
      </c>
      <c r="K29" s="41">
        <f>Portafolio!J29</f>
        <v>1.9130567663173188E-3</v>
      </c>
    </row>
    <row r="30" spans="1:17" x14ac:dyDescent="0.25">
      <c r="A30" s="25">
        <v>45195</v>
      </c>
      <c r="B30" s="26">
        <v>171.08453399999999</v>
      </c>
      <c r="C30" s="26">
        <v>55.209999000000003</v>
      </c>
      <c r="D30" s="26">
        <v>141.37413000000001</v>
      </c>
      <c r="E30" s="26">
        <v>14.057176</v>
      </c>
      <c r="F30" s="26">
        <f>SUMPRODUCT(Portafolio!B30:E30,Portafolio!$M$37:$P$37)</f>
        <v>102.74336507865308</v>
      </c>
      <c r="G30" s="41">
        <f>Portafolio!F30</f>
        <v>-2.3676570379196956E-2</v>
      </c>
      <c r="H30" s="41">
        <f>Portafolio!G30</f>
        <v>-8.2798817906721903E-3</v>
      </c>
      <c r="I30" s="41">
        <f>Portafolio!H30</f>
        <v>-1.0433243353410393E-2</v>
      </c>
      <c r="J30" s="41">
        <f>Portafolio!I30</f>
        <v>-2.6595130223768674E-3</v>
      </c>
      <c r="K30" s="41">
        <f>Portafolio!J30</f>
        <v>-1.0479526555787275E-2</v>
      </c>
    </row>
    <row r="31" spans="1:17" x14ac:dyDescent="0.25">
      <c r="A31" s="25">
        <v>45196</v>
      </c>
      <c r="B31" s="26">
        <v>169.56231700000001</v>
      </c>
      <c r="C31" s="26">
        <v>54.643543000000001</v>
      </c>
      <c r="D31" s="26">
        <v>142.203262</v>
      </c>
      <c r="E31" s="26">
        <v>13.916791</v>
      </c>
      <c r="F31" s="26">
        <f>SUMPRODUCT(Portafolio!B31:E31,Portafolio!$M$37:$P$37)</f>
        <v>102.73435798922169</v>
      </c>
      <c r="G31" s="41">
        <f>Portafolio!F31</f>
        <v>-8.9372740582099996E-3</v>
      </c>
      <c r="H31" s="41">
        <f>Portafolio!G31</f>
        <v>-1.0313022416799286E-2</v>
      </c>
      <c r="I31" s="41">
        <f>Portafolio!H31</f>
        <v>5.8476760566381946E-3</v>
      </c>
      <c r="J31" s="41">
        <f>Portafolio!I31</f>
        <v>-1.0036916003110012E-2</v>
      </c>
      <c r="K31" s="41">
        <f>Portafolio!J31</f>
        <v>-2.8788070221865132E-3</v>
      </c>
    </row>
    <row r="32" spans="1:17" x14ac:dyDescent="0.25">
      <c r="A32" s="25">
        <v>45197</v>
      </c>
      <c r="B32" s="26">
        <v>169.82101399999999</v>
      </c>
      <c r="C32" s="26">
        <v>54.506816999999998</v>
      </c>
      <c r="D32" s="26">
        <v>143.968872</v>
      </c>
      <c r="E32" s="26">
        <v>14.047817</v>
      </c>
      <c r="F32" s="26">
        <f>SUMPRODUCT(Portafolio!B32:E32,Portafolio!$M$37:$P$37)</f>
        <v>103.59509881318283</v>
      </c>
      <c r="G32" s="41">
        <f>Portafolio!F32</f>
        <v>1.5245124110350558E-3</v>
      </c>
      <c r="H32" s="41">
        <f>Portafolio!G32</f>
        <v>-2.5052793506595878E-3</v>
      </c>
      <c r="I32" s="41">
        <f>Portafolio!H32</f>
        <v>1.2339652914118577E-2</v>
      </c>
      <c r="J32" s="41">
        <f>Portafolio!I32</f>
        <v>9.370913321953802E-3</v>
      </c>
      <c r="K32" s="41">
        <f>Portafolio!J32</f>
        <v>8.6209083606874817E-3</v>
      </c>
    </row>
    <row r="33" spans="1:11" x14ac:dyDescent="0.25">
      <c r="A33" s="25">
        <v>45198</v>
      </c>
      <c r="B33" s="26">
        <v>170.33836400000001</v>
      </c>
      <c r="C33" s="26">
        <v>54.672840000000001</v>
      </c>
      <c r="D33" s="26">
        <v>141.46191400000001</v>
      </c>
      <c r="E33" s="26">
        <v>14.057176</v>
      </c>
      <c r="F33" s="26">
        <f>SUMPRODUCT(Portafolio!B33:E33,Portafolio!$M$37:$P$37)</f>
        <v>102.6111103337289</v>
      </c>
      <c r="G33" s="41">
        <f>Portafolio!F33</f>
        <v>3.0418117645047292E-3</v>
      </c>
      <c r="H33" s="41">
        <f>Portafolio!G33</f>
        <v>3.0412831937692204E-3</v>
      </c>
      <c r="I33" s="41">
        <f>Portafolio!H33</f>
        <v>-1.7566587699048578E-2</v>
      </c>
      <c r="J33" s="41">
        <f>Portafolio!I33</f>
        <v>6.6600268115622394E-4</v>
      </c>
      <c r="K33" s="41">
        <f>Portafolio!J33</f>
        <v>-6.7410008614461787E-3</v>
      </c>
    </row>
    <row r="34" spans="1:11" x14ac:dyDescent="0.25">
      <c r="A34" s="25">
        <v>45201</v>
      </c>
      <c r="B34" s="26">
        <v>172.865433</v>
      </c>
      <c r="C34" s="26">
        <v>54.184517</v>
      </c>
      <c r="D34" s="26">
        <v>140.24259900000001</v>
      </c>
      <c r="E34" s="26">
        <v>13.729611</v>
      </c>
      <c r="F34" s="26">
        <f>SUMPRODUCT(Portafolio!B34:E34,Portafolio!$M$37:$P$37)</f>
        <v>102.45578888649976</v>
      </c>
      <c r="G34" s="41">
        <f>Portafolio!F34</f>
        <v>1.4726612543542477E-2</v>
      </c>
      <c r="H34" s="41">
        <f>Portafolio!G34</f>
        <v>-8.9718561804357604E-3</v>
      </c>
      <c r="I34" s="41">
        <f>Portafolio!H34</f>
        <v>-8.6567488859623613E-3</v>
      </c>
      <c r="J34" s="41">
        <f>Portafolio!I34</f>
        <v>-2.3578125464621125E-2</v>
      </c>
      <c r="K34" s="41">
        <f>Portafolio!J34</f>
        <v>-8.8179369067360458E-3</v>
      </c>
    </row>
    <row r="35" spans="1:11" x14ac:dyDescent="0.25">
      <c r="A35" s="25">
        <v>45202</v>
      </c>
      <c r="B35" s="26">
        <v>171.52229299999999</v>
      </c>
      <c r="C35" s="26">
        <v>53.598529999999997</v>
      </c>
      <c r="D35" s="26">
        <v>139.208618</v>
      </c>
      <c r="E35" s="26">
        <v>13.832561</v>
      </c>
      <c r="F35" s="26">
        <f>SUMPRODUCT(Portafolio!B35:E35,Portafolio!$M$37:$P$37)</f>
        <v>101.74491072456183</v>
      </c>
      <c r="G35" s="41">
        <f>Portafolio!F35</f>
        <v>-7.8002013931504684E-3</v>
      </c>
      <c r="H35" s="41">
        <f>Portafolio!G35</f>
        <v>-1.0873561101627389E-2</v>
      </c>
      <c r="I35" s="41">
        <f>Portafolio!H35</f>
        <v>-7.4001160534839551E-3</v>
      </c>
      <c r="J35" s="41">
        <f>Portafolio!I35</f>
        <v>7.470418425544037E-3</v>
      </c>
      <c r="K35" s="41">
        <f>Portafolio!J35</f>
        <v>-2.8289855790354316E-3</v>
      </c>
    </row>
    <row r="36" spans="1:11" x14ac:dyDescent="0.25">
      <c r="A36" s="25">
        <v>45203</v>
      </c>
      <c r="B36" s="26">
        <v>172.77589399999999</v>
      </c>
      <c r="C36" s="26">
        <v>53.754795000000001</v>
      </c>
      <c r="D36" s="26">
        <v>139.832886</v>
      </c>
      <c r="E36" s="26">
        <v>13.710893</v>
      </c>
      <c r="F36" s="26">
        <f>SUMPRODUCT(Portafolio!B36:E36,Portafolio!$M$37:$P$37)</f>
        <v>102.23509257688659</v>
      </c>
      <c r="G36" s="41">
        <f>Portafolio!F36</f>
        <v>7.2820978273525263E-3</v>
      </c>
      <c r="H36" s="41">
        <f>Portafolio!G36</f>
        <v>2.9112300036451422E-3</v>
      </c>
      <c r="I36" s="41">
        <f>Portafolio!H36</f>
        <v>4.4743812840926343E-3</v>
      </c>
      <c r="J36" s="41">
        <f>Portafolio!I36</f>
        <v>-8.8346792935787202E-3</v>
      </c>
      <c r="K36" s="41">
        <f>Portafolio!J36</f>
        <v>6.8071290908287667E-4</v>
      </c>
    </row>
    <row r="37" spans="1:11" x14ac:dyDescent="0.25">
      <c r="A37" s="25">
        <v>45204</v>
      </c>
      <c r="B37" s="26">
        <v>174.019531</v>
      </c>
      <c r="C37" s="26">
        <v>51.156905999999999</v>
      </c>
      <c r="D37" s="26">
        <v>140.42248499999999</v>
      </c>
      <c r="E37" s="26">
        <v>13.879355</v>
      </c>
      <c r="F37" s="26">
        <f>SUMPRODUCT(Portafolio!B37:E37,Portafolio!$M$37:$P$37)</f>
        <v>102.68915153336349</v>
      </c>
      <c r="G37" s="41">
        <f>Portafolio!F37</f>
        <v>7.1721957179410305E-3</v>
      </c>
      <c r="H37" s="41">
        <f>Portafolio!G37</f>
        <v>-4.9535374384451825E-2</v>
      </c>
      <c r="I37" s="41">
        <f>Portafolio!H37</f>
        <v>4.2075901542361687E-3</v>
      </c>
      <c r="J37" s="41">
        <f>Portafolio!I37</f>
        <v>1.2211857867236135E-2</v>
      </c>
      <c r="K37" s="41">
        <f>Portafolio!J37</f>
        <v>5.1834637731418276E-3</v>
      </c>
    </row>
    <row r="38" spans="1:11" x14ac:dyDescent="0.25">
      <c r="A38" s="25">
        <v>45205</v>
      </c>
      <c r="B38" s="26">
        <v>176.586411</v>
      </c>
      <c r="C38" s="26">
        <v>51.899158</v>
      </c>
      <c r="D38" s="26">
        <v>142.584351</v>
      </c>
      <c r="E38" s="26">
        <v>13.782069999999999</v>
      </c>
      <c r="F38" s="26">
        <f>SUMPRODUCT(Portafolio!B38:E38,Portafolio!$M$37:$P$37)</f>
        <v>104.14565309314298</v>
      </c>
      <c r="G38" s="41">
        <f>Portafolio!F38</f>
        <v>1.4642797262619538E-2</v>
      </c>
      <c r="H38" s="41">
        <f>Portafolio!G38</f>
        <v>1.4405068586763934E-2</v>
      </c>
      <c r="I38" s="41">
        <f>Portafolio!H38</f>
        <v>1.5278133083516892E-2</v>
      </c>
      <c r="J38" s="41">
        <f>Portafolio!I38</f>
        <v>-7.0340122474886078E-3</v>
      </c>
      <c r="K38" s="41">
        <f>Portafolio!J38</f>
        <v>7.9247087144746625E-3</v>
      </c>
    </row>
    <row r="39" spans="1:11" x14ac:dyDescent="0.25">
      <c r="A39" s="25">
        <v>45208</v>
      </c>
      <c r="B39" s="26">
        <v>178.07875100000001</v>
      </c>
      <c r="C39" s="26">
        <v>51.645232999999998</v>
      </c>
      <c r="D39" s="26">
        <v>142.260086</v>
      </c>
      <c r="E39" s="26">
        <v>14.049127</v>
      </c>
      <c r="F39" s="26">
        <f>SUMPRODUCT(Portafolio!B39:E39,Portafolio!$M$37:$P$37)</f>
        <v>104.37692926386772</v>
      </c>
      <c r="G39" s="41">
        <f>Portafolio!F39</f>
        <v>8.4155364965835446E-3</v>
      </c>
      <c r="H39" s="41">
        <f>Portafolio!G39</f>
        <v>-4.9046695157092994E-3</v>
      </c>
      <c r="I39" s="41">
        <f>Portafolio!H39</f>
        <v>-2.2767875931944174E-3</v>
      </c>
      <c r="J39" s="41">
        <f>Portafolio!I39</f>
        <v>1.919178660718069E-2</v>
      </c>
      <c r="K39" s="41">
        <f>Portafolio!J39</f>
        <v>6.6663510313033688E-3</v>
      </c>
    </row>
    <row r="40" spans="1:11" x14ac:dyDescent="0.25">
      <c r="A40" s="25">
        <v>45209</v>
      </c>
      <c r="B40" s="26">
        <v>177.48181199999999</v>
      </c>
      <c r="C40" s="26">
        <v>52.768374999999999</v>
      </c>
      <c r="D40" s="26">
        <v>143.12480199999999</v>
      </c>
      <c r="E40" s="26">
        <v>14.268497</v>
      </c>
      <c r="F40" s="26">
        <f>SUMPRODUCT(Portafolio!B40:E40,Portafolio!$M$37:$P$37)</f>
        <v>104.75286761322543</v>
      </c>
      <c r="G40" s="41">
        <f>Portafolio!F40</f>
        <v>-3.3577377412587176E-3</v>
      </c>
      <c r="H40" s="41">
        <f>Portafolio!G40</f>
        <v>2.1514155913894644E-2</v>
      </c>
      <c r="I40" s="41">
        <f>Portafolio!H40</f>
        <v>6.0600170693245765E-3</v>
      </c>
      <c r="J40" s="41">
        <f>Portafolio!I40</f>
        <v>1.5493841465178439E-2</v>
      </c>
      <c r="K40" s="41">
        <f>Portafolio!J40</f>
        <v>7.8544778962305432E-3</v>
      </c>
    </row>
    <row r="41" spans="1:11" x14ac:dyDescent="0.25">
      <c r="A41" s="25">
        <v>45210</v>
      </c>
      <c r="B41" s="26">
        <v>178.88462799999999</v>
      </c>
      <c r="C41" s="26">
        <v>52.455849000000001</v>
      </c>
      <c r="D41" s="26">
        <v>143.61615</v>
      </c>
      <c r="E41" s="26">
        <v>14.087278</v>
      </c>
      <c r="F41" s="26">
        <f>SUMPRODUCT(Portafolio!B41:E41,Portafolio!$M$37:$P$37)</f>
        <v>105.17629498645837</v>
      </c>
      <c r="G41" s="41">
        <f>Portafolio!F41</f>
        <v>7.8729256654077838E-3</v>
      </c>
      <c r="H41" s="41">
        <f>Portafolio!G41</f>
        <v>-5.9402085775266582E-3</v>
      </c>
      <c r="I41" s="41">
        <f>Portafolio!H41</f>
        <v>3.4271245700145075E-3</v>
      </c>
      <c r="J41" s="41">
        <f>Portafolio!I41</f>
        <v>-1.2781979492703863E-2</v>
      </c>
      <c r="K41" s="41">
        <f>Portafolio!J41</f>
        <v>-1.2934255786129127E-3</v>
      </c>
    </row>
    <row r="42" spans="1:11" x14ac:dyDescent="0.25">
      <c r="A42" s="25">
        <v>45211</v>
      </c>
      <c r="B42" s="26">
        <v>179.790009</v>
      </c>
      <c r="C42" s="26">
        <v>51.576866000000003</v>
      </c>
      <c r="D42" s="26">
        <v>143.282028</v>
      </c>
      <c r="E42" s="26">
        <v>13.782069999999999</v>
      </c>
      <c r="F42" s="26">
        <f>SUMPRODUCT(Portafolio!B42:E42,Portafolio!$M$37:$P$37)</f>
        <v>105.07629942147032</v>
      </c>
      <c r="G42" s="41">
        <f>Portafolio!F42</f>
        <v>5.0484914715231101E-3</v>
      </c>
      <c r="H42" s="41">
        <f>Portafolio!G42</f>
        <v>-1.6898605731409447E-2</v>
      </c>
      <c r="I42" s="41">
        <f>Portafolio!H42</f>
        <v>-2.3292037153074849E-3</v>
      </c>
      <c r="J42" s="41">
        <f>Portafolio!I42</f>
        <v>-2.1903648579655197E-2</v>
      </c>
      <c r="K42" s="41">
        <f>Portafolio!J42</f>
        <v>-7.7624496799989307E-3</v>
      </c>
    </row>
    <row r="43" spans="1:11" x14ac:dyDescent="0.25">
      <c r="A43" s="25">
        <v>45212</v>
      </c>
      <c r="B43" s="26">
        <v>177.93946800000001</v>
      </c>
      <c r="C43" s="26">
        <v>51.654995</v>
      </c>
      <c r="D43" s="26">
        <v>145.43408199999999</v>
      </c>
      <c r="E43" s="26">
        <v>13.696229000000001</v>
      </c>
      <c r="F43" s="26">
        <f>SUMPRODUCT(Portafolio!B43:E43,Portafolio!$M$37:$P$37)</f>
        <v>105.62458994561244</v>
      </c>
      <c r="G43" s="41">
        <f>Portafolio!F43</f>
        <v>-1.0346128156285038E-2</v>
      </c>
      <c r="H43" s="41">
        <f>Portafolio!G43</f>
        <v>1.5136608826072475E-3</v>
      </c>
      <c r="I43" s="41">
        <f>Portafolio!H43</f>
        <v>1.490802752612275E-2</v>
      </c>
      <c r="J43" s="41">
        <f>Portafolio!I43</f>
        <v>-6.2479325408984904E-3</v>
      </c>
      <c r="K43" s="41">
        <f>Portafolio!J43</f>
        <v>2.5088405008130716E-3</v>
      </c>
    </row>
    <row r="44" spans="1:11" x14ac:dyDescent="0.25">
      <c r="A44" s="25">
        <v>45215</v>
      </c>
      <c r="B44" s="26">
        <v>177.810135</v>
      </c>
      <c r="C44" s="26">
        <v>52.182383999999999</v>
      </c>
      <c r="D44" s="26">
        <v>145.28668200000001</v>
      </c>
      <c r="E44" s="26">
        <v>13.743919</v>
      </c>
      <c r="F44" s="26">
        <f>SUMPRODUCT(Portafolio!B44:E44,Portafolio!$M$37:$P$37)</f>
        <v>105.5712253684582</v>
      </c>
      <c r="G44" s="41">
        <f>Portafolio!F44</f>
        <v>-7.2710133536225421E-4</v>
      </c>
      <c r="H44" s="41">
        <f>Portafolio!G44</f>
        <v>1.0158067162630343E-2</v>
      </c>
      <c r="I44" s="41">
        <f>Portafolio!H44</f>
        <v>-1.0140315442376808E-3</v>
      </c>
      <c r="J44" s="41">
        <f>Portafolio!I44</f>
        <v>3.47593227385585E-3</v>
      </c>
      <c r="K44" s="41">
        <f>Portafolio!J44</f>
        <v>9.4651306234168689E-4</v>
      </c>
    </row>
    <row r="45" spans="1:11" x14ac:dyDescent="0.25">
      <c r="A45" s="25">
        <v>45216</v>
      </c>
      <c r="B45" s="26">
        <v>176.248108</v>
      </c>
      <c r="C45" s="26">
        <v>52.807445999999999</v>
      </c>
      <c r="D45" s="26">
        <v>144.97221400000001</v>
      </c>
      <c r="E45" s="26">
        <v>13.906060999999999</v>
      </c>
      <c r="F45" s="26">
        <f>SUMPRODUCT(Portafolio!B45:E45,Portafolio!$M$37:$P$37)</f>
        <v>105.20007170039821</v>
      </c>
      <c r="G45" s="41">
        <f>Portafolio!F45</f>
        <v>-8.8236168219693739E-3</v>
      </c>
      <c r="H45" s="41">
        <f>Portafolio!G45</f>
        <v>1.1907236828734701E-2</v>
      </c>
      <c r="I45" s="41">
        <f>Portafolio!H45</f>
        <v>-2.1668112665697982E-3</v>
      </c>
      <c r="J45" s="41">
        <f>Portafolio!I45</f>
        <v>1.1728316519177792E-2</v>
      </c>
      <c r="K45" s="41">
        <f>Portafolio!J45</f>
        <v>1.5594675909491673E-3</v>
      </c>
    </row>
    <row r="46" spans="1:11" x14ac:dyDescent="0.25">
      <c r="A46" s="25">
        <v>45217</v>
      </c>
      <c r="B46" s="26">
        <v>174.94477800000001</v>
      </c>
      <c r="C46" s="26">
        <v>52.787909999999997</v>
      </c>
      <c r="D46" s="26">
        <v>143.380325</v>
      </c>
      <c r="E46" s="26">
        <v>13.658078</v>
      </c>
      <c r="F46" s="26">
        <f>SUMPRODUCT(Portafolio!B46:E46,Portafolio!$M$37:$P$37)</f>
        <v>104.16304781290782</v>
      </c>
      <c r="G46" s="41">
        <f>Portafolio!F46</f>
        <v>-7.4223370429170512E-3</v>
      </c>
      <c r="H46" s="41">
        <f>Portafolio!G46</f>
        <v>-3.7001627652822851E-4</v>
      </c>
      <c r="I46" s="41">
        <f>Portafolio!H46</f>
        <v>-1.1041381345434621E-2</v>
      </c>
      <c r="J46" s="41">
        <f>Portafolio!I46</f>
        <v>-1.7993646801684915E-2</v>
      </c>
      <c r="K46" s="41">
        <f>Portafolio!J46</f>
        <v>-1.212492028973566E-2</v>
      </c>
    </row>
    <row r="47" spans="1:11" x14ac:dyDescent="0.25">
      <c r="A47" s="25">
        <v>45218</v>
      </c>
      <c r="B47" s="26">
        <v>174.566742</v>
      </c>
      <c r="C47" s="26">
        <v>53.080902000000002</v>
      </c>
      <c r="D47" s="26">
        <v>142.77105700000001</v>
      </c>
      <c r="E47" s="26">
        <v>14.554627999999999</v>
      </c>
      <c r="F47" s="26">
        <f>SUMPRODUCT(Portafolio!B47:E47,Portafolio!$M$37:$P$37)</f>
        <v>104.12203655817545</v>
      </c>
      <c r="G47" s="41">
        <f>Portafolio!F47</f>
        <v>-2.1632256780532658E-3</v>
      </c>
      <c r="H47" s="41">
        <f>Portafolio!G47</f>
        <v>5.5350153172178456E-3</v>
      </c>
      <c r="I47" s="41">
        <f>Portafolio!H47</f>
        <v>-4.2583678361532767E-3</v>
      </c>
      <c r="J47" s="41">
        <f>Portafolio!I47</f>
        <v>6.3577877182322051E-2</v>
      </c>
      <c r="K47" s="41">
        <f>Portafolio!J47</f>
        <v>1.8422592847118335E-2</v>
      </c>
    </row>
    <row r="48" spans="1:11" x14ac:dyDescent="0.25">
      <c r="A48" s="25">
        <v>45219</v>
      </c>
      <c r="B48" s="26">
        <v>171.999863</v>
      </c>
      <c r="C48" s="26">
        <v>53.295769</v>
      </c>
      <c r="D48" s="26">
        <v>140.47163399999999</v>
      </c>
      <c r="E48" s="26">
        <v>14.669083000000001</v>
      </c>
      <c r="F48" s="26">
        <f>SUMPRODUCT(Portafolio!B48:E48,Portafolio!$M$37:$P$37)</f>
        <v>102.64996918373301</v>
      </c>
      <c r="G48" s="41">
        <f>Portafolio!F48</f>
        <v>-1.48134638605088E-2</v>
      </c>
      <c r="H48" s="41">
        <f>Portafolio!G48</f>
        <v>4.0397446205238134E-3</v>
      </c>
      <c r="I48" s="41">
        <f>Portafolio!H48</f>
        <v>-1.623677213768495E-2</v>
      </c>
      <c r="J48" s="41">
        <f>Portafolio!I48</f>
        <v>7.8330630368045693E-3</v>
      </c>
      <c r="K48" s="41">
        <f>Portafolio!J48</f>
        <v>-7.36738173021061E-3</v>
      </c>
    </row>
    <row r="49" spans="1:11" x14ac:dyDescent="0.25">
      <c r="A49" s="25">
        <v>45222</v>
      </c>
      <c r="B49" s="26">
        <v>172.119247</v>
      </c>
      <c r="C49" s="26">
        <v>52.817211</v>
      </c>
      <c r="D49" s="26">
        <v>138.55543499999999</v>
      </c>
      <c r="E49" s="26">
        <v>14.258959000000001</v>
      </c>
      <c r="F49" s="26">
        <f>SUMPRODUCT(Portafolio!B49:E49,Portafolio!$M$37:$P$37)</f>
        <v>101.68361883646959</v>
      </c>
      <c r="G49" s="41">
        <f>Portafolio!F49</f>
        <v>6.9385280456884656E-4</v>
      </c>
      <c r="H49" s="41">
        <f>Portafolio!G49</f>
        <v>-9.01984365197008E-3</v>
      </c>
      <c r="I49" s="41">
        <f>Portafolio!H49</f>
        <v>-1.3735076896956099E-2</v>
      </c>
      <c r="J49" s="41">
        <f>Portafolio!I49</f>
        <v>-2.8356670761467306E-2</v>
      </c>
      <c r="K49" s="41">
        <f>Portafolio!J49</f>
        <v>-1.5379019650579921E-2</v>
      </c>
    </row>
    <row r="50" spans="1:11" x14ac:dyDescent="0.25">
      <c r="A50" s="25">
        <v>45223</v>
      </c>
      <c r="B50" s="26">
        <v>172.55702199999999</v>
      </c>
      <c r="C50" s="26">
        <v>54.340781999999997</v>
      </c>
      <c r="D50" s="26">
        <v>138.722488</v>
      </c>
      <c r="E50" s="26">
        <v>14.812148000000001</v>
      </c>
      <c r="F50" s="26">
        <f>SUMPRODUCT(Portafolio!B50:E50,Portafolio!$M$37:$P$37)</f>
        <v>102.08448102853249</v>
      </c>
      <c r="G50" s="41">
        <f>Portafolio!F50</f>
        <v>2.5402110604923374E-3</v>
      </c>
      <c r="H50" s="41">
        <f>Portafolio!G50</f>
        <v>2.8437891260977562E-2</v>
      </c>
      <c r="I50" s="41">
        <f>Portafolio!H50</f>
        <v>1.2049500256252955E-3</v>
      </c>
      <c r="J50" s="41">
        <f>Portafolio!I50</f>
        <v>3.8062243981015008E-2</v>
      </c>
      <c r="K50" s="41">
        <f>Portafolio!J50</f>
        <v>1.446223860658455E-2</v>
      </c>
    </row>
    <row r="51" spans="1:11" x14ac:dyDescent="0.25">
      <c r="A51" s="25">
        <v>45224</v>
      </c>
      <c r="B51" s="26">
        <v>170.228928</v>
      </c>
      <c r="C51" s="26">
        <v>54.809573999999998</v>
      </c>
      <c r="D51" s="26">
        <v>137.96582000000001</v>
      </c>
      <c r="E51" s="26">
        <v>14.487864</v>
      </c>
      <c r="F51" s="26">
        <f>SUMPRODUCT(Portafolio!B51:E51,Portafolio!$M$37:$P$37)</f>
        <v>101.20399695812138</v>
      </c>
      <c r="G51" s="41">
        <f>Portafolio!F51</f>
        <v>-1.3583577722310494E-2</v>
      </c>
      <c r="H51" s="41">
        <f>Portafolio!G51</f>
        <v>8.5898919565569297E-3</v>
      </c>
      <c r="I51" s="41">
        <f>Portafolio!H51</f>
        <v>-5.4694749611117069E-3</v>
      </c>
      <c r="J51" s="41">
        <f>Portafolio!I51</f>
        <v>-2.2136321441816844E-2</v>
      </c>
      <c r="K51" s="41">
        <f>Portafolio!J51</f>
        <v>-1.1884293252356418E-2</v>
      </c>
    </row>
    <row r="52" spans="1:11" x14ac:dyDescent="0.25">
      <c r="A52" s="25">
        <v>45225</v>
      </c>
      <c r="B52" s="26">
        <v>166.04037500000001</v>
      </c>
      <c r="C52" s="26">
        <v>54.477511999999997</v>
      </c>
      <c r="D52" s="26">
        <v>138.31959499999999</v>
      </c>
      <c r="E52" s="26">
        <v>14.421099999999999</v>
      </c>
      <c r="F52" s="26">
        <f>SUMPRODUCT(Portafolio!B52:E52,Portafolio!$M$37:$P$37)</f>
        <v>100.48884399880306</v>
      </c>
      <c r="G52" s="41">
        <f>Portafolio!F52</f>
        <v>-2.4913184770041188E-2</v>
      </c>
      <c r="H52" s="41">
        <f>Portafolio!G52</f>
        <v>-6.0768940601561034E-3</v>
      </c>
      <c r="I52" s="41">
        <f>Portafolio!H52</f>
        <v>2.5609400579485304E-3</v>
      </c>
      <c r="J52" s="41">
        <f>Portafolio!I52</f>
        <v>-4.6189215703234801E-3</v>
      </c>
      <c r="K52" s="41">
        <f>Portafolio!J52</f>
        <v>-5.5820310021594466E-3</v>
      </c>
    </row>
    <row r="53" spans="1:11" x14ac:dyDescent="0.25">
      <c r="A53" s="25">
        <v>45226</v>
      </c>
      <c r="B53" s="26">
        <v>167.363586</v>
      </c>
      <c r="C53" s="26">
        <v>53.950127000000002</v>
      </c>
      <c r="D53" s="26">
        <v>133.33750900000001</v>
      </c>
      <c r="E53" s="26">
        <v>14.134968000000001</v>
      </c>
      <c r="F53" s="26">
        <f>SUMPRODUCT(Portafolio!B53:E53,Portafolio!$M$37:$P$37)</f>
        <v>98.458950229047289</v>
      </c>
      <c r="G53" s="41">
        <f>Portafolio!F53</f>
        <v>7.9376258370334254E-3</v>
      </c>
      <c r="H53" s="41">
        <f>Portafolio!G53</f>
        <v>-9.7279469304567372E-3</v>
      </c>
      <c r="I53" s="41">
        <f>Portafolio!H53</f>
        <v>-3.6683337928199083E-2</v>
      </c>
      <c r="J53" s="41">
        <f>Portafolio!I53</f>
        <v>-2.0040684628752883E-2</v>
      </c>
      <c r="K53" s="41">
        <f>Portafolio!J53</f>
        <v>-2.1324752965601476E-2</v>
      </c>
    </row>
    <row r="54" spans="1:11" x14ac:dyDescent="0.25">
      <c r="A54" s="25">
        <v>45229</v>
      </c>
      <c r="B54" s="26">
        <v>169.423035</v>
      </c>
      <c r="C54" s="26">
        <v>54.838875000000002</v>
      </c>
      <c r="D54" s="26">
        <v>135.03750600000001</v>
      </c>
      <c r="E54" s="26">
        <v>14.554627999999999</v>
      </c>
      <c r="F54" s="26">
        <f>SUMPRODUCT(Portafolio!B54:E54,Portafolio!$M$37:$P$37)</f>
        <v>99.784814731305872</v>
      </c>
      <c r="G54" s="41">
        <f>Portafolio!F54</f>
        <v>1.2230145391432332E-2</v>
      </c>
      <c r="H54" s="41">
        <f>Portafolio!G54</f>
        <v>1.6339294527615768E-2</v>
      </c>
      <c r="I54" s="41">
        <f>Portafolio!H54</f>
        <v>1.26689866257148E-2</v>
      </c>
      <c r="J54" s="41">
        <f>Portafolio!I54</f>
        <v>2.9257291384540907E-2</v>
      </c>
      <c r="K54" s="41">
        <f>Portafolio!J54</f>
        <v>1.8077764652553646E-2</v>
      </c>
    </row>
    <row r="55" spans="1:11" x14ac:dyDescent="0.25">
      <c r="A55" s="25">
        <v>45230</v>
      </c>
      <c r="B55" s="26">
        <v>169.90060399999999</v>
      </c>
      <c r="C55" s="26">
        <v>55.170937000000002</v>
      </c>
      <c r="D55" s="26">
        <v>136.649078</v>
      </c>
      <c r="E55" s="26">
        <v>14.688157</v>
      </c>
      <c r="F55" s="26">
        <f>SUMPRODUCT(Portafolio!B55:E55,Portafolio!$M$37:$P$37)</f>
        <v>100.64173429602793</v>
      </c>
      <c r="G55" s="41">
        <f>Portafolio!F55</f>
        <v>2.8148308012558494E-3</v>
      </c>
      <c r="H55" s="41">
        <f>Portafolio!G55</f>
        <v>6.0369707476601144E-3</v>
      </c>
      <c r="I55" s="41">
        <f>Portafolio!H55</f>
        <v>1.1863603111821981E-2</v>
      </c>
      <c r="J55" s="41">
        <f>Portafolio!I55</f>
        <v>9.1325041752728462E-3</v>
      </c>
      <c r="K55" s="41">
        <f>Portafolio!J55</f>
        <v>8.9418177666675137E-3</v>
      </c>
    </row>
    <row r="56" spans="1:11" x14ac:dyDescent="0.25">
      <c r="A56" s="25">
        <v>45231</v>
      </c>
      <c r="B56" s="26">
        <v>173.08431999999999</v>
      </c>
      <c r="C56" s="26">
        <v>55.122101000000001</v>
      </c>
      <c r="D56" s="26">
        <v>136.531158</v>
      </c>
      <c r="E56" s="26">
        <v>14.859838</v>
      </c>
      <c r="F56" s="26">
        <f>SUMPRODUCT(Portafolio!B56:E56,Portafolio!$M$37:$P$37)</f>
        <v>101.27805818903997</v>
      </c>
      <c r="G56" s="41">
        <f>Portafolio!F56</f>
        <v>1.8565290897534802E-2</v>
      </c>
      <c r="H56" s="41">
        <f>Portafolio!G56</f>
        <v>-8.8556819319023528E-4</v>
      </c>
      <c r="I56" s="41">
        <f>Portafolio!H56</f>
        <v>-8.6331287395108823E-4</v>
      </c>
      <c r="J56" s="41">
        <f>Portafolio!I56</f>
        <v>1.1620614661695866E-2</v>
      </c>
      <c r="K56" s="41">
        <f>Portafolio!J56</f>
        <v>7.0318357863738013E-3</v>
      </c>
    </row>
    <row r="57" spans="1:11" x14ac:dyDescent="0.25">
      <c r="A57" s="25">
        <v>45232</v>
      </c>
      <c r="B57" s="26">
        <v>176.666</v>
      </c>
      <c r="C57" s="26">
        <v>55.756923999999998</v>
      </c>
      <c r="D57" s="26">
        <v>138.96814000000001</v>
      </c>
      <c r="E57" s="26">
        <v>15.002903999999999</v>
      </c>
      <c r="F57" s="26">
        <f>SUMPRODUCT(Portafolio!B57:E57,Portafolio!$M$37:$P$37)</f>
        <v>103.13028301110326</v>
      </c>
      <c r="G57" s="41">
        <f>Portafolio!F57</f>
        <v>2.0482069684558096E-2</v>
      </c>
      <c r="H57" s="41">
        <f>Portafolio!G57</f>
        <v>1.1450857122828546E-2</v>
      </c>
      <c r="I57" s="41">
        <f>Portafolio!H57</f>
        <v>1.7691845912209535E-2</v>
      </c>
      <c r="J57" s="41">
        <f>Portafolio!I57</f>
        <v>9.581644883623272E-3</v>
      </c>
      <c r="K57" s="41">
        <f>Portafolio!J57</f>
        <v>1.537923079575523E-2</v>
      </c>
    </row>
    <row r="58" spans="1:11" x14ac:dyDescent="0.25">
      <c r="A58" s="25">
        <v>45233</v>
      </c>
      <c r="B58" s="26">
        <v>175.75065599999999</v>
      </c>
      <c r="C58" s="26">
        <v>55.415095999999998</v>
      </c>
      <c r="D58" s="26">
        <v>140.52076700000001</v>
      </c>
      <c r="E58" s="26">
        <v>15.14597</v>
      </c>
      <c r="F58" s="26">
        <f>SUMPRODUCT(Portafolio!B58:E58,Portafolio!$M$37:$P$37)</f>
        <v>103.65932792387439</v>
      </c>
      <c r="G58" s="41">
        <f>Portafolio!F58</f>
        <v>-5.1946810275440517E-3</v>
      </c>
      <c r="H58" s="41">
        <f>Portafolio!G58</f>
        <v>-6.1495523287532295E-3</v>
      </c>
      <c r="I58" s="41">
        <f>Portafolio!H58</f>
        <v>1.1110587455196269E-2</v>
      </c>
      <c r="J58" s="41">
        <f>Portafolio!I58</f>
        <v>9.4907076045383631E-3</v>
      </c>
      <c r="K58" s="41">
        <f>Portafolio!J58</f>
        <v>6.6336452309906247E-3</v>
      </c>
    </row>
    <row r="59" spans="1:11" x14ac:dyDescent="0.25">
      <c r="A59" s="25">
        <v>45236</v>
      </c>
      <c r="B59" s="26">
        <v>178.31753499999999</v>
      </c>
      <c r="C59" s="26">
        <v>55.639729000000003</v>
      </c>
      <c r="D59" s="26">
        <v>141.58204699999999</v>
      </c>
      <c r="E59" s="26">
        <v>15.021978000000001</v>
      </c>
      <c r="F59" s="26">
        <f>SUMPRODUCT(Portafolio!B59:E59,Portafolio!$M$37:$P$37)</f>
        <v>104.60452842914259</v>
      </c>
      <c r="G59" s="41">
        <f>Portafolio!F59</f>
        <v>1.44996022601437E-2</v>
      </c>
      <c r="H59" s="41">
        <f>Portafolio!G59</f>
        <v>4.0454488376433064E-3</v>
      </c>
      <c r="I59" s="41">
        <f>Portafolio!H59</f>
        <v>7.5241008178584595E-3</v>
      </c>
      <c r="J59" s="41">
        <f>Portafolio!I59</f>
        <v>-8.2201612246451568E-3</v>
      </c>
      <c r="K59" s="41">
        <f>Portafolio!J59</f>
        <v>3.6980751488433833E-3</v>
      </c>
    </row>
    <row r="60" spans="1:11" x14ac:dyDescent="0.25">
      <c r="A60" s="25">
        <v>45237</v>
      </c>
      <c r="B60" s="26">
        <v>180.89434800000001</v>
      </c>
      <c r="C60" s="26">
        <v>55.844822000000001</v>
      </c>
      <c r="D60" s="26">
        <v>141.513229</v>
      </c>
      <c r="E60" s="26">
        <v>15.10782</v>
      </c>
      <c r="F60" s="26">
        <f>SUMPRODUCT(Portafolio!B60:E60,Portafolio!$M$37:$P$37)</f>
        <v>105.12407258254709</v>
      </c>
      <c r="G60" s="41">
        <f>Portafolio!F60</f>
        <v>1.4347282613426004E-2</v>
      </c>
      <c r="H60" s="41">
        <f>Portafolio!G60</f>
        <v>3.6793121473435051E-3</v>
      </c>
      <c r="I60" s="41">
        <f>Portafolio!H60</f>
        <v>-4.8618261899616047E-4</v>
      </c>
      <c r="J60" s="41">
        <f>Portafolio!I60</f>
        <v>5.6981618175608508E-3</v>
      </c>
      <c r="K60" s="41">
        <f>Portafolio!J60</f>
        <v>4.6337446990717575E-3</v>
      </c>
    </row>
    <row r="61" spans="1:11" x14ac:dyDescent="0.25">
      <c r="A61" s="25">
        <v>45238</v>
      </c>
      <c r="B61" s="26">
        <v>181.958878</v>
      </c>
      <c r="C61" s="26">
        <v>55.756923999999998</v>
      </c>
      <c r="D61" s="26">
        <v>142.21095299999999</v>
      </c>
      <c r="E61" s="26">
        <v>14.926601</v>
      </c>
      <c r="F61" s="26">
        <f>SUMPRODUCT(Portafolio!B61:E61,Portafolio!$M$37:$P$37)</f>
        <v>105.57954447861304</v>
      </c>
      <c r="G61" s="41">
        <f>Portafolio!F61</f>
        <v>5.8675683603629037E-3</v>
      </c>
      <c r="H61" s="41">
        <f>Portafolio!G61</f>
        <v>-1.5752086562333767E-3</v>
      </c>
      <c r="I61" s="41">
        <f>Portafolio!H61</f>
        <v>4.9183358399554396E-3</v>
      </c>
      <c r="J61" s="41">
        <f>Portafolio!I61</f>
        <v>-1.2067567354175589E-2</v>
      </c>
      <c r="K61" s="41">
        <f>Portafolio!J61</f>
        <v>-6.3215212262406235E-4</v>
      </c>
    </row>
    <row r="62" spans="1:11" x14ac:dyDescent="0.25">
      <c r="A62" s="25">
        <v>45239</v>
      </c>
      <c r="B62" s="26">
        <v>181.48133899999999</v>
      </c>
      <c r="C62" s="26">
        <v>55.336967000000001</v>
      </c>
      <c r="D62" s="26">
        <v>141.78839099999999</v>
      </c>
      <c r="E62" s="26">
        <v>14.907526000000001</v>
      </c>
      <c r="F62" s="26">
        <f>SUMPRODUCT(Portafolio!B62:E62,Portafolio!$M$37:$P$37)</f>
        <v>105.2761733826412</v>
      </c>
      <c r="G62" s="41">
        <f>Portafolio!F62</f>
        <v>-2.6278835003809412E-3</v>
      </c>
      <c r="H62" s="41">
        <f>Portafolio!G62</f>
        <v>-7.5604337307585206E-3</v>
      </c>
      <c r="I62" s="41">
        <f>Portafolio!H62</f>
        <v>-2.9757978020443572E-3</v>
      </c>
      <c r="J62" s="41">
        <f>Portafolio!I62</f>
        <v>-1.2787371052778911E-3</v>
      </c>
      <c r="K62" s="41">
        <f>Portafolio!J62</f>
        <v>-2.5467237633194639E-3</v>
      </c>
    </row>
    <row r="63" spans="1:11" x14ac:dyDescent="0.25">
      <c r="A63" s="25">
        <v>45240</v>
      </c>
      <c r="B63" s="26">
        <v>185.69534300000001</v>
      </c>
      <c r="C63" s="26">
        <v>55.395564999999998</v>
      </c>
      <c r="D63" s="26">
        <v>143.89128099999999</v>
      </c>
      <c r="E63" s="26">
        <v>14.917064999999999</v>
      </c>
      <c r="F63" s="26">
        <f>SUMPRODUCT(Portafolio!B63:E63,Portafolio!$M$37:$P$37)</f>
        <v>107.04168623466271</v>
      </c>
      <c r="G63" s="41">
        <f>Portafolio!F63</f>
        <v>2.2954556969230551E-2</v>
      </c>
      <c r="H63" s="41">
        <f>Portafolio!G63</f>
        <v>1.0583701900695479E-3</v>
      </c>
      <c r="I63" s="41">
        <f>Portafolio!H63</f>
        <v>1.4722279452399911E-2</v>
      </c>
      <c r="J63" s="41">
        <f>Portafolio!I63</f>
        <v>6.3967350467703291E-4</v>
      </c>
      <c r="K63" s="41">
        <f>Portafolio!J63</f>
        <v>1.126635096485344E-2</v>
      </c>
    </row>
    <row r="64" spans="1:11" x14ac:dyDescent="0.25">
      <c r="A64" s="25">
        <v>45243</v>
      </c>
      <c r="B64" s="26">
        <v>184.101395</v>
      </c>
      <c r="C64" s="26">
        <v>55.600662</v>
      </c>
      <c r="D64" s="26">
        <v>143.25254799999999</v>
      </c>
      <c r="E64" s="26">
        <v>14.859838</v>
      </c>
      <c r="F64" s="26">
        <f>SUMPRODUCT(Portafolio!B64:E64,Portafolio!$M$37:$P$37)</f>
        <v>106.43443724149833</v>
      </c>
      <c r="G64" s="41">
        <f>Portafolio!F64</f>
        <v>-8.6207243473615386E-3</v>
      </c>
      <c r="H64" s="41">
        <f>Portafolio!G64</f>
        <v>3.6955712633663846E-3</v>
      </c>
      <c r="I64" s="41">
        <f>Portafolio!H64</f>
        <v>-4.4488788474790633E-3</v>
      </c>
      <c r="J64" s="41">
        <f>Portafolio!I64</f>
        <v>-3.8437221263010121E-3</v>
      </c>
      <c r="K64" s="41">
        <f>Portafolio!J64</f>
        <v>-4.7527673251255564E-3</v>
      </c>
    </row>
    <row r="65" spans="1:11" x14ac:dyDescent="0.25">
      <c r="A65" s="25">
        <v>45244</v>
      </c>
      <c r="B65" s="26">
        <v>186.731415</v>
      </c>
      <c r="C65" s="26">
        <v>55.766689</v>
      </c>
      <c r="D65" s="26">
        <v>145.86644000000001</v>
      </c>
      <c r="E65" s="26">
        <v>14.907526000000001</v>
      </c>
      <c r="F65" s="26">
        <f>SUMPRODUCT(Portafolio!B65:E65,Portafolio!$M$37:$P$37)</f>
        <v>108.12449720017996</v>
      </c>
      <c r="G65" s="41">
        <f>Portafolio!F65</f>
        <v>1.4184635374476782E-2</v>
      </c>
      <c r="H65" s="41">
        <f>Portafolio!G65</f>
        <v>2.981612142296002E-3</v>
      </c>
      <c r="I65" s="41">
        <f>Portafolio!H65</f>
        <v>1.8082265985749042E-2</v>
      </c>
      <c r="J65" s="41">
        <f>Portafolio!I65</f>
        <v>3.2040486216239152E-3</v>
      </c>
      <c r="K65" s="41">
        <f>Portafolio!J65</f>
        <v>1.1893495481086142E-2</v>
      </c>
    </row>
    <row r="66" spans="1:11" x14ac:dyDescent="0.25">
      <c r="A66" s="25">
        <v>45245</v>
      </c>
      <c r="B66" s="26">
        <v>187.29925499999999</v>
      </c>
      <c r="C66" s="26">
        <v>55.874122999999997</v>
      </c>
      <c r="D66" s="26">
        <v>147.14392100000001</v>
      </c>
      <c r="E66" s="26">
        <v>15.031516999999999</v>
      </c>
      <c r="F66" s="26">
        <f>SUMPRODUCT(Portafolio!B66:E66,Portafolio!$M$37:$P$37)</f>
        <v>108.84098270437174</v>
      </c>
      <c r="G66" s="41">
        <f>Portafolio!F66</f>
        <v>3.0363308776654089E-3</v>
      </c>
      <c r="H66" s="41">
        <f>Portafolio!G66</f>
        <v>1.9246372583412658E-3</v>
      </c>
      <c r="I66" s="41">
        <f>Portafolio!H66</f>
        <v>8.7197537313942614E-3</v>
      </c>
      <c r="J66" s="41">
        <f>Portafolio!I66</f>
        <v>8.2829440398884853E-3</v>
      </c>
      <c r="K66" s="41">
        <f>Portafolio!J66</f>
        <v>7.1686436213717775E-3</v>
      </c>
    </row>
    <row r="67" spans="1:11" x14ac:dyDescent="0.25">
      <c r="A67" s="25">
        <v>45246</v>
      </c>
      <c r="B67" s="26">
        <v>188.99284399999999</v>
      </c>
      <c r="C67" s="26">
        <v>55.815520999999997</v>
      </c>
      <c r="D67" s="26">
        <v>148.824265</v>
      </c>
      <c r="E67" s="26">
        <v>15.14597</v>
      </c>
      <c r="F67" s="26">
        <f>SUMPRODUCT(Portafolio!B67:E67,Portafolio!$M$37:$P$37)</f>
        <v>109.94826896181482</v>
      </c>
      <c r="G67" s="41">
        <f>Portafolio!F67</f>
        <v>9.0015200429287429E-3</v>
      </c>
      <c r="H67" s="41">
        <f>Portafolio!G67</f>
        <v>-1.0493722296692307E-3</v>
      </c>
      <c r="I67" s="41">
        <f>Portafolio!H67</f>
        <v>1.1355018101563337E-2</v>
      </c>
      <c r="J67" s="41">
        <f>Portafolio!I67</f>
        <v>7.5853598266493183E-3</v>
      </c>
      <c r="K67" s="41">
        <f>Portafolio!J67</f>
        <v>9.1643905003113632E-3</v>
      </c>
    </row>
    <row r="68" spans="1:11" x14ac:dyDescent="0.25">
      <c r="A68" s="25">
        <v>45247</v>
      </c>
      <c r="B68" s="26">
        <v>188.972916</v>
      </c>
      <c r="C68" s="26">
        <v>55.922955000000002</v>
      </c>
      <c r="D68" s="26">
        <v>150.17051699999999</v>
      </c>
      <c r="E68" s="26">
        <v>15.165046</v>
      </c>
      <c r="F68" s="26">
        <f>SUMPRODUCT(Portafolio!B68:E68,Portafolio!$M$37:$P$37)</f>
        <v>110.54387655363432</v>
      </c>
      <c r="G68" s="41">
        <f>Portafolio!F68</f>
        <v>-1.0544870529251719E-4</v>
      </c>
      <c r="H68" s="41">
        <f>Portafolio!G68</f>
        <v>1.9229550455904989E-3</v>
      </c>
      <c r="I68" s="41">
        <f>Portafolio!H68</f>
        <v>9.0052481102475771E-3</v>
      </c>
      <c r="J68" s="41">
        <f>Portafolio!I68</f>
        <v>1.2586844676198644E-3</v>
      </c>
      <c r="K68" s="41">
        <f>Portafolio!J68</f>
        <v>4.4033721264817947E-3</v>
      </c>
    </row>
    <row r="69" spans="1:11" x14ac:dyDescent="0.25">
      <c r="A69" s="25">
        <v>45250</v>
      </c>
      <c r="B69" s="26">
        <v>190.726257</v>
      </c>
      <c r="C69" s="26">
        <v>56.059688999999999</v>
      </c>
      <c r="D69" s="26">
        <v>150.63235499999999</v>
      </c>
      <c r="E69" s="26">
        <v>15.355801</v>
      </c>
      <c r="F69" s="26">
        <f>SUMPRODUCT(Portafolio!B69:E69,Portafolio!$M$37:$P$37)</f>
        <v>111.16249214694568</v>
      </c>
      <c r="G69" s="41">
        <f>Portafolio!F69</f>
        <v>9.2354873918627962E-3</v>
      </c>
      <c r="H69" s="41">
        <f>Portafolio!G69</f>
        <v>2.4420582166783792E-3</v>
      </c>
      <c r="I69" s="41">
        <f>Portafolio!H69</f>
        <v>3.0707044771690309E-3</v>
      </c>
      <c r="J69" s="41">
        <f>Portafolio!I69</f>
        <v>1.250014351434138E-2</v>
      </c>
      <c r="K69" s="41">
        <f>Portafolio!J69</f>
        <v>7.3128800811792212E-3</v>
      </c>
    </row>
    <row r="70" spans="1:11" x14ac:dyDescent="0.25">
      <c r="A70" s="25">
        <v>45251</v>
      </c>
      <c r="B70" s="26">
        <v>189.91932700000001</v>
      </c>
      <c r="C70" s="26">
        <v>56.674973000000001</v>
      </c>
      <c r="D70" s="26">
        <v>150.31791699999999</v>
      </c>
      <c r="E70" s="26">
        <v>15.441642</v>
      </c>
      <c r="F70" s="26">
        <f>SUMPRODUCT(Portafolio!B70:E70,Portafolio!$M$37:$P$37)</f>
        <v>110.9168673411224</v>
      </c>
      <c r="G70" s="41">
        <f>Portafolio!F70</f>
        <v>-4.2398033377747738E-3</v>
      </c>
      <c r="H70" s="41">
        <f>Portafolio!G70</f>
        <v>1.0915721899237774E-2</v>
      </c>
      <c r="I70" s="41">
        <f>Portafolio!H70</f>
        <v>-2.089635023942204E-3</v>
      </c>
      <c r="J70" s="41">
        <f>Portafolio!I70</f>
        <v>5.5745681417839043E-3</v>
      </c>
      <c r="K70" s="41">
        <f>Portafolio!J70</f>
        <v>4.8305978432557442E-4</v>
      </c>
    </row>
    <row r="71" spans="1:11" x14ac:dyDescent="0.25">
      <c r="A71" s="25">
        <v>45252</v>
      </c>
      <c r="B71" s="26">
        <v>190.586792</v>
      </c>
      <c r="C71" s="26">
        <v>57.055866000000002</v>
      </c>
      <c r="D71" s="26">
        <v>150.671661</v>
      </c>
      <c r="E71" s="26">
        <v>15.422565000000001</v>
      </c>
      <c r="F71" s="26">
        <f>SUMPRODUCT(Portafolio!B71:E71,Portafolio!$M$37:$P$37)</f>
        <v>111.21409219347484</v>
      </c>
      <c r="G71" s="41">
        <f>Portafolio!F71</f>
        <v>3.5083046042034536E-3</v>
      </c>
      <c r="H71" s="41">
        <f>Portafolio!G71</f>
        <v>6.698173115196048E-3</v>
      </c>
      <c r="I71" s="41">
        <f>Portafolio!H71</f>
        <v>2.3505409404632072E-3</v>
      </c>
      <c r="J71" s="41">
        <f>Portafolio!I71</f>
        <v>-1.2361893781621346E-3</v>
      </c>
      <c r="K71" s="41">
        <f>Portafolio!J71</f>
        <v>1.6028665755635143E-3</v>
      </c>
    </row>
    <row r="72" spans="1:11" x14ac:dyDescent="0.25">
      <c r="A72" s="25">
        <v>45254</v>
      </c>
      <c r="B72" s="26">
        <v>189.25186199999999</v>
      </c>
      <c r="C72" s="26">
        <v>57.202365999999998</v>
      </c>
      <c r="D72" s="26">
        <v>150.878006</v>
      </c>
      <c r="E72" s="26">
        <v>15.460716</v>
      </c>
      <c r="F72" s="26">
        <f>SUMPRODUCT(Portafolio!B72:E72,Portafolio!$M$37:$P$37)</f>
        <v>111.05657646931948</v>
      </c>
      <c r="G72" s="41">
        <f>Portafolio!F72</f>
        <v>-7.0289607553052254E-3</v>
      </c>
      <c r="H72" s="41">
        <f>Portafolio!G72</f>
        <v>2.564368058518235E-3</v>
      </c>
      <c r="I72" s="41">
        <f>Portafolio!H72</f>
        <v>1.3685641523619864E-3</v>
      </c>
      <c r="J72" s="41">
        <f>Portafolio!I72</f>
        <v>2.4706584385659168E-3</v>
      </c>
      <c r="K72" s="41">
        <f>Portafolio!J72</f>
        <v>9.8798185841385343E-5</v>
      </c>
    </row>
    <row r="73" spans="1:11" x14ac:dyDescent="0.25">
      <c r="A73" s="25">
        <v>45257</v>
      </c>
      <c r="B73" s="26">
        <v>189.07252500000001</v>
      </c>
      <c r="C73" s="26">
        <v>57.094935999999997</v>
      </c>
      <c r="D73" s="26">
        <v>150.53410299999999</v>
      </c>
      <c r="E73" s="26">
        <v>15.460716</v>
      </c>
      <c r="F73" s="26">
        <f>SUMPRODUCT(Portafolio!B73:E73,Portafolio!$M$37:$P$37)</f>
        <v>110.86597097931669</v>
      </c>
      <c r="G73" s="41">
        <f>Portafolio!F73</f>
        <v>-9.4805949388913479E-4</v>
      </c>
      <c r="H73" s="41">
        <f>Portafolio!G73</f>
        <v>-1.8798349524674102E-3</v>
      </c>
      <c r="I73" s="41">
        <f>Portafolio!H73</f>
        <v>-2.2819464710573719E-3</v>
      </c>
      <c r="J73" s="41">
        <f>Portafolio!I73</f>
        <v>0</v>
      </c>
      <c r="K73" s="41">
        <f>Portafolio!J73</f>
        <v>-1.2641891060539848E-3</v>
      </c>
    </row>
    <row r="74" spans="1:11" x14ac:dyDescent="0.25">
      <c r="A74" s="25">
        <v>45258</v>
      </c>
      <c r="B74" s="26">
        <v>189.68022199999999</v>
      </c>
      <c r="C74" s="26">
        <v>57.212135000000004</v>
      </c>
      <c r="D74" s="26">
        <v>150.878006</v>
      </c>
      <c r="E74" s="26">
        <v>15.432103</v>
      </c>
      <c r="F74" s="26">
        <f>SUMPRODUCT(Portafolio!B74:E74,Portafolio!$M$37:$P$37)</f>
        <v>111.13313464958057</v>
      </c>
      <c r="G74" s="41">
        <f>Portafolio!F74</f>
        <v>3.2089405359202782E-3</v>
      </c>
      <c r="H74" s="41">
        <f>Portafolio!G74</f>
        <v>2.0506000205027385E-3</v>
      </c>
      <c r="I74" s="41">
        <f>Portafolio!H74</f>
        <v>2.2819464710573632E-3</v>
      </c>
      <c r="J74" s="41">
        <f>Portafolio!I74</f>
        <v>-1.8524051289652865E-3</v>
      </c>
      <c r="K74" s="41">
        <f>Portafolio!J74</f>
        <v>1.1247794634930003E-3</v>
      </c>
    </row>
    <row r="75" spans="1:11" x14ac:dyDescent="0.25">
      <c r="A75" s="25">
        <v>45259</v>
      </c>
      <c r="B75" s="26">
        <v>188.65412900000001</v>
      </c>
      <c r="C75" s="26">
        <v>56.870308000000001</v>
      </c>
      <c r="D75" s="26">
        <v>151.64450099999999</v>
      </c>
      <c r="E75" s="26">
        <v>15.546556000000001</v>
      </c>
      <c r="F75" s="26">
        <f>SUMPRODUCT(Portafolio!B75:E75,Portafolio!$M$37:$P$37)</f>
        <v>111.28691603034981</v>
      </c>
      <c r="G75" s="41">
        <f>Portafolio!F75</f>
        <v>-5.4242788854046205E-3</v>
      </c>
      <c r="H75" s="41">
        <f>Portafolio!G75</f>
        <v>-5.9926490699218782E-3</v>
      </c>
      <c r="I75" s="41">
        <f>Portafolio!H75</f>
        <v>5.0673693523613879E-3</v>
      </c>
      <c r="J75" s="41">
        <f>Portafolio!I75</f>
        <v>7.3891849715765874E-3</v>
      </c>
      <c r="K75" s="41">
        <f>Portafolio!J75</f>
        <v>3.2728031829884706E-3</v>
      </c>
    </row>
    <row r="76" spans="1:11" x14ac:dyDescent="0.25">
      <c r="A76" s="25">
        <v>45260</v>
      </c>
      <c r="B76" s="26">
        <v>189.23191800000001</v>
      </c>
      <c r="C76" s="26">
        <v>57.529868999999998</v>
      </c>
      <c r="D76" s="26">
        <v>153.37397799999999</v>
      </c>
      <c r="E76" s="26">
        <v>15.804074999999999</v>
      </c>
      <c r="F76" s="26">
        <f>SUMPRODUCT(Portafolio!B76:E76,Portafolio!$M$37:$P$37)</f>
        <v>112.26873629496293</v>
      </c>
      <c r="G76" s="41">
        <f>Portafolio!F76</f>
        <v>3.0580089148523034E-3</v>
      </c>
      <c r="H76" s="41">
        <f>Portafolio!G76</f>
        <v>1.1530896635000211E-2</v>
      </c>
      <c r="I76" s="41">
        <f>Portafolio!H76</f>
        <v>1.1340267252648781E-2</v>
      </c>
      <c r="J76" s="41">
        <f>Portafolio!I76</f>
        <v>1.6428683176453563E-2</v>
      </c>
      <c r="K76" s="41">
        <f>Portafolio!J76</f>
        <v>1.1337205332285261E-2</v>
      </c>
    </row>
    <row r="77" spans="1:11" x14ac:dyDescent="0.25">
      <c r="A77" s="25">
        <v>45261</v>
      </c>
      <c r="B77" s="26">
        <v>190.51705899999999</v>
      </c>
      <c r="C77" s="26">
        <v>57.726756999999999</v>
      </c>
      <c r="D77" s="26">
        <v>154.12081900000001</v>
      </c>
      <c r="E77" s="26">
        <v>15.985293</v>
      </c>
      <c r="F77" s="26">
        <f>SUMPRODUCT(Portafolio!B77:E77,Portafolio!$M$37:$P$37)</f>
        <v>112.91811395784649</v>
      </c>
      <c r="G77" s="41">
        <f>Portafolio!F77</f>
        <v>6.7683969358011721E-3</v>
      </c>
      <c r="H77" s="41">
        <f>Portafolio!G77</f>
        <v>3.4165183963682714E-3</v>
      </c>
      <c r="I77" s="41">
        <f>Portafolio!H77</f>
        <v>4.857594182652576E-3</v>
      </c>
      <c r="J77" s="41">
        <f>Portafolio!I77</f>
        <v>1.1401293855996619E-2</v>
      </c>
      <c r="K77" s="41">
        <f>Portafolio!J77</f>
        <v>7.2886194374990462E-3</v>
      </c>
    </row>
    <row r="78" spans="1:11" x14ac:dyDescent="0.25">
      <c r="A78" s="25">
        <v>45264</v>
      </c>
      <c r="B78" s="26">
        <v>188.71388200000001</v>
      </c>
      <c r="C78" s="26">
        <v>57.657845000000002</v>
      </c>
      <c r="D78" s="26">
        <v>155.25086999999999</v>
      </c>
      <c r="E78" s="26">
        <v>15.889915</v>
      </c>
      <c r="F78" s="26">
        <f>SUMPRODUCT(Portafolio!B78:E78,Portafolio!$M$37:$P$37)</f>
        <v>113.01959546214945</v>
      </c>
      <c r="G78" s="41">
        <f>Portafolio!F78</f>
        <v>-9.5097229376474839E-3</v>
      </c>
      <c r="H78" s="41">
        <f>Portafolio!G78</f>
        <v>-1.1944749472458554E-3</v>
      </c>
      <c r="I78" s="41">
        <f>Portafolio!H78</f>
        <v>7.3054908777762974E-3</v>
      </c>
      <c r="J78" s="41">
        <f>Portafolio!I78</f>
        <v>-5.9844807698541955E-3</v>
      </c>
      <c r="K78" s="41">
        <f>Portafolio!J78</f>
        <v>-6.7657508406678219E-4</v>
      </c>
    </row>
    <row r="79" spans="1:11" x14ac:dyDescent="0.25">
      <c r="A79" s="25">
        <v>45265</v>
      </c>
      <c r="B79" s="26">
        <v>192.68881200000001</v>
      </c>
      <c r="C79" s="26">
        <v>57.746445000000001</v>
      </c>
      <c r="D79" s="26">
        <v>155.23121599999999</v>
      </c>
      <c r="E79" s="26">
        <v>16.424029999999998</v>
      </c>
      <c r="F79" s="26">
        <f>SUMPRODUCT(Portafolio!B79:E79,Portafolio!$M$37:$P$37)</f>
        <v>113.97904454383935</v>
      </c>
      <c r="G79" s="41">
        <f>Portafolio!F79</f>
        <v>2.084449839920156E-2</v>
      </c>
      <c r="H79" s="41">
        <f>Portafolio!G79</f>
        <v>1.5354718166455639E-3</v>
      </c>
      <c r="I79" s="41">
        <f>Portafolio!H79</f>
        <v>-1.266031176191559E-4</v>
      </c>
      <c r="J79" s="41">
        <f>Portafolio!I79</f>
        <v>3.306087505214772E-2</v>
      </c>
      <c r="K79" s="41">
        <f>Portafolio!J79</f>
        <v>1.4817472181668085E-2</v>
      </c>
    </row>
    <row r="80" spans="1:11" x14ac:dyDescent="0.25">
      <c r="A80" s="25">
        <v>45266</v>
      </c>
      <c r="B80" s="26">
        <v>191.59298699999999</v>
      </c>
      <c r="C80" s="26">
        <v>57.687378000000002</v>
      </c>
      <c r="D80" s="26">
        <v>153.60000600000001</v>
      </c>
      <c r="E80" s="26">
        <v>16.156974999999999</v>
      </c>
      <c r="F80" s="26">
        <f>SUMPRODUCT(Portafolio!B80:E80,Portafolio!$M$37:$P$37)</f>
        <v>112.95841485367575</v>
      </c>
      <c r="G80" s="41">
        <f>Portafolio!F80</f>
        <v>-5.7032520050787593E-3</v>
      </c>
      <c r="H80" s="41">
        <f>Portafolio!G80</f>
        <v>-1.0233916476147672E-3</v>
      </c>
      <c r="I80" s="41">
        <f>Portafolio!H80</f>
        <v>-1.0563861768930536E-2</v>
      </c>
      <c r="J80" s="41">
        <f>Portafolio!I80</f>
        <v>-1.6393661333646715E-2</v>
      </c>
      <c r="K80" s="41">
        <f>Portafolio!J80</f>
        <v>-1.1084347639724431E-2</v>
      </c>
    </row>
    <row r="81" spans="1:11" x14ac:dyDescent="0.25">
      <c r="A81" s="25">
        <v>45267</v>
      </c>
      <c r="B81" s="26">
        <v>193.53559899999999</v>
      </c>
      <c r="C81" s="26">
        <v>57.825203000000002</v>
      </c>
      <c r="D81" s="26">
        <v>154.071686</v>
      </c>
      <c r="E81" s="26">
        <v>16.300039000000002</v>
      </c>
      <c r="F81" s="26">
        <f>SUMPRODUCT(Portafolio!B81:E81,Portafolio!$M$37:$P$37)</f>
        <v>113.60373631752812</v>
      </c>
      <c r="G81" s="41">
        <f>Portafolio!F81</f>
        <v>1.0088207138443817E-2</v>
      </c>
      <c r="H81" s="41">
        <f>Portafolio!G81</f>
        <v>2.3863212857141401E-3</v>
      </c>
      <c r="I81" s="41">
        <f>Portafolio!H81</f>
        <v>3.0661278355592595E-3</v>
      </c>
      <c r="J81" s="41">
        <f>Portafolio!I81</f>
        <v>8.8156554713472324E-3</v>
      </c>
      <c r="K81" s="41">
        <f>Portafolio!J81</f>
        <v>6.2910674085100739E-3</v>
      </c>
    </row>
    <row r="82" spans="1:11" x14ac:dyDescent="0.25">
      <c r="A82" s="25">
        <v>45268</v>
      </c>
      <c r="B82" s="26">
        <v>194.97015400000001</v>
      </c>
      <c r="C82" s="26">
        <v>57.697223999999999</v>
      </c>
      <c r="D82" s="26">
        <v>155.77169799999999</v>
      </c>
      <c r="E82" s="26">
        <v>16.137896999999999</v>
      </c>
      <c r="F82" s="26">
        <f>SUMPRODUCT(Portafolio!B82:E82,Portafolio!$M$37:$P$37)</f>
        <v>114.57601833934271</v>
      </c>
      <c r="G82" s="41">
        <f>Portafolio!F82</f>
        <v>7.3850207302899578E-3</v>
      </c>
      <c r="H82" s="41">
        <f>Portafolio!G82</f>
        <v>-2.2156572655028478E-3</v>
      </c>
      <c r="I82" s="41">
        <f>Portafolio!H82</f>
        <v>1.0973473354382132E-2</v>
      </c>
      <c r="J82" s="41">
        <f>Portafolio!I82</f>
        <v>-9.9971434933014119E-3</v>
      </c>
      <c r="K82" s="41">
        <f>Portafolio!J82</f>
        <v>2.9608312065530873E-3</v>
      </c>
    </row>
    <row r="83" spans="1:11" x14ac:dyDescent="0.25">
      <c r="A83" s="25">
        <v>45271</v>
      </c>
      <c r="B83" s="26">
        <v>192.44972200000001</v>
      </c>
      <c r="C83" s="26">
        <v>58.120525000000001</v>
      </c>
      <c r="D83" s="26">
        <v>156.341644</v>
      </c>
      <c r="E83" s="26">
        <v>15.851766</v>
      </c>
      <c r="F83" s="26">
        <f>SUMPRODUCT(Portafolio!B83:E83,Portafolio!$M$37:$P$37)</f>
        <v>114.24808768065974</v>
      </c>
      <c r="G83" s="41">
        <f>Portafolio!F83</f>
        <v>-1.301155524149791E-2</v>
      </c>
      <c r="H83" s="41">
        <f>Portafolio!G83</f>
        <v>7.3098102582420726E-3</v>
      </c>
      <c r="I83" s="41">
        <f>Portafolio!H83</f>
        <v>3.6521773139312004E-3</v>
      </c>
      <c r="J83" s="41">
        <f>Portafolio!I83</f>
        <v>-1.7889443279638567E-2</v>
      </c>
      <c r="K83" s="41">
        <f>Portafolio!J83</f>
        <v>-6.462677010402546E-3</v>
      </c>
    </row>
    <row r="84" spans="1:11" x14ac:dyDescent="0.25">
      <c r="A84" s="25">
        <v>45272</v>
      </c>
      <c r="B84" s="26">
        <v>193.97395299999999</v>
      </c>
      <c r="C84" s="26">
        <v>58.494605999999997</v>
      </c>
      <c r="D84" s="26">
        <v>157.73701500000001</v>
      </c>
      <c r="E84" s="26">
        <v>15.651472</v>
      </c>
      <c r="F84" s="26">
        <f>SUMPRODUCT(Portafolio!B84:E84,Portafolio!$M$37:$P$37)</f>
        <v>115.11315738672043</v>
      </c>
      <c r="G84" s="41">
        <f>Portafolio!F84</f>
        <v>7.8889519649972505E-3</v>
      </c>
      <c r="H84" s="41">
        <f>Portafolio!G84</f>
        <v>6.4156731620670822E-3</v>
      </c>
      <c r="I84" s="41">
        <f>Portafolio!H84</f>
        <v>8.8855459657744724E-3</v>
      </c>
      <c r="J84" s="41">
        <f>Portafolio!I84</f>
        <v>-1.2715943603931842E-2</v>
      </c>
      <c r="K84" s="41">
        <f>Portafolio!J84</f>
        <v>1.6239460641433211E-3</v>
      </c>
    </row>
    <row r="85" spans="1:11" x14ac:dyDescent="0.25">
      <c r="A85" s="25">
        <v>45273</v>
      </c>
      <c r="B85" s="26">
        <v>197.21165500000001</v>
      </c>
      <c r="C85" s="26">
        <v>58.996665999999998</v>
      </c>
      <c r="D85" s="26">
        <v>158.26765399999999</v>
      </c>
      <c r="E85" s="26">
        <v>15.689624</v>
      </c>
      <c r="F85" s="26">
        <f>SUMPRODUCT(Portafolio!B85:E85,Portafolio!$M$37:$P$37)</f>
        <v>116.02347653711468</v>
      </c>
      <c r="G85" s="41">
        <f>Portafolio!F85</f>
        <v>1.6553655693470191E-2</v>
      </c>
      <c r="H85" s="41">
        <f>Portafolio!G85</f>
        <v>8.5463889760277086E-3</v>
      </c>
      <c r="I85" s="41">
        <f>Portafolio!H85</f>
        <v>3.3584282184013106E-3</v>
      </c>
      <c r="J85" s="41">
        <f>Portafolio!I85</f>
        <v>2.4346320782964847E-3</v>
      </c>
      <c r="K85" s="41">
        <f>Portafolio!J85</f>
        <v>5.9026452512017154E-3</v>
      </c>
    </row>
    <row r="86" spans="1:11" x14ac:dyDescent="0.25">
      <c r="A86" s="25">
        <v>45274</v>
      </c>
      <c r="B86" s="26">
        <v>197.36108400000001</v>
      </c>
      <c r="C86" s="26">
        <v>58.120525000000001</v>
      </c>
      <c r="D86" s="26">
        <v>161.14686599999999</v>
      </c>
      <c r="E86" s="26">
        <v>15.880378</v>
      </c>
      <c r="F86" s="26">
        <f>SUMPRODUCT(Portafolio!B86:E86,Portafolio!$M$37:$P$37)</f>
        <v>117.3387410113065</v>
      </c>
      <c r="G86" s="41">
        <f>Portafolio!F86</f>
        <v>7.5742185089877612E-4</v>
      </c>
      <c r="H86" s="41">
        <f>Portafolio!G86</f>
        <v>-1.4962062138094838E-2</v>
      </c>
      <c r="I86" s="41">
        <f>Portafolio!H86</f>
        <v>1.8028547888701854E-2</v>
      </c>
      <c r="J86" s="41">
        <f>Portafolio!I86</f>
        <v>1.208465691282283E-2</v>
      </c>
      <c r="K86" s="41">
        <f>Portafolio!J86</f>
        <v>1.1323065403676197E-2</v>
      </c>
    </row>
    <row r="87" spans="1:11" x14ac:dyDescent="0.25">
      <c r="A87" s="25">
        <v>45275</v>
      </c>
      <c r="B87" s="26">
        <v>196.82311999999999</v>
      </c>
      <c r="C87" s="26">
        <v>57.687378000000002</v>
      </c>
      <c r="D87" s="26">
        <v>162.36535599999999</v>
      </c>
      <c r="E87" s="26">
        <v>15.756387999999999</v>
      </c>
      <c r="F87" s="26">
        <f>SUMPRODUCT(Portafolio!B87:E87,Portafolio!$M$37:$P$37)</f>
        <v>117.70700547330868</v>
      </c>
      <c r="G87" s="41">
        <f>Portafolio!F87</f>
        <v>-2.7295073142777661E-3</v>
      </c>
      <c r="H87" s="41">
        <f>Portafolio!G87</f>
        <v>-7.4804742784532674E-3</v>
      </c>
      <c r="I87" s="41">
        <f>Portafolio!H87</f>
        <v>7.5329194945627474E-3</v>
      </c>
      <c r="J87" s="41">
        <f>Portafolio!I87</f>
        <v>-7.8383887172057826E-3</v>
      </c>
      <c r="K87" s="41">
        <f>Portafolio!J87</f>
        <v>-7.9846073633341348E-5</v>
      </c>
    </row>
    <row r="88" spans="1:11" x14ac:dyDescent="0.25">
      <c r="A88" s="25">
        <v>45278</v>
      </c>
      <c r="B88" s="26">
        <v>195.149475</v>
      </c>
      <c r="C88" s="26">
        <v>58.100842</v>
      </c>
      <c r="D88" s="26">
        <v>163.348007</v>
      </c>
      <c r="E88" s="26">
        <v>15.699159999999999</v>
      </c>
      <c r="F88" s="26">
        <f>SUMPRODUCT(Portafolio!B88:E88,Portafolio!$M$37:$P$37)</f>
        <v>117.80180663235649</v>
      </c>
      <c r="G88" s="41">
        <f>Portafolio!F88</f>
        <v>-8.53965400802611E-3</v>
      </c>
      <c r="H88" s="41">
        <f>Portafolio!G88</f>
        <v>7.1417585896560408E-3</v>
      </c>
      <c r="I88" s="41">
        <f>Portafolio!H88</f>
        <v>6.0338573294274594E-3</v>
      </c>
      <c r="J88" s="41">
        <f>Portafolio!I88</f>
        <v>-3.6386626067303612E-3</v>
      </c>
      <c r="K88" s="41">
        <f>Portafolio!J88</f>
        <v>5.68741357202258E-5</v>
      </c>
    </row>
    <row r="89" spans="1:11" x14ac:dyDescent="0.25">
      <c r="A89" s="25">
        <v>45279</v>
      </c>
      <c r="B89" s="26">
        <v>196.19551100000001</v>
      </c>
      <c r="C89" s="26">
        <v>57.913798999999997</v>
      </c>
      <c r="D89" s="26">
        <v>165.52950999999999</v>
      </c>
      <c r="E89" s="26">
        <v>15.842228</v>
      </c>
      <c r="F89" s="26">
        <f>SUMPRODUCT(Portafolio!B89:E89,Portafolio!$M$37:$P$37)</f>
        <v>119.00327817382772</v>
      </c>
      <c r="G89" s="41">
        <f>Portafolio!F89</f>
        <v>5.3458637702141027E-3</v>
      </c>
      <c r="H89" s="41">
        <f>Portafolio!G89</f>
        <v>-3.2244751257021888E-3</v>
      </c>
      <c r="I89" s="41">
        <f>Portafolio!H89</f>
        <v>1.3266549902395489E-2</v>
      </c>
      <c r="J89" s="41">
        <f>Portafolio!I89</f>
        <v>9.0718253225267661E-3</v>
      </c>
      <c r="K89" s="41">
        <f>Portafolio!J89</f>
        <v>9.6623755257628438E-3</v>
      </c>
    </row>
    <row r="90" spans="1:11" x14ac:dyDescent="0.25">
      <c r="A90" s="25">
        <v>45280</v>
      </c>
      <c r="B90" s="26">
        <v>194.093491</v>
      </c>
      <c r="C90" s="26">
        <v>56.712798999999997</v>
      </c>
      <c r="D90" s="26">
        <v>163.66246000000001</v>
      </c>
      <c r="E90" s="26">
        <v>15.641933</v>
      </c>
      <c r="F90" s="26">
        <f>SUMPRODUCT(Portafolio!B90:E90,Portafolio!$M$37:$P$37)</f>
        <v>117.6537841229425</v>
      </c>
      <c r="G90" s="41">
        <f>Portafolio!F90</f>
        <v>-1.0771711802952852E-2</v>
      </c>
      <c r="H90" s="41">
        <f>Portafolio!G90</f>
        <v>-2.0955763699396959E-2</v>
      </c>
      <c r="I90" s="41">
        <f>Portafolio!H90</f>
        <v>-1.1343350930772851E-2</v>
      </c>
      <c r="J90" s="41">
        <f>Portafolio!I90</f>
        <v>-1.2723712230209391E-2</v>
      </c>
      <c r="K90" s="41">
        <f>Portafolio!J90</f>
        <v>-1.2066854335196407E-2</v>
      </c>
    </row>
    <row r="91" spans="1:11" x14ac:dyDescent="0.25">
      <c r="A91" s="25">
        <v>45281</v>
      </c>
      <c r="B91" s="26">
        <v>193.944031</v>
      </c>
      <c r="C91" s="26">
        <v>57.086883999999998</v>
      </c>
      <c r="D91" s="26">
        <v>164.59599299999999</v>
      </c>
      <c r="E91" s="26">
        <v>15.727774999999999</v>
      </c>
      <c r="F91" s="26">
        <f>SUMPRODUCT(Portafolio!B91:E91,Portafolio!$M$37:$P$37)</f>
        <v>118.07539879074955</v>
      </c>
      <c r="G91" s="41">
        <f>Portafolio!F91</f>
        <v>-7.7033791279105483E-4</v>
      </c>
      <c r="H91" s="41">
        <f>Portafolio!G91</f>
        <v>6.5744708171604086E-3</v>
      </c>
      <c r="I91" s="41">
        <f>Portafolio!H91</f>
        <v>5.6878079343058051E-3</v>
      </c>
      <c r="J91" s="41">
        <f>Portafolio!I91</f>
        <v>5.4729367751170889E-3</v>
      </c>
      <c r="K91" s="41">
        <f>Portafolio!J91</f>
        <v>4.3675221076814518E-3</v>
      </c>
    </row>
    <row r="92" spans="1:11" x14ac:dyDescent="0.25">
      <c r="A92" s="25">
        <v>45282</v>
      </c>
      <c r="B92" s="26">
        <v>192.868134</v>
      </c>
      <c r="C92" s="26">
        <v>57.411738999999997</v>
      </c>
      <c r="D92" s="26">
        <v>164.497726</v>
      </c>
      <c r="E92" s="26">
        <v>15.784998999999999</v>
      </c>
      <c r="F92" s="26">
        <f>SUMPRODUCT(Portafolio!B92:E92,Portafolio!$M$37:$P$37)</f>
        <v>117.84966362766102</v>
      </c>
      <c r="G92" s="41">
        <f>Portafolio!F92</f>
        <v>-5.5629055748559423E-3</v>
      </c>
      <c r="H92" s="41">
        <f>Portafolio!G92</f>
        <v>5.6744066112261139E-3</v>
      </c>
      <c r="I92" s="41">
        <f>Portafolio!H92</f>
        <v>-5.9719768106862266E-4</v>
      </c>
      <c r="J92" s="41">
        <f>Portafolio!I92</f>
        <v>3.6318010530331695E-3</v>
      </c>
      <c r="K92" s="41">
        <f>Portafolio!J92</f>
        <v>3.21489971757522E-5</v>
      </c>
    </row>
    <row r="93" spans="1:11" x14ac:dyDescent="0.25">
      <c r="A93" s="25">
        <v>45286</v>
      </c>
      <c r="B93" s="26">
        <v>192.320221</v>
      </c>
      <c r="C93" s="26">
        <v>57.648003000000003</v>
      </c>
      <c r="D93" s="26">
        <v>165.47056599999999</v>
      </c>
      <c r="E93" s="26">
        <v>15.804074999999999</v>
      </c>
      <c r="F93" s="26">
        <f>SUMPRODUCT(Portafolio!B93:E93,Portafolio!$M$37:$P$37)</f>
        <v>118.18190992812018</v>
      </c>
      <c r="G93" s="41">
        <f>Portafolio!F93</f>
        <v>-2.8449113917028523E-3</v>
      </c>
      <c r="H93" s="41">
        <f>Portafolio!G93</f>
        <v>4.1068114348282283E-3</v>
      </c>
      <c r="I93" s="41">
        <f>Portafolio!H93</f>
        <v>5.8965836558493075E-3</v>
      </c>
      <c r="J93" s="41">
        <f>Portafolio!I93</f>
        <v>1.2077595132303129E-3</v>
      </c>
      <c r="K93" s="41">
        <f>Portafolio!J93</f>
        <v>2.569935941325565E-3</v>
      </c>
    </row>
    <row r="94" spans="1:11" x14ac:dyDescent="0.25">
      <c r="A94" s="25">
        <v>45287</v>
      </c>
      <c r="B94" s="26">
        <v>192.41982999999999</v>
      </c>
      <c r="C94" s="26">
        <v>57.795662</v>
      </c>
      <c r="D94" s="26">
        <v>166.46305799999999</v>
      </c>
      <c r="E94" s="26">
        <v>15.813613</v>
      </c>
      <c r="F94" s="26">
        <f>SUMPRODUCT(Portafolio!B94:E94,Portafolio!$M$37:$P$37)</f>
        <v>118.64512694960061</v>
      </c>
      <c r="G94" s="41">
        <f>Portafolio!F94</f>
        <v>5.1779897604456546E-4</v>
      </c>
      <c r="H94" s="41">
        <f>Portafolio!G94</f>
        <v>2.5581149129798759E-3</v>
      </c>
      <c r="I94" s="41">
        <f>Portafolio!H94</f>
        <v>5.9800808714544585E-3</v>
      </c>
      <c r="J94" s="41">
        <f>Portafolio!I94</f>
        <v>6.0333319054379066E-4</v>
      </c>
      <c r="K94" s="41">
        <f>Portafolio!J94</f>
        <v>3.0186769285192503E-3</v>
      </c>
    </row>
    <row r="95" spans="1:11" x14ac:dyDescent="0.25">
      <c r="A95" s="25">
        <v>45288</v>
      </c>
      <c r="B95" s="26">
        <v>192.848206</v>
      </c>
      <c r="C95" s="26">
        <v>57.835045000000001</v>
      </c>
      <c r="D95" s="26">
        <v>167.34747300000001</v>
      </c>
      <c r="E95" s="26">
        <v>15.966218</v>
      </c>
      <c r="F95" s="26">
        <f>SUMPRODUCT(Portafolio!B95:E95,Portafolio!$M$37:$P$37)</f>
        <v>119.1682739088652</v>
      </c>
      <c r="G95" s="41">
        <f>Portafolio!F95</f>
        <v>2.2237825955231019E-3</v>
      </c>
      <c r="H95" s="41">
        <f>Portafolio!G95</f>
        <v>6.811858639393253E-4</v>
      </c>
      <c r="I95" s="41">
        <f>Portafolio!H95</f>
        <v>5.2989165247204857E-3</v>
      </c>
      <c r="J95" s="41">
        <f>Portafolio!I95</f>
        <v>9.6039637827291333E-3</v>
      </c>
      <c r="K95" s="41">
        <f>Portafolio!J95</f>
        <v>5.8848997414621615E-3</v>
      </c>
    </row>
    <row r="96" spans="1:11" x14ac:dyDescent="0.25">
      <c r="A96" s="25">
        <v>45289</v>
      </c>
      <c r="B96" s="26">
        <v>191.80216999999999</v>
      </c>
      <c r="C96" s="26">
        <v>58.012238000000004</v>
      </c>
      <c r="D96" s="26">
        <v>167.150925</v>
      </c>
      <c r="E96" s="26">
        <v>16.004370000000002</v>
      </c>
      <c r="F96" s="26">
        <f>SUMPRODUCT(Portafolio!B96:E96,Portafolio!$M$37:$P$37)</f>
        <v>118.89331128905168</v>
      </c>
      <c r="G96" s="41">
        <f>Portafolio!F96</f>
        <v>-5.4389057902563941E-3</v>
      </c>
      <c r="H96" s="41">
        <f>Portafolio!G96</f>
        <v>3.0590814664282501E-3</v>
      </c>
      <c r="I96" s="41">
        <f>Portafolio!H96</f>
        <v>-1.1751806513597941E-3</v>
      </c>
      <c r="J96" s="41">
        <f>Portafolio!I96</f>
        <v>2.3866948027653455E-3</v>
      </c>
      <c r="K96" s="41">
        <f>Portafolio!J96</f>
        <v>-7.041279430002762E-4</v>
      </c>
    </row>
    <row r="97" spans="1:11" x14ac:dyDescent="0.25">
      <c r="A97" s="25">
        <v>45293</v>
      </c>
      <c r="B97" s="26">
        <v>184.93821700000001</v>
      </c>
      <c r="C97" s="26">
        <v>58.888378000000003</v>
      </c>
      <c r="D97" s="26">
        <v>169.09660299999999</v>
      </c>
      <c r="E97" s="26">
        <v>16.452643999999999</v>
      </c>
      <c r="F97" s="26">
        <f>SUMPRODUCT(Portafolio!B97:E97,Portafolio!$M$37:$P$37)</f>
        <v>118.55675860352919</v>
      </c>
      <c r="G97" s="41">
        <f>Portafolio!F97</f>
        <v>-3.6442669115568614E-2</v>
      </c>
      <c r="H97" s="41">
        <f>Portafolio!G97</f>
        <v>1.4989765411567772E-2</v>
      </c>
      <c r="I97" s="41">
        <f>Portafolio!H97</f>
        <v>1.1573020195509662E-2</v>
      </c>
      <c r="J97" s="41">
        <f>Portafolio!I97</f>
        <v>2.7624383831125431E-2</v>
      </c>
      <c r="K97" s="41">
        <f>Portafolio!J97</f>
        <v>7.3153276728257968E-3</v>
      </c>
    </row>
    <row r="98" spans="1:11" x14ac:dyDescent="0.25">
      <c r="A98" s="25">
        <v>45294</v>
      </c>
      <c r="B98" s="26">
        <v>183.55346700000001</v>
      </c>
      <c r="C98" s="26">
        <v>59.026195999999999</v>
      </c>
      <c r="D98" s="26">
        <v>168.35960399999999</v>
      </c>
      <c r="E98" s="26">
        <v>16.433568999999999</v>
      </c>
      <c r="F98" s="26">
        <f>SUMPRODUCT(Portafolio!B98:E98,Portafolio!$M$37:$P$37)</f>
        <v>117.95776017133119</v>
      </c>
      <c r="G98" s="41">
        <f>Portafolio!F98</f>
        <v>-7.5158087877084971E-3</v>
      </c>
      <c r="H98" s="41">
        <f>Portafolio!G98</f>
        <v>2.3375916662677874E-3</v>
      </c>
      <c r="I98" s="41">
        <f>Portafolio!H98</f>
        <v>-4.3679752008790812E-3</v>
      </c>
      <c r="J98" s="41">
        <f>Portafolio!I98</f>
        <v>-1.1600607305661888E-3</v>
      </c>
      <c r="K98" s="41">
        <f>Portafolio!J98</f>
        <v>-3.6876579815411335E-3</v>
      </c>
    </row>
    <row r="99" spans="1:11" x14ac:dyDescent="0.25">
      <c r="A99" s="25">
        <v>45295</v>
      </c>
      <c r="B99" s="26">
        <v>181.22232099999999</v>
      </c>
      <c r="C99" s="26">
        <v>58.829310999999997</v>
      </c>
      <c r="D99" s="26">
        <v>169.47685200000001</v>
      </c>
      <c r="E99" s="26">
        <v>16.357265000000002</v>
      </c>
      <c r="F99" s="26">
        <f>SUMPRODUCT(Portafolio!B99:E99,Portafolio!$M$37:$P$37)</f>
        <v>117.94932579724009</v>
      </c>
      <c r="G99" s="41">
        <f>Portafolio!F99</f>
        <v>-1.2781428001649012E-2</v>
      </c>
      <c r="H99" s="41">
        <f>Portafolio!G99</f>
        <v>-3.3411282708156569E-3</v>
      </c>
      <c r="I99" s="41">
        <f>Portafolio!H99</f>
        <v>6.6141593258210608E-3</v>
      </c>
      <c r="J99" s="41">
        <f>Portafolio!I99</f>
        <v>-4.6539918884881352E-3</v>
      </c>
      <c r="K99" s="41">
        <f>Portafolio!J99</f>
        <v>-1.2900359350104709E-3</v>
      </c>
    </row>
    <row r="100" spans="1:11" x14ac:dyDescent="0.25">
      <c r="A100" s="25">
        <v>45296</v>
      </c>
      <c r="B100" s="26">
        <v>180.49508700000001</v>
      </c>
      <c r="C100" s="26">
        <v>58.740715000000002</v>
      </c>
      <c r="D100" s="26">
        <v>170.32714799999999</v>
      </c>
      <c r="E100" s="26">
        <v>16.662476000000002</v>
      </c>
      <c r="F100" s="26">
        <f>SUMPRODUCT(Portafolio!B100:E100,Portafolio!$M$37:$P$37)</f>
        <v>118.27116491376991</v>
      </c>
      <c r="G100" s="41">
        <f>Portafolio!F100</f>
        <v>-4.0210117830922973E-3</v>
      </c>
      <c r="H100" s="41">
        <f>Portafolio!G100</f>
        <v>-1.5071191150336566E-3</v>
      </c>
      <c r="I100" s="41">
        <f>Portafolio!H100</f>
        <v>5.0046366419241994E-3</v>
      </c>
      <c r="J100" s="41">
        <f>Portafolio!I100</f>
        <v>1.8487103983690103E-2</v>
      </c>
      <c r="K100" s="41">
        <f>Portafolio!J100</f>
        <v>7.2850621287888859E-3</v>
      </c>
    </row>
    <row r="101" spans="1:11" x14ac:dyDescent="0.25">
      <c r="A101" s="25">
        <v>45299</v>
      </c>
      <c r="B101" s="26">
        <v>184.858521</v>
      </c>
      <c r="C101" s="26">
        <v>59.173865999999997</v>
      </c>
      <c r="D101" s="26">
        <v>170.07998699999999</v>
      </c>
      <c r="E101" s="26">
        <v>16.519407000000001</v>
      </c>
      <c r="F101" s="26">
        <f>SUMPRODUCT(Portafolio!B101:E101,Portafolio!$M$37:$P$37)</f>
        <v>119.00432341257817</v>
      </c>
      <c r="G101" s="41">
        <f>Portafolio!F101</f>
        <v>2.3887222589555022E-2</v>
      </c>
      <c r="H101" s="41">
        <f>Portafolio!G101</f>
        <v>7.3468937372898847E-3</v>
      </c>
      <c r="I101" s="41">
        <f>Portafolio!H101</f>
        <v>-1.4521496056958624E-3</v>
      </c>
      <c r="J101" s="41">
        <f>Portafolio!I101</f>
        <v>-8.62337357891769E-3</v>
      </c>
      <c r="K101" s="41">
        <f>Portafolio!J101</f>
        <v>1.6465945910325904E-3</v>
      </c>
    </row>
    <row r="102" spans="1:11" x14ac:dyDescent="0.25">
      <c r="A102" s="25">
        <v>45300</v>
      </c>
      <c r="B102" s="26">
        <v>184.44010900000001</v>
      </c>
      <c r="C102" s="26">
        <v>59.065578000000002</v>
      </c>
      <c r="D102" s="26">
        <v>168.735321</v>
      </c>
      <c r="E102" s="26">
        <v>16.430229000000001</v>
      </c>
      <c r="F102" s="26">
        <f>SUMPRODUCT(Portafolio!B102:E102,Portafolio!$M$37:$P$37)</f>
        <v>118.2994109049712</v>
      </c>
      <c r="G102" s="41">
        <f>Portafolio!F102</f>
        <v>-2.2659828390601978E-3</v>
      </c>
      <c r="H102" s="41">
        <f>Portafolio!G102</f>
        <v>-1.8316735365529078E-3</v>
      </c>
      <c r="I102" s="41">
        <f>Portafolio!H102</f>
        <v>-7.9374988566027482E-3</v>
      </c>
      <c r="J102" s="41">
        <f>Portafolio!I102</f>
        <v>-5.4130016942953952E-3</v>
      </c>
      <c r="K102" s="41">
        <f>Portafolio!J102</f>
        <v>-5.7440565981258501E-3</v>
      </c>
    </row>
    <row r="103" spans="1:11" x14ac:dyDescent="0.25">
      <c r="A103" s="25">
        <v>45301</v>
      </c>
      <c r="B103" s="26">
        <v>185.48616000000001</v>
      </c>
      <c r="C103" s="26">
        <v>59.262462999999997</v>
      </c>
      <c r="D103" s="26">
        <v>169.091263</v>
      </c>
      <c r="E103" s="26">
        <v>16.352684</v>
      </c>
      <c r="F103" s="26">
        <f>SUMPRODUCT(Portafolio!B103:E103,Portafolio!$M$37:$P$37)</f>
        <v>118.64669891633964</v>
      </c>
      <c r="G103" s="41">
        <f>Portafolio!F103</f>
        <v>5.655471783241264E-3</v>
      </c>
      <c r="H103" s="41">
        <f>Portafolio!G103</f>
        <v>3.3277857054118689E-3</v>
      </c>
      <c r="I103" s="41">
        <f>Portafolio!H103</f>
        <v>2.1072476150256008E-3</v>
      </c>
      <c r="J103" s="41">
        <f>Portafolio!I103</f>
        <v>-4.7308269784354078E-3</v>
      </c>
      <c r="K103" s="41">
        <f>Portafolio!J103</f>
        <v>6.6043806687810023E-4</v>
      </c>
    </row>
    <row r="104" spans="1:11" x14ac:dyDescent="0.25">
      <c r="A104" s="25">
        <v>45302</v>
      </c>
      <c r="B104" s="26">
        <v>184.88841199999999</v>
      </c>
      <c r="C104" s="26">
        <v>58.878535999999997</v>
      </c>
      <c r="D104" s="26">
        <v>168.379379</v>
      </c>
      <c r="E104" s="26">
        <v>15.732308</v>
      </c>
      <c r="F104" s="26">
        <f>SUMPRODUCT(Portafolio!B104:E104,Portafolio!$M$37:$P$37)</f>
        <v>118.00045063464782</v>
      </c>
      <c r="G104" s="41">
        <f>Portafolio!F104</f>
        <v>-3.2278053849822972E-3</v>
      </c>
      <c r="H104" s="41">
        <f>Portafolio!G104</f>
        <v>-6.4994939061170766E-3</v>
      </c>
      <c r="I104" s="41">
        <f>Portafolio!H104</f>
        <v>-4.2189451011928857E-3</v>
      </c>
      <c r="J104" s="41">
        <f>Portafolio!I104</f>
        <v>-3.8675610583800438E-2</v>
      </c>
      <c r="K104" s="41">
        <f>Portafolio!J104</f>
        <v>-1.5219798972113684E-2</v>
      </c>
    </row>
    <row r="105" spans="1:11" x14ac:dyDescent="0.25">
      <c r="A105" s="25">
        <v>45303</v>
      </c>
      <c r="B105" s="26">
        <v>185.217163</v>
      </c>
      <c r="C105" s="26">
        <v>59.449500999999998</v>
      </c>
      <c r="D105" s="26">
        <v>167.143463</v>
      </c>
      <c r="E105" s="26">
        <v>15.974641999999999</v>
      </c>
      <c r="F105" s="26">
        <f>SUMPRODUCT(Portafolio!B105:E105,Portafolio!$M$37:$P$37)</f>
        <v>117.62663119319043</v>
      </c>
      <c r="G105" s="41">
        <f>Portafolio!F105</f>
        <v>1.776525989713901E-3</v>
      </c>
      <c r="H105" s="41">
        <f>Portafolio!G105</f>
        <v>9.6506195124218454E-3</v>
      </c>
      <c r="I105" s="41">
        <f>Portafolio!H105</f>
        <v>-7.3671383000021009E-3</v>
      </c>
      <c r="J105" s="41">
        <f>Portafolio!I105</f>
        <v>1.5286157688589852E-2</v>
      </c>
      <c r="K105" s="41">
        <f>Portafolio!J105</f>
        <v>2.4514514683125523E-3</v>
      </c>
    </row>
    <row r="106" spans="1:11" x14ac:dyDescent="0.25">
      <c r="A106" s="25">
        <v>45307</v>
      </c>
      <c r="B106" s="26">
        <v>182.935822</v>
      </c>
      <c r="C106" s="26">
        <v>59.055732999999996</v>
      </c>
      <c r="D106" s="26">
        <v>166.095428</v>
      </c>
      <c r="E106" s="26">
        <v>15.935869</v>
      </c>
      <c r="F106" s="26">
        <f>SUMPRODUCT(Portafolio!B106:E106,Portafolio!$M$37:$P$37)</f>
        <v>116.68477377746579</v>
      </c>
      <c r="G106" s="41">
        <f>Portafolio!F106</f>
        <v>-1.2393598825964395E-2</v>
      </c>
      <c r="H106" s="41">
        <f>Portafolio!G106</f>
        <v>-6.6456043485522889E-3</v>
      </c>
      <c r="I106" s="41">
        <f>Portafolio!H106</f>
        <v>-6.2900128628262742E-3</v>
      </c>
      <c r="J106" s="41">
        <f>Portafolio!I106</f>
        <v>-2.4301095699120847E-3</v>
      </c>
      <c r="K106" s="41">
        <f>Portafolio!J106</f>
        <v>-6.2770724136873785E-3</v>
      </c>
    </row>
    <row r="107" spans="1:11" x14ac:dyDescent="0.25">
      <c r="A107" s="25">
        <v>45308</v>
      </c>
      <c r="B107" s="26">
        <v>181.98940999999999</v>
      </c>
      <c r="C107" s="26">
        <v>59.055732999999996</v>
      </c>
      <c r="D107" s="26">
        <v>165.205566</v>
      </c>
      <c r="E107" s="26">
        <v>15.906789</v>
      </c>
      <c r="F107" s="26">
        <f>SUMPRODUCT(Portafolio!B107:E107,Portafolio!$M$37:$P$37)</f>
        <v>116.09740816885518</v>
      </c>
      <c r="G107" s="41">
        <f>Portafolio!F107</f>
        <v>-5.186893307744119E-3</v>
      </c>
      <c r="H107" s="41">
        <f>Portafolio!G107</f>
        <v>0</v>
      </c>
      <c r="I107" s="41">
        <f>Portafolio!H107</f>
        <v>-5.371937640172391E-3</v>
      </c>
      <c r="J107" s="41">
        <f>Portafolio!I107</f>
        <v>-1.8264811991713004E-3</v>
      </c>
      <c r="K107" s="41">
        <f>Portafolio!J107</f>
        <v>-3.9729829038269698E-3</v>
      </c>
    </row>
    <row r="108" spans="1:11" x14ac:dyDescent="0.25">
      <c r="A108" s="25">
        <v>45309</v>
      </c>
      <c r="B108" s="26">
        <v>187.91691599999999</v>
      </c>
      <c r="C108" s="26">
        <v>59.223083000000003</v>
      </c>
      <c r="D108" s="26">
        <v>165.53185999999999</v>
      </c>
      <c r="E108" s="26">
        <v>15.897095</v>
      </c>
      <c r="F108" s="26">
        <f>SUMPRODUCT(Portafolio!B108:E108,Portafolio!$M$37:$P$37)</f>
        <v>117.42536196854202</v>
      </c>
      <c r="G108" s="41">
        <f>Portafolio!F108</f>
        <v>3.205143040647615E-2</v>
      </c>
      <c r="H108" s="41">
        <f>Portafolio!G108</f>
        <v>2.8297562882526783E-3</v>
      </c>
      <c r="I108" s="41">
        <f>Portafolio!H108</f>
        <v>1.9731308295413211E-3</v>
      </c>
      <c r="J108" s="41">
        <f>Portafolio!I108</f>
        <v>-6.0961109656987951E-4</v>
      </c>
      <c r="K108" s="41">
        <f>Portafolio!J108</f>
        <v>7.1709388576390986E-3</v>
      </c>
    </row>
    <row r="109" spans="1:11" x14ac:dyDescent="0.25">
      <c r="A109" s="25">
        <v>45310</v>
      </c>
      <c r="B109" s="26">
        <v>190.83583100000001</v>
      </c>
      <c r="C109" s="26">
        <v>58.898228000000003</v>
      </c>
      <c r="D109" s="26">
        <v>168.389252</v>
      </c>
      <c r="E109" s="26">
        <v>16.158815000000001</v>
      </c>
      <c r="F109" s="26">
        <f>SUMPRODUCT(Portafolio!B109:E109,Portafolio!$M$37:$P$37)</f>
        <v>119.32848156447589</v>
      </c>
      <c r="G109" s="41">
        <f>Portafolio!F109</f>
        <v>1.5413605907075779E-2</v>
      </c>
      <c r="H109" s="41">
        <f>Portafolio!G109</f>
        <v>-5.5003761178523645E-3</v>
      </c>
      <c r="I109" s="41">
        <f>Portafolio!H109</f>
        <v>1.7114591700558776E-2</v>
      </c>
      <c r="J109" s="41">
        <f>Portafolio!I109</f>
        <v>1.6329333065123283E-2</v>
      </c>
      <c r="K109" s="41">
        <f>Portafolio!J109</f>
        <v>1.5598900890331174E-2</v>
      </c>
    </row>
    <row r="110" spans="1:11" x14ac:dyDescent="0.25">
      <c r="A110" s="25">
        <v>45313</v>
      </c>
      <c r="B110" s="26">
        <v>193.157028</v>
      </c>
      <c r="C110" s="26">
        <v>58.642273000000003</v>
      </c>
      <c r="D110" s="26">
        <v>168.19151299999999</v>
      </c>
      <c r="E110" s="26">
        <v>16.284828000000001</v>
      </c>
      <c r="F110" s="26">
        <f>SUMPRODUCT(Portafolio!B110:E110,Portafolio!$M$37:$P$37)</f>
        <v>119.73478598832979</v>
      </c>
      <c r="G110" s="41">
        <f>Portafolio!F110</f>
        <v>1.2089939794405298E-2</v>
      </c>
      <c r="H110" s="41">
        <f>Portafolio!G110</f>
        <v>-4.3551865509223759E-3</v>
      </c>
      <c r="I110" s="41">
        <f>Portafolio!H110</f>
        <v>-1.1749870658817193E-3</v>
      </c>
      <c r="J110" s="41">
        <f>Portafolio!I110</f>
        <v>7.7681556093607577E-3</v>
      </c>
      <c r="K110" s="41">
        <f>Portafolio!J110</f>
        <v>4.2214622377396375E-3</v>
      </c>
    </row>
    <row r="111" spans="1:11" x14ac:dyDescent="0.25">
      <c r="A111" s="25">
        <v>45314</v>
      </c>
      <c r="B111" s="26">
        <v>194.44215399999999</v>
      </c>
      <c r="C111" s="26">
        <v>58.917907999999997</v>
      </c>
      <c r="D111" s="26">
        <v>167.08415199999999</v>
      </c>
      <c r="E111" s="26">
        <v>16.662870000000002</v>
      </c>
      <c r="F111" s="26">
        <f>SUMPRODUCT(Portafolio!B111:E111,Portafolio!$M$37:$P$37)</f>
        <v>119.63951793104866</v>
      </c>
      <c r="G111" s="41">
        <f>Portafolio!F111</f>
        <v>6.6312354047433934E-3</v>
      </c>
      <c r="H111" s="41">
        <f>Portafolio!G111</f>
        <v>4.6892664291325829E-3</v>
      </c>
      <c r="I111" s="41">
        <f>Portafolio!H111</f>
        <v>-6.605698786174531E-3</v>
      </c>
      <c r="J111" s="41">
        <f>Portafolio!I111</f>
        <v>2.2949014004003898E-2</v>
      </c>
      <c r="K111" s="41">
        <f>Portafolio!J111</f>
        <v>6.019359605761769E-3</v>
      </c>
    </row>
    <row r="112" spans="1:11" x14ac:dyDescent="0.25">
      <c r="A112" s="25">
        <v>45315</v>
      </c>
      <c r="B112" s="26">
        <v>193.764725</v>
      </c>
      <c r="C112" s="26">
        <v>57.992553999999998</v>
      </c>
      <c r="D112" s="26">
        <v>168.57711800000001</v>
      </c>
      <c r="E112" s="26">
        <v>16.168510000000001</v>
      </c>
      <c r="F112" s="26">
        <f>SUMPRODUCT(Portafolio!B112:E112,Portafolio!$M$37:$P$37)</f>
        <v>119.96060924597738</v>
      </c>
      <c r="G112" s="41">
        <f>Portafolio!F112</f>
        <v>-3.4900447377881711E-3</v>
      </c>
      <c r="H112" s="41">
        <f>Portafolio!G112</f>
        <v>-1.5830462198802939E-2</v>
      </c>
      <c r="I112" s="41">
        <f>Portafolio!H112</f>
        <v>8.8957289910188905E-3</v>
      </c>
      <c r="J112" s="41">
        <f>Portafolio!I112</f>
        <v>-3.011736741564745E-2</v>
      </c>
      <c r="K112" s="41">
        <f>Portafolio!J112</f>
        <v>-7.1565942102710112E-3</v>
      </c>
    </row>
    <row r="113" spans="1:11" x14ac:dyDescent="0.25">
      <c r="A113" s="25">
        <v>45316</v>
      </c>
      <c r="B113" s="26">
        <v>193.43598900000001</v>
      </c>
      <c r="C113" s="26">
        <v>58.238658999999998</v>
      </c>
      <c r="D113" s="26">
        <v>170.98959400000001</v>
      </c>
      <c r="E113" s="26">
        <v>16.653176999999999</v>
      </c>
      <c r="F113" s="26">
        <f>SUMPRODUCT(Portafolio!B113:E113,Portafolio!$M$37:$P$37)</f>
        <v>121.11690616470584</v>
      </c>
      <c r="G113" s="41">
        <f>Portafolio!F113</f>
        <v>-1.6980138057580752E-3</v>
      </c>
      <c r="H113" s="41">
        <f>Portafolio!G113</f>
        <v>4.2347552165082781E-3</v>
      </c>
      <c r="I113" s="41">
        <f>Portafolio!H113</f>
        <v>1.4209382167514918E-2</v>
      </c>
      <c r="J113" s="41">
        <f>Portafolio!I113</f>
        <v>2.9535485641168389E-2</v>
      </c>
      <c r="K113" s="41">
        <f>Portafolio!J113</f>
        <v>1.5570910902553053E-2</v>
      </c>
    </row>
    <row r="114" spans="1:11" x14ac:dyDescent="0.25">
      <c r="A114" s="25">
        <v>45317</v>
      </c>
      <c r="B114" s="26">
        <v>191.69258099999999</v>
      </c>
      <c r="C114" s="26">
        <v>58.445385000000002</v>
      </c>
      <c r="D114" s="26">
        <v>170.337051</v>
      </c>
      <c r="E114" s="26">
        <v>16.759803999999999</v>
      </c>
      <c r="F114" s="26">
        <f>SUMPRODUCT(Portafolio!B114:E114,Portafolio!$M$37:$P$37)</f>
        <v>120.52670034148221</v>
      </c>
      <c r="G114" s="41">
        <f>Portafolio!F114</f>
        <v>-9.053703332614238E-3</v>
      </c>
      <c r="H114" s="41">
        <f>Portafolio!G114</f>
        <v>3.5433502166368901E-3</v>
      </c>
      <c r="I114" s="41">
        <f>Portafolio!H114</f>
        <v>-3.8235737207052796E-3</v>
      </c>
      <c r="J114" s="41">
        <f>Portafolio!I114</f>
        <v>6.382391439619532E-3</v>
      </c>
      <c r="K114" s="41">
        <f>Portafolio!J114</f>
        <v>-1.2758431602761227E-3</v>
      </c>
    </row>
    <row r="115" spans="1:11" x14ac:dyDescent="0.25">
      <c r="A115" s="25">
        <v>45320</v>
      </c>
      <c r="B115" s="26">
        <v>191.005188</v>
      </c>
      <c r="C115" s="26">
        <v>58.799782</v>
      </c>
      <c r="D115" s="26">
        <v>170.78196700000001</v>
      </c>
      <c r="E115" s="26">
        <v>16.721031</v>
      </c>
      <c r="F115" s="26">
        <f>SUMPRODUCT(Portafolio!B115:E115,Portafolio!$M$37:$P$37)</f>
        <v>120.58633537196525</v>
      </c>
      <c r="G115" s="41">
        <f>Portafolio!F115</f>
        <v>-3.5923582258243084E-3</v>
      </c>
      <c r="H115" s="41">
        <f>Portafolio!G115</f>
        <v>6.045418986824742E-3</v>
      </c>
      <c r="I115" s="41">
        <f>Portafolio!H115</f>
        <v>2.608569026138582E-3</v>
      </c>
      <c r="J115" s="41">
        <f>Portafolio!I115</f>
        <v>-2.3161320398991719E-3</v>
      </c>
      <c r="K115" s="41">
        <f>Portafolio!J115</f>
        <v>-7.4265126993620706E-5</v>
      </c>
    </row>
    <row r="116" spans="1:11" x14ac:dyDescent="0.25">
      <c r="A116" s="25">
        <v>45321</v>
      </c>
      <c r="B116" s="26">
        <v>187.32914700000001</v>
      </c>
      <c r="C116" s="26">
        <v>58.967132999999997</v>
      </c>
      <c r="D116" s="26">
        <v>174.282059</v>
      </c>
      <c r="E116" s="26">
        <v>16.992445</v>
      </c>
      <c r="F116" s="26">
        <f>SUMPRODUCT(Portafolio!B116:E116,Portafolio!$M$37:$P$37)</f>
        <v>121.47937694605049</v>
      </c>
      <c r="G116" s="41">
        <f>Portafolio!F116</f>
        <v>-1.9433375980611085E-2</v>
      </c>
      <c r="H116" s="41">
        <f>Portafolio!G116</f>
        <v>2.842073474480988E-3</v>
      </c>
      <c r="I116" s="41">
        <f>Portafolio!H116</f>
        <v>2.0287319345977977E-2</v>
      </c>
      <c r="J116" s="41">
        <f>Portafolio!I116</f>
        <v>1.610156507641821E-2</v>
      </c>
      <c r="K116" s="41">
        <f>Portafolio!J116</f>
        <v>1.0308660085380405E-2</v>
      </c>
    </row>
    <row r="117" spans="1:11" x14ac:dyDescent="0.25">
      <c r="A117" s="25">
        <v>45322</v>
      </c>
      <c r="B117" s="26">
        <v>183.702911</v>
      </c>
      <c r="C117" s="26">
        <v>58.563518999999999</v>
      </c>
      <c r="D117" s="26">
        <v>172.393585</v>
      </c>
      <c r="E117" s="26">
        <v>17.147537</v>
      </c>
      <c r="F117" s="26">
        <f>SUMPRODUCT(Portafolio!B117:E117,Portafolio!$M$37:$P$37)</f>
        <v>119.96380501982604</v>
      </c>
      <c r="G117" s="41">
        <f>Portafolio!F117</f>
        <v>-1.9547375416428876E-2</v>
      </c>
      <c r="H117" s="41">
        <f>Portafolio!G117</f>
        <v>-6.8682608284900979E-3</v>
      </c>
      <c r="I117" s="41">
        <f>Portafolio!H117</f>
        <v>-1.0894867940747696E-2</v>
      </c>
      <c r="J117" s="41">
        <f>Portafolio!I117</f>
        <v>9.08571462661973E-3</v>
      </c>
      <c r="K117" s="41">
        <f>Portafolio!J117</f>
        <v>-6.0153742372202074E-3</v>
      </c>
    </row>
    <row r="118" spans="1:11" x14ac:dyDescent="0.25">
      <c r="A118" s="25">
        <v>45323</v>
      </c>
      <c r="B118" s="26">
        <v>186.15362500000001</v>
      </c>
      <c r="C118" s="26">
        <v>60.030315000000002</v>
      </c>
      <c r="D118" s="26">
        <v>171.770691</v>
      </c>
      <c r="E118" s="26">
        <v>17.486806999999999</v>
      </c>
      <c r="F118" s="26">
        <f>SUMPRODUCT(Portafolio!B118:E118,Portafolio!$M$37:$P$37)</f>
        <v>120.34898770268443</v>
      </c>
      <c r="G118" s="41">
        <f>Portafolio!F118</f>
        <v>1.3252435087594459E-2</v>
      </c>
      <c r="H118" s="41">
        <f>Portafolio!G118</f>
        <v>2.4737724565590001E-2</v>
      </c>
      <c r="I118" s="41">
        <f>Portafolio!H118</f>
        <v>-3.6197520984293389E-3</v>
      </c>
      <c r="J118" s="41">
        <f>Portafolio!I118</f>
        <v>1.9592162762490182E-2</v>
      </c>
      <c r="K118" s="41">
        <f>Portafolio!J118</f>
        <v>8.3824326595088126E-3</v>
      </c>
    </row>
    <row r="119" spans="1:11" x14ac:dyDescent="0.25">
      <c r="A119" s="25">
        <v>45324</v>
      </c>
      <c r="B119" s="26">
        <v>185.14743000000001</v>
      </c>
      <c r="C119" s="26">
        <v>59.597168000000003</v>
      </c>
      <c r="D119" s="26">
        <v>172.75941499999999</v>
      </c>
      <c r="E119" s="26">
        <v>17.283245000000001</v>
      </c>
      <c r="F119" s="26">
        <f>SUMPRODUCT(Portafolio!B119:E119,Portafolio!$M$37:$P$37)</f>
        <v>120.49774546316618</v>
      </c>
      <c r="G119" s="41">
        <f>Portafolio!F119</f>
        <v>-5.4198470459970276E-3</v>
      </c>
      <c r="H119" s="41">
        <f>Portafolio!G119</f>
        <v>-7.2416284624734579E-3</v>
      </c>
      <c r="I119" s="41">
        <f>Portafolio!H119</f>
        <v>5.7395664242008678E-3</v>
      </c>
      <c r="J119" s="41">
        <f>Portafolio!I119</f>
        <v>-1.1709175802896356E-2</v>
      </c>
      <c r="K119" s="41">
        <f>Portafolio!J119</f>
        <v>-2.6385457235104919E-3</v>
      </c>
    </row>
    <row r="120" spans="1:11" x14ac:dyDescent="0.25">
      <c r="A120" s="25">
        <v>45327</v>
      </c>
      <c r="B120" s="26">
        <v>186.970505</v>
      </c>
      <c r="C120" s="26">
        <v>59.104953999999999</v>
      </c>
      <c r="D120" s="26">
        <v>172.53201300000001</v>
      </c>
      <c r="E120" s="26">
        <v>17.186309999999999</v>
      </c>
      <c r="F120" s="26">
        <f>SUMPRODUCT(Portafolio!B120:E120,Portafolio!$M$37:$P$37)</f>
        <v>120.71028098445213</v>
      </c>
      <c r="G120" s="41">
        <f>Portafolio!F120</f>
        <v>9.7984505156412712E-3</v>
      </c>
      <c r="H120" s="41">
        <f>Portafolio!G120</f>
        <v>-8.2933112377348989E-3</v>
      </c>
      <c r="I120" s="41">
        <f>Portafolio!H120</f>
        <v>-1.3171600244696804E-3</v>
      </c>
      <c r="J120" s="41">
        <f>Portafolio!I120</f>
        <v>-5.6243984313423317E-3</v>
      </c>
      <c r="K120" s="41">
        <f>Portafolio!J120</f>
        <v>-7.7469153796365289E-4</v>
      </c>
    </row>
    <row r="121" spans="1:11" x14ac:dyDescent="0.25">
      <c r="A121" s="25">
        <v>45328</v>
      </c>
      <c r="B121" s="26">
        <v>188.58438100000001</v>
      </c>
      <c r="C121" s="26">
        <v>59.006512000000001</v>
      </c>
      <c r="D121" s="26">
        <v>173.12524400000001</v>
      </c>
      <c r="E121" s="26">
        <v>17.069991999999999</v>
      </c>
      <c r="F121" s="26">
        <f>SUMPRODUCT(Portafolio!B121:E121,Portafolio!$M$37:$P$37)</f>
        <v>121.25001556126004</v>
      </c>
      <c r="G121" s="41">
        <f>Portafolio!F121</f>
        <v>8.5946741458582179E-3</v>
      </c>
      <c r="H121" s="41">
        <f>Portafolio!G121</f>
        <v>-1.6669342296507035E-3</v>
      </c>
      <c r="I121" s="41">
        <f>Portafolio!H121</f>
        <v>3.4324844651034197E-3</v>
      </c>
      <c r="J121" s="41">
        <f>Portafolio!I121</f>
        <v>-6.7910685184317367E-3</v>
      </c>
      <c r="K121" s="41">
        <f>Portafolio!J121</f>
        <v>9.5814517061633235E-4</v>
      </c>
    </row>
    <row r="122" spans="1:11" x14ac:dyDescent="0.25">
      <c r="A122" s="25">
        <v>45329</v>
      </c>
      <c r="B122" s="26">
        <v>188.69397000000001</v>
      </c>
      <c r="C122" s="26">
        <v>59.055732999999996</v>
      </c>
      <c r="D122" s="26">
        <v>173.45150799999999</v>
      </c>
      <c r="E122" s="26">
        <v>16.798576000000001</v>
      </c>
      <c r="F122" s="26">
        <f>SUMPRODUCT(Portafolio!B122:E122,Portafolio!$M$37:$P$37)</f>
        <v>121.32914729227977</v>
      </c>
      <c r="G122" s="41">
        <f>Portafolio!F122</f>
        <v>5.8094509155742779E-4</v>
      </c>
      <c r="H122" s="41">
        <f>Portafolio!G122</f>
        <v>8.3381444850086286E-4</v>
      </c>
      <c r="I122" s="41">
        <f>Portafolio!H122</f>
        <v>1.8827811992427708E-3</v>
      </c>
      <c r="J122" s="41">
        <f>Portafolio!I122</f>
        <v>-1.6027947235816124E-2</v>
      </c>
      <c r="K122" s="41">
        <f>Portafolio!J122</f>
        <v>-4.1921114467546611E-3</v>
      </c>
    </row>
    <row r="123" spans="1:11" x14ac:dyDescent="0.25">
      <c r="A123" s="25">
        <v>45330</v>
      </c>
      <c r="B123" s="26">
        <v>187.608093</v>
      </c>
      <c r="C123" s="26">
        <v>58.898228000000003</v>
      </c>
      <c r="D123" s="26">
        <v>172.82862900000001</v>
      </c>
      <c r="E123" s="26">
        <v>16.304216</v>
      </c>
      <c r="F123" s="26">
        <f>SUMPRODUCT(Portafolio!B123:E123,Portafolio!$M$37:$P$37)</f>
        <v>120.67440957118882</v>
      </c>
      <c r="G123" s="41">
        <f>Portafolio!F123</f>
        <v>-5.7713210785359176E-3</v>
      </c>
      <c r="H123" s="41">
        <f>Portafolio!G123</f>
        <v>-2.670619829599635E-3</v>
      </c>
      <c r="I123" s="41">
        <f>Portafolio!H123</f>
        <v>-3.5975477957779409E-3</v>
      </c>
      <c r="J123" s="41">
        <f>Portafolio!I123</f>
        <v>-2.9870396236716779E-2</v>
      </c>
      <c r="K123" s="41">
        <f>Portafolio!J123</f>
        <v>-1.2460627959492699E-2</v>
      </c>
    </row>
    <row r="124" spans="1:11" x14ac:dyDescent="0.25">
      <c r="A124" s="25">
        <v>45331</v>
      </c>
      <c r="B124" s="26">
        <v>188.37616</v>
      </c>
      <c r="C124" s="26">
        <v>58.632430999999997</v>
      </c>
      <c r="D124" s="26">
        <v>173.03625500000001</v>
      </c>
      <c r="E124" s="26">
        <v>16.323602999999999</v>
      </c>
      <c r="F124" s="26">
        <f>SUMPRODUCT(Portafolio!B124:E124,Portafolio!$M$37:$P$37)</f>
        <v>120.91374044357977</v>
      </c>
      <c r="G124" s="41">
        <f>Portafolio!F124</f>
        <v>4.0856395568765842E-3</v>
      </c>
      <c r="H124" s="41">
        <f>Portafolio!G124</f>
        <v>-4.5230317841640829E-3</v>
      </c>
      <c r="I124" s="41">
        <f>Portafolio!H124</f>
        <v>1.200619285424928E-3</v>
      </c>
      <c r="J124" s="41">
        <f>Portafolio!I124</f>
        <v>1.1883725529783697E-3</v>
      </c>
      <c r="K124" s="41">
        <f>Portafolio!J124</f>
        <v>1.5379715059817237E-3</v>
      </c>
    </row>
    <row r="125" spans="1:11" x14ac:dyDescent="0.25">
      <c r="A125" s="25">
        <v>45334</v>
      </c>
      <c r="B125" s="26">
        <v>186.68042</v>
      </c>
      <c r="C125" s="26">
        <v>58.770248000000002</v>
      </c>
      <c r="D125" s="26">
        <v>173.80744899999999</v>
      </c>
      <c r="E125" s="26">
        <v>16.498085</v>
      </c>
      <c r="F125" s="26">
        <f>SUMPRODUCT(Portafolio!B125:E125,Portafolio!$M$37:$P$37)</f>
        <v>120.97503830826061</v>
      </c>
      <c r="G125" s="41">
        <f>Portafolio!F125</f>
        <v>-9.0426439389799818E-3</v>
      </c>
      <c r="H125" s="41">
        <f>Portafolio!G125</f>
        <v>2.3477669245357624E-3</v>
      </c>
      <c r="I125" s="41">
        <f>Portafolio!H125</f>
        <v>4.4469325058092328E-3</v>
      </c>
      <c r="J125" s="41">
        <f>Portafolio!I125</f>
        <v>1.0632216336701443E-2</v>
      </c>
      <c r="K125" s="41">
        <f>Portafolio!J125</f>
        <v>3.6659483318481909E-3</v>
      </c>
    </row>
    <row r="126" spans="1:11" x14ac:dyDescent="0.25">
      <c r="A126" s="25">
        <v>45335</v>
      </c>
      <c r="B126" s="26">
        <v>184.575714</v>
      </c>
      <c r="C126" s="26">
        <v>58.425697</v>
      </c>
      <c r="D126" s="26">
        <v>172.29470800000001</v>
      </c>
      <c r="E126" s="26">
        <v>16.381762999999999</v>
      </c>
      <c r="F126" s="26">
        <f>SUMPRODUCT(Portafolio!B126:E126,Portafolio!$M$37:$P$37)</f>
        <v>119.84207491470126</v>
      </c>
      <c r="G126" s="41">
        <f>Portafolio!F126</f>
        <v>-1.133841763443315E-2</v>
      </c>
      <c r="H126" s="41">
        <f>Portafolio!G126</f>
        <v>-5.8799302773867674E-3</v>
      </c>
      <c r="I126" s="41">
        <f>Portafolio!H126</f>
        <v>-8.7416423305419957E-3</v>
      </c>
      <c r="J126" s="41">
        <f>Portafolio!I126</f>
        <v>-7.075609674194675E-3</v>
      </c>
      <c r="K126" s="41">
        <f>Portafolio!J126</f>
        <v>-8.605408745771443E-3</v>
      </c>
    </row>
    <row r="127" spans="1:11" x14ac:dyDescent="0.25">
      <c r="A127" s="25">
        <v>45336</v>
      </c>
      <c r="B127" s="26">
        <v>183.68794299999999</v>
      </c>
      <c r="C127" s="26">
        <v>58.366633999999998</v>
      </c>
      <c r="D127" s="26">
        <v>174.04473899999999</v>
      </c>
      <c r="E127" s="26">
        <v>16.391455000000001</v>
      </c>
      <c r="F127" s="26">
        <f>SUMPRODUCT(Portafolio!B127:E127,Portafolio!$M$37:$P$37)</f>
        <v>120.43155027122633</v>
      </c>
      <c r="G127" s="41">
        <f>Portafolio!F127</f>
        <v>-4.8213974030586366E-3</v>
      </c>
      <c r="H127" s="41">
        <f>Portafolio!G127</f>
        <v>-1.0114192349661964E-3</v>
      </c>
      <c r="I127" s="41">
        <f>Portafolio!H127</f>
        <v>1.0105957663276266E-2</v>
      </c>
      <c r="J127" s="41">
        <f>Portafolio!I127</f>
        <v>5.9145856733030231E-4</v>
      </c>
      <c r="K127" s="41">
        <f>Portafolio!J127</f>
        <v>3.6101130568427101E-3</v>
      </c>
    </row>
    <row r="128" spans="1:11" x14ac:dyDescent="0.25">
      <c r="A128" s="25">
        <v>45337</v>
      </c>
      <c r="B128" s="26">
        <v>183.39868200000001</v>
      </c>
      <c r="C128" s="26">
        <v>58.474921999999999</v>
      </c>
      <c r="D128" s="26">
        <v>177.84144599999999</v>
      </c>
      <c r="E128" s="26">
        <v>16.565937000000002</v>
      </c>
      <c r="F128" s="26">
        <f>SUMPRODUCT(Portafolio!B128:E128,Portafolio!$M$37:$P$37)</f>
        <v>122.09577703989973</v>
      </c>
      <c r="G128" s="41">
        <f>Portafolio!F128</f>
        <v>-1.5759825619922172E-3</v>
      </c>
      <c r="H128" s="41">
        <f>Portafolio!G128</f>
        <v>1.8535876226185115E-3</v>
      </c>
      <c r="I128" s="41">
        <f>Portafolio!H128</f>
        <v>2.1580013672744289E-2</v>
      </c>
      <c r="J128" s="41">
        <f>Portafolio!I128</f>
        <v>1.0588436740846002E-2</v>
      </c>
      <c r="K128" s="41">
        <f>Portafolio!J128</f>
        <v>1.2616390198828775E-2</v>
      </c>
    </row>
    <row r="129" spans="1:11" x14ac:dyDescent="0.25">
      <c r="A129" s="25">
        <v>45338</v>
      </c>
      <c r="B129" s="26">
        <v>181.852554</v>
      </c>
      <c r="C129" s="26">
        <v>58.465076000000003</v>
      </c>
      <c r="D129" s="26">
        <v>177.01091</v>
      </c>
      <c r="E129" s="26">
        <v>16.449615000000001</v>
      </c>
      <c r="F129" s="26">
        <f>SUMPRODUCT(Portafolio!B129:E129,Portafolio!$M$37:$P$37)</f>
        <v>121.38631328815191</v>
      </c>
      <c r="G129" s="41">
        <f>Portafolio!F129</f>
        <v>-8.4661574423176515E-3</v>
      </c>
      <c r="H129" s="41">
        <f>Portafolio!G129</f>
        <v>-1.6839405150777205E-4</v>
      </c>
      <c r="I129" s="41">
        <f>Portafolio!H129</f>
        <v>-4.6810314347300336E-3</v>
      </c>
      <c r="J129" s="41">
        <f>Portafolio!I129</f>
        <v>-7.0465265167247411E-3</v>
      </c>
      <c r="K129" s="41">
        <f>Portafolio!J129</f>
        <v>-6.0135882698069696E-3</v>
      </c>
    </row>
    <row r="130" spans="1:11" x14ac:dyDescent="0.25">
      <c r="A130" s="25">
        <v>45342</v>
      </c>
      <c r="B130" s="26">
        <v>181.104446</v>
      </c>
      <c r="C130" s="26">
        <v>59.754677000000001</v>
      </c>
      <c r="D130" s="26">
        <v>177.70301799999999</v>
      </c>
      <c r="E130" s="26">
        <v>16.391455000000001</v>
      </c>
      <c r="F130" s="26">
        <f>SUMPRODUCT(Portafolio!B130:E130,Portafolio!$M$37:$P$37)</f>
        <v>121.57394785243312</v>
      </c>
      <c r="G130" s="41">
        <f>Portafolio!F130</f>
        <v>-4.1223013161664603E-3</v>
      </c>
      <c r="H130" s="41">
        <f>Portafolio!G130</f>
        <v>2.181787938436186E-2</v>
      </c>
      <c r="I130" s="41">
        <f>Portafolio!H130</f>
        <v>3.9023496044056838E-3</v>
      </c>
      <c r="J130" s="41">
        <f>Portafolio!I130</f>
        <v>-3.5419102241213379E-3</v>
      </c>
      <c r="K130" s="41">
        <f>Portafolio!J130</f>
        <v>6.3525156539686939E-4</v>
      </c>
    </row>
    <row r="131" spans="1:11" x14ac:dyDescent="0.25">
      <c r="A131" s="25">
        <v>45343</v>
      </c>
      <c r="B131" s="26">
        <v>181.862549</v>
      </c>
      <c r="C131" s="26">
        <v>60.286265999999998</v>
      </c>
      <c r="D131" s="26">
        <v>178.85983300000001</v>
      </c>
      <c r="E131" s="26">
        <v>16.478697</v>
      </c>
      <c r="F131" s="26">
        <f>SUMPRODUCT(Portafolio!B131:E131,Portafolio!$M$37:$P$37)</f>
        <v>122.28103789109593</v>
      </c>
      <c r="G131" s="41">
        <f>Portafolio!F131</f>
        <v>4.1772619153831059E-3</v>
      </c>
      <c r="H131" s="41">
        <f>Portafolio!G131</f>
        <v>8.8568526987604264E-3</v>
      </c>
      <c r="I131" s="41">
        <f>Portafolio!H131</f>
        <v>6.4887245296995355E-3</v>
      </c>
      <c r="J131" s="41">
        <f>Portafolio!I131</f>
        <v>5.3082933634442889E-3</v>
      </c>
      <c r="K131" s="41">
        <f>Portafolio!J131</f>
        <v>5.7442633542833087E-3</v>
      </c>
    </row>
    <row r="132" spans="1:11" x14ac:dyDescent="0.25">
      <c r="A132" s="25">
        <v>45344</v>
      </c>
      <c r="B132" s="26">
        <v>183.90739400000001</v>
      </c>
      <c r="C132" s="26">
        <v>60.197665999999998</v>
      </c>
      <c r="D132" s="26">
        <v>181.00535600000001</v>
      </c>
      <c r="E132" s="26">
        <v>16.081268000000001</v>
      </c>
      <c r="F132" s="26">
        <f>SUMPRODUCT(Portafolio!B132:E132,Portafolio!$M$37:$P$37)</f>
        <v>123.49566992920995</v>
      </c>
      <c r="G132" s="41">
        <f>Portafolio!F132</f>
        <v>1.118116096025438E-2</v>
      </c>
      <c r="H132" s="41">
        <f>Portafolio!G132</f>
        <v>-1.4707357985398316E-3</v>
      </c>
      <c r="I132" s="41">
        <f>Portafolio!H132</f>
        <v>1.1924178761792791E-2</v>
      </c>
      <c r="J132" s="41">
        <f>Portafolio!I132</f>
        <v>-2.4413339458236528E-2</v>
      </c>
      <c r="K132" s="41">
        <f>Portafolio!J132</f>
        <v>-4.8241640002808991E-4</v>
      </c>
    </row>
    <row r="133" spans="1:11" x14ac:dyDescent="0.25">
      <c r="A133" s="25">
        <v>45345</v>
      </c>
      <c r="B133" s="26">
        <v>182.06204199999999</v>
      </c>
      <c r="C133" s="26">
        <v>60.246890999999998</v>
      </c>
      <c r="D133" s="26">
        <v>181.91499300000001</v>
      </c>
      <c r="E133" s="26">
        <v>16.284828000000001</v>
      </c>
      <c r="F133" s="26">
        <f>SUMPRODUCT(Portafolio!B133:E133,Portafolio!$M$37:$P$37)</f>
        <v>123.5934756339596</v>
      </c>
      <c r="G133" s="41">
        <f>Portafolio!F133</f>
        <v>-1.0084818339197638E-2</v>
      </c>
      <c r="H133" s="41">
        <f>Portafolio!G133</f>
        <v>8.1738858055153973E-4</v>
      </c>
      <c r="I133" s="41">
        <f>Portafolio!H133</f>
        <v>5.0128845481506338E-3</v>
      </c>
      <c r="J133" s="41">
        <f>Portafolio!I133</f>
        <v>1.2578760442407045E-2</v>
      </c>
      <c r="K133" s="41">
        <f>Portafolio!J133</f>
        <v>4.2707165151704609E-3</v>
      </c>
    </row>
    <row r="134" spans="1:11" x14ac:dyDescent="0.25">
      <c r="A134" s="25">
        <v>45348</v>
      </c>
      <c r="B134" s="26">
        <v>180.70545999999999</v>
      </c>
      <c r="C134" s="26">
        <v>59.764519</v>
      </c>
      <c r="D134" s="26">
        <v>181.29208399999999</v>
      </c>
      <c r="E134" s="26">
        <v>16.090962999999999</v>
      </c>
      <c r="F134" s="26">
        <f>SUMPRODUCT(Portafolio!B134:E134,Portafolio!$M$37:$P$37)</f>
        <v>122.96834911143702</v>
      </c>
      <c r="G134" s="41">
        <f>Portafolio!F134</f>
        <v>-7.479106127821062E-3</v>
      </c>
      <c r="H134" s="41">
        <f>Portafolio!G134</f>
        <v>-8.0388122707836501E-3</v>
      </c>
      <c r="I134" s="41">
        <f>Portafolio!H134</f>
        <v>-3.4300521667624483E-3</v>
      </c>
      <c r="J134" s="41">
        <f>Portafolio!I134</f>
        <v>-1.1976066753339242E-2</v>
      </c>
      <c r="K134" s="41">
        <f>Portafolio!J134</f>
        <v>-7.1796818815519281E-3</v>
      </c>
    </row>
    <row r="135" spans="1:11" x14ac:dyDescent="0.25">
      <c r="A135" s="25">
        <v>45349</v>
      </c>
      <c r="B135" s="26">
        <v>182.17176799999999</v>
      </c>
      <c r="C135" s="26">
        <v>59.400280000000002</v>
      </c>
      <c r="D135" s="26">
        <v>181.38107299999999</v>
      </c>
      <c r="E135" s="26">
        <v>16.31391</v>
      </c>
      <c r="F135" s="26">
        <f>SUMPRODUCT(Portafolio!B135:E135,Portafolio!$M$37:$P$37)</f>
        <v>123.35653166577907</v>
      </c>
      <c r="G135" s="41">
        <f>Portafolio!F135</f>
        <v>8.0816092470088127E-3</v>
      </c>
      <c r="H135" s="41">
        <f>Portafolio!G135</f>
        <v>-6.1132169466150627E-3</v>
      </c>
      <c r="I135" s="41">
        <f>Portafolio!H135</f>
        <v>4.9073938927271261E-4</v>
      </c>
      <c r="J135" s="41">
        <f>Portafolio!I135</f>
        <v>1.3760308076745754E-2</v>
      </c>
      <c r="K135" s="41">
        <f>Portafolio!J135</f>
        <v>6.0108026375325979E-3</v>
      </c>
    </row>
    <row r="136" spans="1:11" x14ac:dyDescent="0.25">
      <c r="A136" s="25">
        <v>45350</v>
      </c>
      <c r="B136" s="26">
        <v>180.964798</v>
      </c>
      <c r="C136" s="26">
        <v>59.459347000000001</v>
      </c>
      <c r="D136" s="26">
        <v>182.30058299999999</v>
      </c>
      <c r="E136" s="26">
        <v>16.439921999999999</v>
      </c>
      <c r="F136" s="26">
        <f>SUMPRODUCT(Portafolio!B136:E136,Portafolio!$M$37:$P$37)</f>
        <v>123.56130858262594</v>
      </c>
      <c r="G136" s="41">
        <f>Portafolio!F136</f>
        <v>-6.647496052951337E-3</v>
      </c>
      <c r="H136" s="41">
        <f>Portafolio!G136</f>
        <v>9.9389517455469021E-4</v>
      </c>
      <c r="I136" s="41">
        <f>Portafolio!H136</f>
        <v>5.0566859458387667E-3</v>
      </c>
      <c r="J136" s="41">
        <f>Portafolio!I136</f>
        <v>7.6945269621530249E-3</v>
      </c>
      <c r="K136" s="41">
        <f>Portafolio!J136</f>
        <v>3.4080470197937951E-3</v>
      </c>
    </row>
    <row r="137" spans="1:11" x14ac:dyDescent="0.25">
      <c r="A137" s="25">
        <v>45351</v>
      </c>
      <c r="B137" s="26">
        <v>180.29647800000001</v>
      </c>
      <c r="C137" s="26">
        <v>59.085262</v>
      </c>
      <c r="D137" s="26">
        <v>183.961624</v>
      </c>
      <c r="E137" s="26">
        <v>16.410843</v>
      </c>
      <c r="F137" s="26">
        <f>SUMPRODUCT(Portafolio!B137:E137,Portafolio!$M$37:$P$37)</f>
        <v>124.13022728918283</v>
      </c>
      <c r="G137" s="41">
        <f>Portafolio!F137</f>
        <v>-3.6999302544279294E-3</v>
      </c>
      <c r="H137" s="41">
        <f>Portafolio!G137</f>
        <v>-6.311315966027564E-3</v>
      </c>
      <c r="I137" s="41">
        <f>Portafolio!H137</f>
        <v>9.0702909341080495E-3</v>
      </c>
      <c r="J137" s="41">
        <f>Portafolio!I137</f>
        <v>-1.7703701935084114E-3</v>
      </c>
      <c r="K137" s="41">
        <f>Portafolio!J137</f>
        <v>2.4028454469607859E-3</v>
      </c>
    </row>
    <row r="138" spans="1:11" x14ac:dyDescent="0.25">
      <c r="A138" s="25">
        <v>45352</v>
      </c>
      <c r="B138" s="26">
        <v>179.20922899999999</v>
      </c>
      <c r="C138" s="26">
        <v>58.602893999999999</v>
      </c>
      <c r="D138" s="26">
        <v>183.20030199999999</v>
      </c>
      <c r="E138" s="26">
        <v>16.459311</v>
      </c>
      <c r="F138" s="26">
        <f>SUMPRODUCT(Portafolio!B138:E138,Portafolio!$M$37:$P$37)</f>
        <v>123.57632605542069</v>
      </c>
      <c r="G138" s="41">
        <f>Portafolio!F138</f>
        <v>-6.0485955778969338E-3</v>
      </c>
      <c r="H138" s="41">
        <f>Portafolio!G138</f>
        <v>-8.1974383416661724E-3</v>
      </c>
      <c r="I138" s="41">
        <f>Portafolio!H138</f>
        <v>-4.1470699285579005E-3</v>
      </c>
      <c r="J138" s="41">
        <f>Portafolio!I138</f>
        <v>2.9490604228386468E-3</v>
      </c>
      <c r="K138" s="41">
        <f>Portafolio!J138</f>
        <v>-2.4044345191337221E-3</v>
      </c>
    </row>
    <row r="139" spans="1:11" x14ac:dyDescent="0.25">
      <c r="A139" s="25">
        <v>45355</v>
      </c>
      <c r="B139" s="26">
        <v>174.66066000000001</v>
      </c>
      <c r="C139" s="26">
        <v>58.878535999999997</v>
      </c>
      <c r="D139" s="26">
        <v>184.57463100000001</v>
      </c>
      <c r="E139" s="26">
        <v>16.284828000000001</v>
      </c>
      <c r="F139" s="26">
        <f>SUMPRODUCT(Portafolio!B139:E139,Portafolio!$M$37:$P$37)</f>
        <v>123.22605160003371</v>
      </c>
      <c r="G139" s="41">
        <f>Portafolio!F139</f>
        <v>-2.5708994582135079E-2</v>
      </c>
      <c r="H139" s="41">
        <f>Portafolio!G139</f>
        <v>4.6925289520041878E-3</v>
      </c>
      <c r="I139" s="41">
        <f>Portafolio!H139</f>
        <v>7.4737850456217817E-3</v>
      </c>
      <c r="J139" s="41">
        <f>Portafolio!I139</f>
        <v>-1.0657458514889893E-2</v>
      </c>
      <c r="K139" s="41">
        <f>Portafolio!J139</f>
        <v>-5.0974620049998969E-3</v>
      </c>
    </row>
    <row r="140" spans="1:11" x14ac:dyDescent="0.25">
      <c r="A140" s="25">
        <v>45356</v>
      </c>
      <c r="B140" s="26">
        <v>169.693161</v>
      </c>
      <c r="C140" s="26">
        <v>58.593048000000003</v>
      </c>
      <c r="D140" s="26">
        <v>186.423553</v>
      </c>
      <c r="E140" s="26">
        <v>16.643484000000001</v>
      </c>
      <c r="F140" s="26">
        <f>SUMPRODUCT(Portafolio!B140:E140,Portafolio!$M$37:$P$37)</f>
        <v>123.14884409125541</v>
      </c>
      <c r="G140" s="41">
        <f>Portafolio!F140</f>
        <v>-2.8853134850884594E-2</v>
      </c>
      <c r="H140" s="41">
        <f>Portafolio!G140</f>
        <v>-4.8605552480539922E-3</v>
      </c>
      <c r="I140" s="41">
        <f>Portafolio!H140</f>
        <v>9.9673658093087422E-3</v>
      </c>
      <c r="J140" s="41">
        <f>Portafolio!I140</f>
        <v>2.1784911671504949E-2</v>
      </c>
      <c r="K140" s="41">
        <f>Portafolio!J140</f>
        <v>5.4328349983613598E-3</v>
      </c>
    </row>
    <row r="141" spans="1:11" x14ac:dyDescent="0.25">
      <c r="A141" s="25">
        <v>45357</v>
      </c>
      <c r="B141" s="26">
        <v>168.69564800000001</v>
      </c>
      <c r="C141" s="26">
        <v>58.622585000000001</v>
      </c>
      <c r="D141" s="26">
        <v>187.39250200000001</v>
      </c>
      <c r="E141" s="26">
        <v>16.653176999999999</v>
      </c>
      <c r="F141" s="26">
        <f>SUMPRODUCT(Portafolio!B141:E141,Portafolio!$M$37:$P$37)</f>
        <v>123.37830668369095</v>
      </c>
      <c r="G141" s="41">
        <f>Portafolio!F141</f>
        <v>-5.8956789518436912E-3</v>
      </c>
      <c r="H141" s="41">
        <f>Portafolio!G141</f>
        <v>5.0397715508103207E-4</v>
      </c>
      <c r="I141" s="41">
        <f>Portafolio!H141</f>
        <v>5.1841067662975826E-3</v>
      </c>
      <c r="J141" s="41">
        <f>Portafolio!I141</f>
        <v>5.8222055801986279E-4</v>
      </c>
      <c r="K141" s="41">
        <f>Portafolio!J141</f>
        <v>1.3013706418258935E-3</v>
      </c>
    </row>
    <row r="142" spans="1:11" x14ac:dyDescent="0.25">
      <c r="A142" s="25">
        <v>45358</v>
      </c>
      <c r="B142" s="26">
        <v>168.57595800000001</v>
      </c>
      <c r="C142" s="26">
        <v>58.514296999999999</v>
      </c>
      <c r="D142" s="26">
        <v>185.75122099999999</v>
      </c>
      <c r="E142" s="26">
        <v>16.527163000000002</v>
      </c>
      <c r="F142" s="26">
        <f>SUMPRODUCT(Portafolio!B142:E142,Portafolio!$M$37:$P$37)</f>
        <v>122.59128156914032</v>
      </c>
      <c r="G142" s="41">
        <f>Portafolio!F142</f>
        <v>-7.0975441095678829E-4</v>
      </c>
      <c r="H142" s="41">
        <f>Portafolio!G142</f>
        <v>-1.848914347035491E-3</v>
      </c>
      <c r="I142" s="41">
        <f>Portafolio!H142</f>
        <v>-8.7971014039722271E-3</v>
      </c>
      <c r="J142" s="41">
        <f>Portafolio!I142</f>
        <v>-7.5957392761439417E-3</v>
      </c>
      <c r="K142" s="41">
        <f>Portafolio!J142</f>
        <v>-6.5141749146078601E-3</v>
      </c>
    </row>
    <row r="143" spans="1:11" x14ac:dyDescent="0.25">
      <c r="A143" s="25">
        <v>45359</v>
      </c>
      <c r="B143" s="26">
        <v>170.301605</v>
      </c>
      <c r="C143" s="26">
        <v>58.593048000000003</v>
      </c>
      <c r="D143" s="26">
        <v>186.097275</v>
      </c>
      <c r="E143" s="26">
        <v>16.672564000000001</v>
      </c>
      <c r="F143" s="26">
        <f>SUMPRODUCT(Portafolio!B143:E143,Portafolio!$M$37:$P$37)</f>
        <v>123.13673121732938</v>
      </c>
      <c r="G143" s="41">
        <f>Portafolio!F143</f>
        <v>1.0184574634208254E-2</v>
      </c>
      <c r="H143" s="41">
        <f>Portafolio!G143</f>
        <v>1.3449371919544843E-3</v>
      </c>
      <c r="I143" s="41">
        <f>Portafolio!H143</f>
        <v>1.8612639482236896E-3</v>
      </c>
      <c r="J143" s="41">
        <f>Portafolio!I143</f>
        <v>8.7592244143747111E-3</v>
      </c>
      <c r="K143" s="41">
        <f>Portafolio!J143</f>
        <v>5.7223787045832183E-3</v>
      </c>
    </row>
    <row r="144" spans="1:11" x14ac:dyDescent="0.25">
      <c r="A144" s="25">
        <v>45362</v>
      </c>
      <c r="B144" s="26">
        <v>172.31655900000001</v>
      </c>
      <c r="C144" s="26">
        <v>59.301837999999996</v>
      </c>
      <c r="D144" s="26">
        <v>186.166473</v>
      </c>
      <c r="E144" s="26">
        <v>16.798576000000001</v>
      </c>
      <c r="F144" s="26">
        <f>SUMPRODUCT(Portafolio!B144:E144,Portafolio!$M$37:$P$37)</f>
        <v>123.63819006716798</v>
      </c>
      <c r="G144" s="41">
        <f>Portafolio!F144</f>
        <v>1.1762232376596935E-2</v>
      </c>
      <c r="H144" s="41">
        <f>Portafolio!G144</f>
        <v>1.2024245731310248E-2</v>
      </c>
      <c r="I144" s="41">
        <f>Portafolio!H144</f>
        <v>3.7176867835657829E-4</v>
      </c>
      <c r="J144" s="41">
        <f>Portafolio!I144</f>
        <v>7.5296267385311973E-3</v>
      </c>
      <c r="K144" s="41">
        <f>Portafolio!J144</f>
        <v>5.4249516032035304E-3</v>
      </c>
    </row>
    <row r="145" spans="1:11" x14ac:dyDescent="0.25">
      <c r="A145" s="25">
        <v>45363</v>
      </c>
      <c r="B145" s="26">
        <v>172.795334</v>
      </c>
      <c r="C145" s="26">
        <v>59.557789</v>
      </c>
      <c r="D145" s="26">
        <v>187.699005</v>
      </c>
      <c r="E145" s="26">
        <v>16.672564000000001</v>
      </c>
      <c r="F145" s="26">
        <f>SUMPRODUCT(Portafolio!B145:E145,Portafolio!$M$37:$P$37)</f>
        <v>124.37400905211739</v>
      </c>
      <c r="G145" s="41">
        <f>Portafolio!F145</f>
        <v>2.7746091448219968E-3</v>
      </c>
      <c r="H145" s="41">
        <f>Portafolio!G145</f>
        <v>4.3067844327523246E-3</v>
      </c>
      <c r="I145" s="41">
        <f>Portafolio!H145</f>
        <v>8.1983530120362299E-3</v>
      </c>
      <c r="J145" s="41">
        <f>Portafolio!I145</f>
        <v>-7.5296267385311115E-3</v>
      </c>
      <c r="K145" s="41">
        <f>Portafolio!J145</f>
        <v>1.8892832149732274E-3</v>
      </c>
    </row>
    <row r="146" spans="1:11" x14ac:dyDescent="0.25">
      <c r="A146" s="25">
        <v>45364</v>
      </c>
      <c r="B146" s="26">
        <v>170.70062300000001</v>
      </c>
      <c r="C146" s="26">
        <v>60.168132999999997</v>
      </c>
      <c r="D146" s="26">
        <v>189.22163399999999</v>
      </c>
      <c r="E146" s="26">
        <v>16.662870000000002</v>
      </c>
      <c r="F146" s="26">
        <f>SUMPRODUCT(Portafolio!B146:E146,Portafolio!$M$37:$P$37)</f>
        <v>124.64450727077232</v>
      </c>
      <c r="G146" s="41">
        <f>Portafolio!F146</f>
        <v>-1.2196574219039144E-2</v>
      </c>
      <c r="H146" s="41">
        <f>Portafolio!G146</f>
        <v>1.0195775101912073E-2</v>
      </c>
      <c r="I146" s="41">
        <f>Portafolio!H146</f>
        <v>8.079352123651724E-3</v>
      </c>
      <c r="J146" s="41">
        <f>Portafolio!I146</f>
        <v>-5.8160336375158385E-4</v>
      </c>
      <c r="K146" s="41">
        <f>Portafolio!J146</f>
        <v>1.3329689280354286E-3</v>
      </c>
    </row>
    <row r="147" spans="1:11" x14ac:dyDescent="0.25">
      <c r="A147" s="25">
        <v>45365</v>
      </c>
      <c r="B147" s="26">
        <v>172.565933</v>
      </c>
      <c r="C147" s="26">
        <v>60.034171999999998</v>
      </c>
      <c r="D147" s="26">
        <v>185.85008199999999</v>
      </c>
      <c r="E147" s="26">
        <v>16.488389999999999</v>
      </c>
      <c r="F147" s="26">
        <f>SUMPRODUCT(Portafolio!B147:E147,Portafolio!$M$37:$P$37)</f>
        <v>123.47939612096643</v>
      </c>
      <c r="G147" s="41">
        <f>Portafolio!F147</f>
        <v>1.0868104262170121E-2</v>
      </c>
      <c r="H147" s="41">
        <f>Portafolio!G147</f>
        <v>-2.2289265661106588E-3</v>
      </c>
      <c r="I147" s="41">
        <f>Portafolio!H147</f>
        <v>-1.7978656730612674E-2</v>
      </c>
      <c r="J147" s="41">
        <f>Portafolio!I147</f>
        <v>-1.0526393935028697E-2</v>
      </c>
      <c r="K147" s="41">
        <f>Portafolio!J147</f>
        <v>-9.1838570477960242E-3</v>
      </c>
    </row>
    <row r="148" spans="1:11" x14ac:dyDescent="0.25">
      <c r="A148" s="25">
        <v>45366</v>
      </c>
      <c r="B148" s="26">
        <v>172.18687399999999</v>
      </c>
      <c r="C148" s="26">
        <v>59.418948999999998</v>
      </c>
      <c r="D148" s="26">
        <v>188.15382399999999</v>
      </c>
      <c r="E148" s="26">
        <v>16.527163000000002</v>
      </c>
      <c r="F148" s="26">
        <f>SUMPRODUCT(Portafolio!B148:E148,Portafolio!$M$37:$P$37)</f>
        <v>124.39920112667266</v>
      </c>
      <c r="G148" s="41">
        <f>Portafolio!F148</f>
        <v>-2.1990199647653258E-3</v>
      </c>
      <c r="H148" s="41">
        <f>Portafolio!G148</f>
        <v>-1.0300751202101817E-2</v>
      </c>
      <c r="I148" s="41">
        <f>Portafolio!H148</f>
        <v>1.2319503083121451E-2</v>
      </c>
      <c r="J148" s="41">
        <f>Portafolio!I148</f>
        <v>2.3487728844055851E-3</v>
      </c>
      <c r="K148" s="41">
        <f>Portafolio!J148</f>
        <v>5.288344628770811E-3</v>
      </c>
    </row>
    <row r="149" spans="1:11" x14ac:dyDescent="0.25">
      <c r="A149" s="25">
        <v>45369</v>
      </c>
      <c r="B149" s="26">
        <v>173.284119</v>
      </c>
      <c r="C149" s="26">
        <v>59.667023</v>
      </c>
      <c r="D149" s="26">
        <v>190.487213</v>
      </c>
      <c r="E149" s="26">
        <v>16.769497000000001</v>
      </c>
      <c r="F149" s="26">
        <f>SUMPRODUCT(Portafolio!B149:E149,Portafolio!$M$37:$P$37)</f>
        <v>125.72709911835433</v>
      </c>
      <c r="G149" s="41">
        <f>Portafolio!F149</f>
        <v>6.3521899768463532E-3</v>
      </c>
      <c r="H149" s="41">
        <f>Portafolio!G149</f>
        <v>4.1663069910752798E-3</v>
      </c>
      <c r="I149" s="41">
        <f>Portafolio!H149</f>
        <v>1.2325227911982373E-2</v>
      </c>
      <c r="J149" s="41">
        <f>Portafolio!I149</f>
        <v>1.455631158926427E-2</v>
      </c>
      <c r="K149" s="41">
        <f>Portafolio!J149</f>
        <v>1.1520549274986875E-2</v>
      </c>
    </row>
    <row r="150" spans="1:11" x14ac:dyDescent="0.25">
      <c r="A150" s="25">
        <v>45370</v>
      </c>
      <c r="B150" s="26">
        <v>175.63819899999999</v>
      </c>
      <c r="C150" s="26">
        <v>59.766250999999997</v>
      </c>
      <c r="D150" s="26">
        <v>191.60446200000001</v>
      </c>
      <c r="E150" s="26">
        <v>16.643484000000001</v>
      </c>
      <c r="F150" s="26">
        <f>SUMPRODUCT(Portafolio!B150:E150,Portafolio!$M$37:$P$37)</f>
        <v>126.64860049525923</v>
      </c>
      <c r="G150" s="41">
        <f>Portafolio!F150</f>
        <v>1.3493637966671364E-2</v>
      </c>
      <c r="H150" s="41">
        <f>Portafolio!G150</f>
        <v>1.6616478726241028E-3</v>
      </c>
      <c r="I150" s="41">
        <f>Portafolio!H150</f>
        <v>5.8480844115032697E-3</v>
      </c>
      <c r="J150" s="41">
        <f>Portafolio!I150</f>
        <v>-7.5427928711403599E-3</v>
      </c>
      <c r="K150" s="41">
        <f>Portafolio!J150</f>
        <v>2.8851977273495972E-3</v>
      </c>
    </row>
    <row r="151" spans="1:11" x14ac:dyDescent="0.25">
      <c r="A151" s="25">
        <v>45371</v>
      </c>
      <c r="B151" s="26">
        <v>178.22171</v>
      </c>
      <c r="C151" s="26">
        <v>60.282249</v>
      </c>
      <c r="D151" s="26">
        <v>194.115814</v>
      </c>
      <c r="E151" s="26">
        <v>16.682257</v>
      </c>
      <c r="F151" s="26">
        <f>SUMPRODUCT(Portafolio!B151:E151,Portafolio!$M$37:$P$37)</f>
        <v>128.29594353692656</v>
      </c>
      <c r="G151" s="41">
        <f>Portafolio!F151</f>
        <v>1.4602145308817756E-2</v>
      </c>
      <c r="H151" s="41">
        <f>Portafolio!G151</f>
        <v>8.5965451914703454E-3</v>
      </c>
      <c r="I151" s="41">
        <f>Portafolio!H151</f>
        <v>1.3021806957661381E-2</v>
      </c>
      <c r="J151" s="41">
        <f>Portafolio!I151</f>
        <v>2.3269110502146303E-3</v>
      </c>
      <c r="K151" s="41">
        <f>Portafolio!J151</f>
        <v>9.7091490238554387E-3</v>
      </c>
    </row>
    <row r="152" spans="1:11" x14ac:dyDescent="0.25">
      <c r="A152" s="25">
        <v>45372</v>
      </c>
      <c r="B152" s="26">
        <v>170.94001800000001</v>
      </c>
      <c r="C152" s="26">
        <v>60.004406000000003</v>
      </c>
      <c r="D152" s="26">
        <v>196.81501800000001</v>
      </c>
      <c r="E152" s="26">
        <v>16.633789</v>
      </c>
      <c r="F152" s="26">
        <f>SUMPRODUCT(Portafolio!B152:E152,Portafolio!$M$37:$P$37)</f>
        <v>127.99860191767432</v>
      </c>
      <c r="G152" s="41">
        <f>Portafolio!F152</f>
        <v>-4.1715613983300662E-2</v>
      </c>
      <c r="H152" s="41">
        <f>Portafolio!G152</f>
        <v>-4.6196894266072042E-3</v>
      </c>
      <c r="I152" s="41">
        <f>Portafolio!H152</f>
        <v>1.3809332358761774E-2</v>
      </c>
      <c r="J152" s="41">
        <f>Portafolio!I152</f>
        <v>-2.9095910236789767E-3</v>
      </c>
      <c r="K152" s="41">
        <f>Portafolio!J152</f>
        <v>-3.399021503757634E-3</v>
      </c>
    </row>
    <row r="153" spans="1:11" x14ac:dyDescent="0.25">
      <c r="A153" s="25">
        <v>45373</v>
      </c>
      <c r="B153" s="26">
        <v>171.84773300000001</v>
      </c>
      <c r="C153" s="26">
        <v>60.024253999999999</v>
      </c>
      <c r="D153" s="26">
        <v>194.40254200000001</v>
      </c>
      <c r="E153" s="26">
        <v>16.459311</v>
      </c>
      <c r="F153" s="26">
        <f>SUMPRODUCT(Portafolio!B153:E153,Portafolio!$M$37:$P$37)</f>
        <v>127.06854169274847</v>
      </c>
      <c r="G153" s="41">
        <f>Portafolio!F153</f>
        <v>5.2960884338796171E-3</v>
      </c>
      <c r="H153" s="41">
        <f>Portafolio!G153</f>
        <v>3.3072101581254086E-4</v>
      </c>
      <c r="I153" s="41">
        <f>Portafolio!H153</f>
        <v>-1.2333324609694349E-2</v>
      </c>
      <c r="J153" s="41">
        <f>Portafolio!I153</f>
        <v>-1.0544773183150766E-2</v>
      </c>
      <c r="K153" s="41">
        <f>Portafolio!J153</f>
        <v>-7.7257881598648886E-3</v>
      </c>
    </row>
    <row r="154" spans="1:11" x14ac:dyDescent="0.25">
      <c r="A154" s="25">
        <v>45376</v>
      </c>
      <c r="B154" s="26">
        <v>170.42132599999999</v>
      </c>
      <c r="C154" s="26">
        <v>59.934944000000002</v>
      </c>
      <c r="D154" s="26">
        <v>192.622849</v>
      </c>
      <c r="E154" s="26">
        <v>16.595016000000001</v>
      </c>
      <c r="F154" s="26">
        <f>SUMPRODUCT(Portafolio!B154:E154,Portafolio!$M$37:$P$37)</f>
        <v>126.04562549026821</v>
      </c>
      <c r="G154" s="41">
        <f>Portafolio!F154</f>
        <v>-8.3350523254073824E-3</v>
      </c>
      <c r="H154" s="41">
        <f>Portafolio!G154</f>
        <v>-1.4890065620656438E-3</v>
      </c>
      <c r="I154" s="41">
        <f>Portafolio!H154</f>
        <v>-9.1968412694247506E-3</v>
      </c>
      <c r="J154" s="41">
        <f>Portafolio!I154</f>
        <v>8.2110739967389546E-3</v>
      </c>
      <c r="K154" s="41">
        <f>Portafolio!J154</f>
        <v>-3.0997758442341842E-3</v>
      </c>
    </row>
    <row r="155" spans="1:11" x14ac:dyDescent="0.25">
      <c r="A155" s="25">
        <v>45377</v>
      </c>
      <c r="B155" s="26">
        <v>169.28419500000001</v>
      </c>
      <c r="C155" s="26">
        <v>60.073867999999997</v>
      </c>
      <c r="D155" s="26">
        <v>193.52256800000001</v>
      </c>
      <c r="E155" s="26">
        <v>16.653176999999999</v>
      </c>
      <c r="F155" s="26">
        <f>SUMPRODUCT(Portafolio!B155:E155,Portafolio!$M$37:$P$37)</f>
        <v>126.23705643405701</v>
      </c>
      <c r="G155" s="41">
        <f>Portafolio!F155</f>
        <v>-6.6948293563426041E-3</v>
      </c>
      <c r="H155" s="41">
        <f>Portafolio!G155</f>
        <v>2.3152310191375206E-3</v>
      </c>
      <c r="I155" s="41">
        <f>Portafolio!H155</f>
        <v>4.6600093568763086E-3</v>
      </c>
      <c r="J155" s="41">
        <f>Portafolio!I155</f>
        <v>3.4985997178958793E-3</v>
      </c>
      <c r="K155" s="41">
        <f>Portafolio!J155</f>
        <v>1.9266764970238747E-3</v>
      </c>
    </row>
    <row r="156" spans="1:11" x14ac:dyDescent="0.25">
      <c r="A156" s="25">
        <v>45378</v>
      </c>
      <c r="B156" s="26">
        <v>172.875137</v>
      </c>
      <c r="C156" s="26">
        <v>60.560093000000002</v>
      </c>
      <c r="D156" s="26">
        <v>197.269836</v>
      </c>
      <c r="E156" s="26">
        <v>17.011831000000001</v>
      </c>
      <c r="F156" s="26">
        <f>SUMPRODUCT(Portafolio!B156:E156,Portafolio!$M$37:$P$37)</f>
        <v>128.72784955145138</v>
      </c>
      <c r="G156" s="41">
        <f>Portafolio!F156</f>
        <v>2.0990652674622658E-2</v>
      </c>
      <c r="H156" s="41">
        <f>Portafolio!G156</f>
        <v>8.0612064628980545E-3</v>
      </c>
      <c r="I156" s="41">
        <f>Portafolio!H156</f>
        <v>1.9178381247547345E-2</v>
      </c>
      <c r="J156" s="41">
        <f>Portafolio!I156</f>
        <v>2.130803414272742E-2</v>
      </c>
      <c r="K156" s="41">
        <f>Portafolio!J156</f>
        <v>1.9771976007712862E-2</v>
      </c>
    </row>
    <row r="157" spans="1:11" x14ac:dyDescent="0.25">
      <c r="A157" s="25">
        <v>45379</v>
      </c>
      <c r="B157" s="26">
        <v>171.049744</v>
      </c>
      <c r="C157" s="26">
        <v>60.708939000000001</v>
      </c>
      <c r="D157" s="26">
        <v>198.04104599999999</v>
      </c>
      <c r="E157" s="26">
        <v>17.060296999999998</v>
      </c>
      <c r="F157" s="26">
        <f>SUMPRODUCT(Portafolio!B157:E157,Portafolio!$M$37:$P$37)</f>
        <v>128.72314771150869</v>
      </c>
      <c r="G157" s="41">
        <f>Portafolio!F157</f>
        <v>-1.0615167680639992E-2</v>
      </c>
      <c r="H157" s="41">
        <f>Portafolio!G157</f>
        <v>2.4548076667502516E-3</v>
      </c>
      <c r="I157" s="41">
        <f>Portafolio!H157</f>
        <v>3.9017948330012063E-3</v>
      </c>
      <c r="J157" s="41">
        <f>Portafolio!I157</f>
        <v>2.8449078782690519E-3</v>
      </c>
      <c r="K157" s="41">
        <f>Portafolio!J157</f>
        <v>6.0853637361498478E-4</v>
      </c>
    </row>
    <row r="158" spans="1:11" x14ac:dyDescent="0.25">
      <c r="A158" s="25">
        <v>45383</v>
      </c>
      <c r="B158" s="26">
        <v>169.60337799999999</v>
      </c>
      <c r="C158" s="26">
        <v>60.212788000000003</v>
      </c>
      <c r="D158" s="26">
        <v>196.696381</v>
      </c>
      <c r="E158" s="26">
        <v>16.963363999999999</v>
      </c>
      <c r="F158" s="26">
        <f>SUMPRODUCT(Portafolio!B158:E158,Portafolio!$M$37:$P$37)</f>
        <v>127.79500373481559</v>
      </c>
      <c r="G158" s="41">
        <f>Portafolio!F158</f>
        <v>-8.4917741718009161E-3</v>
      </c>
      <c r="H158" s="41">
        <f>Portafolio!G158</f>
        <v>-8.2061974569752581E-3</v>
      </c>
      <c r="I158" s="41">
        <f>Portafolio!H158</f>
        <v>-6.8129855912890617E-3</v>
      </c>
      <c r="J158" s="41">
        <f>Portafolio!I158</f>
        <v>-5.697991304405129E-3</v>
      </c>
      <c r="K158" s="41">
        <f>Portafolio!J158</f>
        <v>-6.8451408794689668E-3</v>
      </c>
    </row>
    <row r="159" spans="1:11" x14ac:dyDescent="0.25">
      <c r="A159" s="25">
        <v>45384</v>
      </c>
      <c r="B159" s="26">
        <v>168.41635099999999</v>
      </c>
      <c r="C159" s="26">
        <v>59.686870999999996</v>
      </c>
      <c r="D159" s="26">
        <v>196.617279</v>
      </c>
      <c r="E159" s="26">
        <v>16.982749999999999</v>
      </c>
      <c r="F159" s="26">
        <f>SUMPRODUCT(Portafolio!B159:E159,Portafolio!$M$37:$P$37)</f>
        <v>127.5085642045423</v>
      </c>
      <c r="G159" s="41">
        <f>Portafolio!F159</f>
        <v>-7.0234473180625914E-3</v>
      </c>
      <c r="H159" s="41">
        <f>Portafolio!G159</f>
        <v>-8.7726750393700287E-3</v>
      </c>
      <c r="I159" s="41">
        <f>Portafolio!H159</f>
        <v>-4.0223368324664339E-4</v>
      </c>
      <c r="J159" s="41">
        <f>Portafolio!I159</f>
        <v>1.1421632595400733E-3</v>
      </c>
      <c r="K159" s="41">
        <f>Portafolio!J159</f>
        <v>-1.5660624475801071E-3</v>
      </c>
    </row>
    <row r="160" spans="1:11" x14ac:dyDescent="0.25">
      <c r="A160" s="25">
        <v>45385</v>
      </c>
      <c r="B160" s="26">
        <v>169.22431900000001</v>
      </c>
      <c r="C160" s="26">
        <v>59.369335</v>
      </c>
      <c r="D160" s="26">
        <v>196.06359900000001</v>
      </c>
      <c r="E160" s="26">
        <v>17.069991999999999</v>
      </c>
      <c r="F160" s="26">
        <f>SUMPRODUCT(Portafolio!B160:E160,Portafolio!$M$37:$P$37)</f>
        <v>127.44250004627163</v>
      </c>
      <c r="G160" s="41">
        <f>Portafolio!F160</f>
        <v>4.7859728642550272E-3</v>
      </c>
      <c r="H160" s="41">
        <f>Portafolio!G160</f>
        <v>-5.3342326889105063E-3</v>
      </c>
      <c r="I160" s="41">
        <f>Portafolio!H160</f>
        <v>-2.8200016753762752E-3</v>
      </c>
      <c r="J160" s="41">
        <f>Portafolio!I160</f>
        <v>5.12394513644681E-3</v>
      </c>
      <c r="K160" s="41">
        <f>Portafolio!J160</f>
        <v>1.1536595746890201E-3</v>
      </c>
    </row>
    <row r="161" spans="1:11" x14ac:dyDescent="0.25">
      <c r="A161" s="25">
        <v>45386</v>
      </c>
      <c r="B161" s="26">
        <v>168.396423</v>
      </c>
      <c r="C161" s="26">
        <v>58.843414000000003</v>
      </c>
      <c r="D161" s="26">
        <v>194.571854</v>
      </c>
      <c r="E161" s="26">
        <v>17.031217999999999</v>
      </c>
      <c r="F161" s="26">
        <f>SUMPRODUCT(Portafolio!B161:E161,Portafolio!$M$37:$P$37)</f>
        <v>126.59080484882361</v>
      </c>
      <c r="G161" s="41">
        <f>Portafolio!F161</f>
        <v>-4.9043056684808586E-3</v>
      </c>
      <c r="H161" s="41">
        <f>Portafolio!G161</f>
        <v>-8.8979314726668046E-3</v>
      </c>
      <c r="I161" s="41">
        <f>Portafolio!H161</f>
        <v>-7.637567148412871E-3</v>
      </c>
      <c r="J161" s="41">
        <f>Portafolio!I161</f>
        <v>-2.2740551851044106E-3</v>
      </c>
      <c r="K161" s="41">
        <f>Portafolio!J161</f>
        <v>-5.4155994439799007E-3</v>
      </c>
    </row>
    <row r="162" spans="1:11" x14ac:dyDescent="0.25">
      <c r="A162" s="25">
        <v>45387</v>
      </c>
      <c r="B162" s="26">
        <v>169.154495</v>
      </c>
      <c r="C162" s="26">
        <v>59.051796000000003</v>
      </c>
      <c r="D162" s="26">
        <v>196.36193800000001</v>
      </c>
      <c r="E162" s="26">
        <v>16.885818</v>
      </c>
      <c r="F162" s="26">
        <f>SUMPRODUCT(Portafolio!B162:E162,Portafolio!$M$37:$P$37)</f>
        <v>127.48679248210641</v>
      </c>
      <c r="G162" s="41">
        <f>Portafolio!F162</f>
        <v>4.4916084303433098E-3</v>
      </c>
      <c r="H162" s="41">
        <f>Portafolio!G162</f>
        <v>3.5350412795235415E-3</v>
      </c>
      <c r="I162" s="41">
        <f>Portafolio!H162</f>
        <v>9.1580546261534317E-3</v>
      </c>
      <c r="J162" s="41">
        <f>Portafolio!I162</f>
        <v>-8.5739149328683574E-3</v>
      </c>
      <c r="K162" s="41">
        <f>Portafolio!J162</f>
        <v>2.2833408245603111E-3</v>
      </c>
    </row>
    <row r="163" spans="1:11" x14ac:dyDescent="0.25">
      <c r="A163" s="25">
        <v>45390</v>
      </c>
      <c r="B163" s="26">
        <v>168.027344</v>
      </c>
      <c r="C163" s="26">
        <v>58.813643999999996</v>
      </c>
      <c r="D163" s="26">
        <v>197.38626099999999</v>
      </c>
      <c r="E163" s="26">
        <v>16.721031</v>
      </c>
      <c r="F163" s="26">
        <f>SUMPRODUCT(Portafolio!B163:E163,Portafolio!$M$37:$P$37)</f>
        <v>127.64747767192425</v>
      </c>
      <c r="G163" s="41">
        <f>Portafolio!F163</f>
        <v>-6.685740856598745E-3</v>
      </c>
      <c r="H163" s="41">
        <f>Portafolio!G163</f>
        <v>-4.0410882798711488E-3</v>
      </c>
      <c r="I163" s="41">
        <f>Portafolio!H163</f>
        <v>5.202946011474462E-3</v>
      </c>
      <c r="J163" s="41">
        <f>Portafolio!I163</f>
        <v>-9.8068295948848475E-3</v>
      </c>
      <c r="K163" s="41">
        <f>Portafolio!J163</f>
        <v>-2.3818341387223203E-3</v>
      </c>
    </row>
    <row r="164" spans="1:11" x14ac:dyDescent="0.25">
      <c r="A164" s="25">
        <v>45391</v>
      </c>
      <c r="B164" s="26">
        <v>169.24427800000001</v>
      </c>
      <c r="C164" s="26">
        <v>59.260181000000003</v>
      </c>
      <c r="D164" s="26">
        <v>196.06358299999999</v>
      </c>
      <c r="E164" s="26">
        <v>16.650095</v>
      </c>
      <c r="F164" s="26">
        <f>SUMPRODUCT(Portafolio!B164:E164,Portafolio!$M$37:$P$37)</f>
        <v>127.30668212435587</v>
      </c>
      <c r="G164" s="41">
        <f>Portafolio!F164</f>
        <v>7.2163751807764352E-3</v>
      </c>
      <c r="H164" s="41">
        <f>Portafolio!G164</f>
        <v>7.5637276739742845E-3</v>
      </c>
      <c r="I164" s="41">
        <f>Portafolio!H164</f>
        <v>-6.7235150953914692E-3</v>
      </c>
      <c r="J164" s="41">
        <f>Portafolio!I164</f>
        <v>-4.2513463190354973E-3</v>
      </c>
      <c r="K164" s="41">
        <f>Portafolio!J164</f>
        <v>-2.564760984689371E-3</v>
      </c>
    </row>
    <row r="165" spans="1:11" x14ac:dyDescent="0.25">
      <c r="A165" s="25">
        <v>45392</v>
      </c>
      <c r="B165" s="26">
        <v>167.35902400000001</v>
      </c>
      <c r="C165" s="26">
        <v>58.466338999999998</v>
      </c>
      <c r="D165" s="26">
        <v>194.392853</v>
      </c>
      <c r="E165" s="26">
        <v>16.482609</v>
      </c>
      <c r="F165" s="26">
        <f>SUMPRODUCT(Portafolio!B165:E165,Portafolio!$M$37:$P$37)</f>
        <v>126.11349462727412</v>
      </c>
      <c r="G165" s="41">
        <f>Portafolio!F165</f>
        <v>-1.120175412492392E-2</v>
      </c>
      <c r="H165" s="41">
        <f>Portafolio!G165</f>
        <v>-1.348640955626019E-2</v>
      </c>
      <c r="I165" s="41">
        <f>Portafolio!H165</f>
        <v>-8.557882737226321E-3</v>
      </c>
      <c r="J165" s="41">
        <f>Portafolio!I165</f>
        <v>-1.0110097057956752E-2</v>
      </c>
      <c r="K165" s="41">
        <f>Portafolio!J165</f>
        <v>-9.7864092446691246E-3</v>
      </c>
    </row>
    <row r="166" spans="1:11" x14ac:dyDescent="0.25">
      <c r="A166" s="25">
        <v>45393</v>
      </c>
      <c r="B166" s="26">
        <v>174.60079999999999</v>
      </c>
      <c r="C166" s="26">
        <v>58.595337000000001</v>
      </c>
      <c r="D166" s="26">
        <v>194.353058</v>
      </c>
      <c r="E166" s="26">
        <v>16.177192999999999</v>
      </c>
      <c r="F166" s="26">
        <f>SUMPRODUCT(Portafolio!B166:E166,Portafolio!$M$37:$P$37)</f>
        <v>127.4463534879695</v>
      </c>
      <c r="G166" s="41">
        <f>Portafolio!F166</f>
        <v>4.236087617690229E-2</v>
      </c>
      <c r="H166" s="41">
        <f>Portafolio!G166</f>
        <v>2.2039331166826617E-3</v>
      </c>
      <c r="I166" s="41">
        <f>Portafolio!H166</f>
        <v>-2.0473527315899678E-4</v>
      </c>
      <c r="J166" s="41">
        <f>Portafolio!I166</f>
        <v>-1.8703414262897906E-2</v>
      </c>
      <c r="K166" s="41">
        <f>Portafolio!J166</f>
        <v>2.4157821398819264E-3</v>
      </c>
    </row>
    <row r="167" spans="1:11" x14ac:dyDescent="0.25">
      <c r="A167" s="25">
        <v>45394</v>
      </c>
      <c r="B167" s="26">
        <v>176.10702499999999</v>
      </c>
      <c r="C167" s="26">
        <v>57.831263999999997</v>
      </c>
      <c r="D167" s="26">
        <v>181.782715</v>
      </c>
      <c r="E167" s="26">
        <v>16.068819000000001</v>
      </c>
      <c r="F167" s="26">
        <f>SUMPRODUCT(Portafolio!B167:E167,Portafolio!$M$37:$P$37)</f>
        <v>122.1803690685534</v>
      </c>
      <c r="G167" s="41">
        <f>Portafolio!F167</f>
        <v>8.5896815167550832E-3</v>
      </c>
      <c r="H167" s="41">
        <f>Portafolio!G167</f>
        <v>-1.3125590939175541E-2</v>
      </c>
      <c r="I167" s="41">
        <f>Portafolio!H167</f>
        <v>-6.6864291458487934E-2</v>
      </c>
      <c r="J167" s="41">
        <f>Portafolio!I167</f>
        <v>-6.7217247231749887E-3</v>
      </c>
      <c r="K167" s="41">
        <f>Portafolio!J167</f>
        <v>-3.0246366724337927E-2</v>
      </c>
    </row>
    <row r="168" spans="1:11" x14ac:dyDescent="0.25">
      <c r="A168" s="25">
        <v>45397</v>
      </c>
      <c r="B168" s="26">
        <v>172.256699</v>
      </c>
      <c r="C168" s="26">
        <v>57.692345000000003</v>
      </c>
      <c r="D168" s="26">
        <v>181.882172</v>
      </c>
      <c r="E168" s="26">
        <v>15.999855</v>
      </c>
      <c r="F168" s="26">
        <f>SUMPRODUCT(Portafolio!B168:E168,Portafolio!$M$37:$P$37)</f>
        <v>121.42853521336798</v>
      </c>
      <c r="G168" s="41">
        <f>Portafolio!F168</f>
        <v>-2.2106106529132866E-2</v>
      </c>
      <c r="H168" s="41">
        <f>Portafolio!G168</f>
        <v>-2.4050333635455131E-3</v>
      </c>
      <c r="I168" s="41">
        <f>Portafolio!H168</f>
        <v>5.4697060967347623E-4</v>
      </c>
      <c r="J168" s="41">
        <f>Portafolio!I168</f>
        <v>-4.3010263731349009E-3</v>
      </c>
      <c r="K168" s="41">
        <f>Portafolio!J168</f>
        <v>-5.6513111627722696E-3</v>
      </c>
    </row>
    <row r="169" spans="1:11" x14ac:dyDescent="0.25">
      <c r="A169" s="25">
        <v>45398</v>
      </c>
      <c r="B169" s="26">
        <v>168.955017</v>
      </c>
      <c r="C169" s="26">
        <v>57.612960999999999</v>
      </c>
      <c r="D169" s="26">
        <v>179.803696</v>
      </c>
      <c r="E169" s="26">
        <v>15.852073000000001</v>
      </c>
      <c r="F169" s="26">
        <f>SUMPRODUCT(Portafolio!B169:E169,Portafolio!$M$37:$P$37)</f>
        <v>119.81014525860188</v>
      </c>
      <c r="G169" s="41">
        <f>Portafolio!F169</f>
        <v>-1.9353292388622649E-2</v>
      </c>
      <c r="H169" s="41">
        <f>Portafolio!G169</f>
        <v>-1.3769359849297128E-3</v>
      </c>
      <c r="I169" s="41">
        <f>Portafolio!H169</f>
        <v>-1.1493392825475091E-2</v>
      </c>
      <c r="J169" s="41">
        <f>Portafolio!I169</f>
        <v>-9.2793792839827582E-3</v>
      </c>
      <c r="K169" s="41">
        <f>Portafolio!J169</f>
        <v>-1.1933324263826817E-2</v>
      </c>
    </row>
    <row r="170" spans="1:11" x14ac:dyDescent="0.25">
      <c r="A170" s="25">
        <v>45399</v>
      </c>
      <c r="B170" s="26">
        <v>167.57847599999999</v>
      </c>
      <c r="C170" s="26">
        <v>58.059494000000001</v>
      </c>
      <c r="D170" s="26">
        <v>179.08766199999999</v>
      </c>
      <c r="E170" s="26">
        <v>15.881629999999999</v>
      </c>
      <c r="F170" s="26">
        <f>SUMPRODUCT(Portafolio!B170:E170,Portafolio!$M$37:$P$37)</f>
        <v>119.25023756686156</v>
      </c>
      <c r="G170" s="41">
        <f>Portafolio!F170</f>
        <v>-8.1807529156866562E-3</v>
      </c>
      <c r="H170" s="41">
        <f>Portafolio!G170</f>
        <v>7.7206836858722564E-3</v>
      </c>
      <c r="I170" s="41">
        <f>Portafolio!H170</f>
        <v>-3.9902601949420831E-3</v>
      </c>
      <c r="J170" s="41">
        <f>Portafolio!I170</f>
        <v>1.8628149729069926E-3</v>
      </c>
      <c r="K170" s="41">
        <f>Portafolio!J170</f>
        <v>-2.4608274972705148E-3</v>
      </c>
    </row>
    <row r="171" spans="1:11" x14ac:dyDescent="0.25">
      <c r="A171" s="25">
        <v>45400</v>
      </c>
      <c r="B171" s="26">
        <v>166.62088</v>
      </c>
      <c r="C171" s="26">
        <v>58.456417000000002</v>
      </c>
      <c r="D171" s="26">
        <v>180.251205</v>
      </c>
      <c r="E171" s="26">
        <v>16.088524</v>
      </c>
      <c r="F171" s="26">
        <f>SUMPRODUCT(Portafolio!B171:E171,Portafolio!$M$37:$P$37)</f>
        <v>119.6513605995633</v>
      </c>
      <c r="G171" s="41">
        <f>Portafolio!F171</f>
        <v>-5.7307029681765223E-3</v>
      </c>
      <c r="H171" s="41">
        <f>Portafolio!G171</f>
        <v>6.8132245978021052E-3</v>
      </c>
      <c r="I171" s="41">
        <f>Portafolio!H171</f>
        <v>6.4760434973849422E-3</v>
      </c>
      <c r="J171" s="41">
        <f>Portafolio!I171</f>
        <v>1.2943127412559438E-2</v>
      </c>
      <c r="K171" s="41">
        <f>Portafolio!J171</f>
        <v>6.141074302354505E-3</v>
      </c>
    </row>
    <row r="172" spans="1:11" x14ac:dyDescent="0.25">
      <c r="A172" s="25">
        <v>45401</v>
      </c>
      <c r="B172" s="26">
        <v>164.58599899999999</v>
      </c>
      <c r="C172" s="26">
        <v>59.706710999999999</v>
      </c>
      <c r="D172" s="26">
        <v>184.776138</v>
      </c>
      <c r="E172" s="26">
        <v>16.265863</v>
      </c>
      <c r="F172" s="26">
        <f>SUMPRODUCT(Portafolio!B172:E172,Portafolio!$M$37:$P$37)</f>
        <v>121.33383815041374</v>
      </c>
      <c r="G172" s="41">
        <f>Portafolio!F172</f>
        <v>-1.2287828139873455E-2</v>
      </c>
      <c r="H172" s="41">
        <f>Portafolio!G172</f>
        <v>2.1162958107073866E-2</v>
      </c>
      <c r="I172" s="41">
        <f>Portafolio!H172</f>
        <v>2.4793566191605932E-2</v>
      </c>
      <c r="J172" s="41">
        <f>Portafolio!I172</f>
        <v>1.0962394432582713E-2</v>
      </c>
      <c r="K172" s="41">
        <f>Portafolio!J172</f>
        <v>1.2796456943029434E-2</v>
      </c>
    </row>
    <row r="173" spans="1:11" x14ac:dyDescent="0.25">
      <c r="A173" s="25">
        <v>45404</v>
      </c>
      <c r="B173" s="26">
        <v>165.42387400000001</v>
      </c>
      <c r="C173" s="26">
        <v>60.08379</v>
      </c>
      <c r="D173" s="26">
        <v>188.366241</v>
      </c>
      <c r="E173" s="26">
        <v>16.068819000000001</v>
      </c>
      <c r="F173" s="26">
        <f>SUMPRODUCT(Portafolio!B173:E173,Portafolio!$M$37:$P$37)</f>
        <v>123.02356379950346</v>
      </c>
      <c r="G173" s="41">
        <f>Portafolio!F173</f>
        <v>5.07788929321121E-3</v>
      </c>
      <c r="H173" s="41">
        <f>Portafolio!G173</f>
        <v>6.2956618817539729E-3</v>
      </c>
      <c r="I173" s="41">
        <f>Portafolio!H173</f>
        <v>1.9243130694284457E-2</v>
      </c>
      <c r="J173" s="41">
        <f>Portafolio!I173</f>
        <v>-1.2187931160931781E-2</v>
      </c>
      <c r="K173" s="41">
        <f>Portafolio!J173</f>
        <v>5.7608140379832506E-3</v>
      </c>
    </row>
    <row r="174" spans="1:11" x14ac:dyDescent="0.25">
      <c r="A174" s="25">
        <v>45405</v>
      </c>
      <c r="B174" s="26">
        <v>166.48121599999999</v>
      </c>
      <c r="C174" s="26">
        <v>60.173096000000001</v>
      </c>
      <c r="D174" s="26">
        <v>191.08119199999999</v>
      </c>
      <c r="E174" s="26">
        <v>16.25601</v>
      </c>
      <c r="F174" s="26">
        <f>SUMPRODUCT(Portafolio!B174:E174,Portafolio!$M$37:$P$37)</f>
        <v>124.4862020676201</v>
      </c>
      <c r="G174" s="41">
        <f>Portafolio!F174</f>
        <v>6.3713730744178647E-3</v>
      </c>
      <c r="H174" s="41">
        <f>Portafolio!G174</f>
        <v>1.4852540987510795E-3</v>
      </c>
      <c r="I174" s="41">
        <f>Portafolio!H174</f>
        <v>1.4310268539026554E-2</v>
      </c>
      <c r="J174" s="41">
        <f>Portafolio!I174</f>
        <v>1.1582000481511069E-2</v>
      </c>
      <c r="K174" s="41">
        <f>Portafolio!J174</f>
        <v>1.1324813505728726E-2</v>
      </c>
    </row>
    <row r="175" spans="1:11" x14ac:dyDescent="0.25">
      <c r="A175" s="25">
        <v>45406</v>
      </c>
      <c r="B175" s="26">
        <v>168.59591699999999</v>
      </c>
      <c r="C175" s="26">
        <v>61.076087999999999</v>
      </c>
      <c r="D175" s="26">
        <v>192.01602199999999</v>
      </c>
      <c r="E175" s="26">
        <v>16.561426000000001</v>
      </c>
      <c r="F175" s="26">
        <f>SUMPRODUCT(Portafolio!B175:E175,Portafolio!$M$37:$P$37)</f>
        <v>125.45204667559162</v>
      </c>
      <c r="G175" s="41">
        <f>Portafolio!F175</f>
        <v>1.2622341953280228E-2</v>
      </c>
      <c r="H175" s="41">
        <f>Portafolio!G175</f>
        <v>1.4895089026447495E-2</v>
      </c>
      <c r="I175" s="41">
        <f>Portafolio!H175</f>
        <v>4.8803897357337367E-3</v>
      </c>
      <c r="J175" s="41">
        <f>Portafolio!I175</f>
        <v>1.8613569807513386E-2</v>
      </c>
      <c r="K175" s="41">
        <f>Portafolio!J175</f>
        <v>1.1258669061240949E-2</v>
      </c>
    </row>
    <row r="176" spans="1:11" x14ac:dyDescent="0.25">
      <c r="A176" s="25">
        <v>45407</v>
      </c>
      <c r="B176" s="26">
        <v>169.46373</v>
      </c>
      <c r="C176" s="26">
        <v>61.264628999999999</v>
      </c>
      <c r="D176" s="26">
        <v>192.30441300000001</v>
      </c>
      <c r="E176" s="26">
        <v>16.334827000000001</v>
      </c>
      <c r="F176" s="26">
        <f>SUMPRODUCT(Portafolio!B176:E176,Portafolio!$M$37:$P$37)</f>
        <v>125.6858712208828</v>
      </c>
      <c r="G176" s="41">
        <f>Portafolio!F176</f>
        <v>5.1340934294748482E-3</v>
      </c>
      <c r="H176" s="41">
        <f>Portafolio!G176</f>
        <v>3.082230575187468E-3</v>
      </c>
      <c r="I176" s="41">
        <f>Portafolio!H176</f>
        <v>1.500784386497234E-3</v>
      </c>
      <c r="J176" s="41">
        <f>Portafolio!I176</f>
        <v>-1.377680211997016E-2</v>
      </c>
      <c r="K176" s="41">
        <f>Portafolio!J176</f>
        <v>-2.6343550378729137E-3</v>
      </c>
    </row>
    <row r="177" spans="1:11" x14ac:dyDescent="0.25">
      <c r="A177" s="25">
        <v>45408</v>
      </c>
      <c r="B177" s="26">
        <v>168.875214</v>
      </c>
      <c r="C177" s="26">
        <v>61.264628999999999</v>
      </c>
      <c r="D177" s="26">
        <v>192.423767</v>
      </c>
      <c r="E177" s="26">
        <v>16.502313999999998</v>
      </c>
      <c r="F177" s="26">
        <f>SUMPRODUCT(Portafolio!B177:E177,Portafolio!$M$37:$P$37)</f>
        <v>125.67477079346662</v>
      </c>
      <c r="G177" s="41">
        <f>Portafolio!F177</f>
        <v>-3.4788581331064421E-3</v>
      </c>
      <c r="H177" s="41">
        <f>Portafolio!G177</f>
        <v>0</v>
      </c>
      <c r="I177" s="41">
        <f>Portafolio!H177</f>
        <v>6.2045885918183598E-4</v>
      </c>
      <c r="J177" s="41">
        <f>Portafolio!I177</f>
        <v>1.020115925682203E-2</v>
      </c>
      <c r="K177" s="41">
        <f>Portafolio!J177</f>
        <v>2.8658700770441805E-3</v>
      </c>
    </row>
    <row r="178" spans="1:11" x14ac:dyDescent="0.25">
      <c r="A178" s="25">
        <v>45411</v>
      </c>
      <c r="B178" s="26">
        <v>173.06466699999999</v>
      </c>
      <c r="C178" s="26">
        <v>61.562317</v>
      </c>
      <c r="D178" s="26">
        <v>192.21492000000001</v>
      </c>
      <c r="E178" s="26">
        <v>16.768322000000001</v>
      </c>
      <c r="F178" s="26">
        <f>SUMPRODUCT(Portafolio!B178:E178,Portafolio!$M$37:$P$37)</f>
        <v>126.51632740216189</v>
      </c>
      <c r="G178" s="41">
        <f>Portafolio!F178</f>
        <v>2.4505258851654717E-2</v>
      </c>
      <c r="H178" s="41">
        <f>Portafolio!G178</f>
        <v>4.8472846158211921E-3</v>
      </c>
      <c r="I178" s="41">
        <f>Portafolio!H178</f>
        <v>-1.0859387138235847E-3</v>
      </c>
      <c r="J178" s="41">
        <f>Portafolio!I178</f>
        <v>1.5990897700798735E-2</v>
      </c>
      <c r="K178" s="41">
        <f>Portafolio!J178</f>
        <v>9.7610369015713565E-3</v>
      </c>
    </row>
    <row r="179" spans="1:11" x14ac:dyDescent="0.25">
      <c r="A179" s="25">
        <v>45412</v>
      </c>
      <c r="B179" s="26">
        <v>169.90263400000001</v>
      </c>
      <c r="C179" s="26">
        <v>61.294395000000002</v>
      </c>
      <c r="D179" s="26">
        <v>190.68341100000001</v>
      </c>
      <c r="E179" s="26">
        <v>16.640243999999999</v>
      </c>
      <c r="F179" s="26">
        <f>SUMPRODUCT(Portafolio!B179:E179,Portafolio!$M$37:$P$37)</f>
        <v>125.16374529642752</v>
      </c>
      <c r="G179" s="41">
        <f>Portafolio!F179</f>
        <v>-1.8439790545778333E-2</v>
      </c>
      <c r="H179" s="41">
        <f>Portafolio!G179</f>
        <v>-4.3615431401830369E-3</v>
      </c>
      <c r="I179" s="41">
        <f>Portafolio!H179</f>
        <v>-7.9996022089060346E-3</v>
      </c>
      <c r="J179" s="41">
        <f>Portafolio!I179</f>
        <v>-7.6674124514332052E-3</v>
      </c>
      <c r="K179" s="41">
        <f>Portafolio!J179</f>
        <v>-9.8249133735717059E-3</v>
      </c>
    </row>
    <row r="180" spans="1:11" x14ac:dyDescent="0.25">
      <c r="A180" s="25">
        <v>45413</v>
      </c>
      <c r="B180" s="26">
        <v>168.875214</v>
      </c>
      <c r="C180" s="26">
        <v>61.453163000000004</v>
      </c>
      <c r="D180" s="26">
        <v>190.80275</v>
      </c>
      <c r="E180" s="26">
        <v>16.669799999999999</v>
      </c>
      <c r="F180" s="26">
        <f>SUMPRODUCT(Portafolio!B180:E180,Portafolio!$M$37:$P$37)</f>
        <v>125.02718468656013</v>
      </c>
      <c r="G180" s="41">
        <f>Portafolio!F180</f>
        <v>-6.0654683058762593E-3</v>
      </c>
      <c r="H180" s="41">
        <f>Portafolio!G180</f>
        <v>2.5869042305606007E-3</v>
      </c>
      <c r="I180" s="41">
        <f>Portafolio!H180</f>
        <v>6.2565312240965142E-4</v>
      </c>
      <c r="J180" s="41">
        <f>Portafolio!I180</f>
        <v>1.7746003431574375E-3</v>
      </c>
      <c r="K180" s="41">
        <f>Portafolio!J180</f>
        <v>-2.5763063477360479E-4</v>
      </c>
    </row>
    <row r="181" spans="1:11" x14ac:dyDescent="0.25">
      <c r="A181" s="25">
        <v>45414</v>
      </c>
      <c r="B181" s="26">
        <v>172.59584000000001</v>
      </c>
      <c r="C181" s="26">
        <v>61.512703000000002</v>
      </c>
      <c r="D181" s="26">
        <v>190.60385099999999</v>
      </c>
      <c r="E181" s="26">
        <v>16.571278</v>
      </c>
      <c r="F181" s="26">
        <f>SUMPRODUCT(Portafolio!B181:E181,Portafolio!$M$37:$P$37)</f>
        <v>125.65243446688638</v>
      </c>
      <c r="G181" s="41">
        <f>Portafolio!F181</f>
        <v>2.1792612899963495E-2</v>
      </c>
      <c r="H181" s="41">
        <f>Portafolio!G181</f>
        <v>9.683988994642935E-4</v>
      </c>
      <c r="I181" s="41">
        <f>Portafolio!H181</f>
        <v>-1.0429762752333207E-3</v>
      </c>
      <c r="J181" s="41">
        <f>Portafolio!I181</f>
        <v>-5.9277432873759113E-3</v>
      </c>
      <c r="K181" s="41">
        <f>Portafolio!J181</f>
        <v>2.0164309576452869E-3</v>
      </c>
    </row>
    <row r="182" spans="1:11" x14ac:dyDescent="0.25">
      <c r="A182" s="25">
        <v>45415</v>
      </c>
      <c r="B182" s="26">
        <v>182.91987599999999</v>
      </c>
      <c r="C182" s="26">
        <v>61.691315000000003</v>
      </c>
      <c r="D182" s="26">
        <v>189.46017499999999</v>
      </c>
      <c r="E182" s="26">
        <v>16.600836000000001</v>
      </c>
      <c r="F182" s="26">
        <f>SUMPRODUCT(Portafolio!B182:E182,Portafolio!$M$37:$P$37)</f>
        <v>127.22664327017391</v>
      </c>
      <c r="G182" s="41">
        <f>Portafolio!F182</f>
        <v>5.8095544508652106E-2</v>
      </c>
      <c r="H182" s="41">
        <f>Portafolio!G182</f>
        <v>2.8994529241732746E-3</v>
      </c>
      <c r="I182" s="41">
        <f>Portafolio!H182</f>
        <v>-6.0183515082071516E-3</v>
      </c>
      <c r="J182" s="41">
        <f>Portafolio!I182</f>
        <v>1.7820997373106853E-3</v>
      </c>
      <c r="K182" s="41">
        <f>Portafolio!J182</f>
        <v>9.6391400005362733E-3</v>
      </c>
    </row>
    <row r="183" spans="1:11" x14ac:dyDescent="0.25">
      <c r="A183" s="25">
        <v>45418</v>
      </c>
      <c r="B183" s="26">
        <v>181.25408899999999</v>
      </c>
      <c r="C183" s="26">
        <v>61.869926</v>
      </c>
      <c r="D183" s="26">
        <v>190.941971</v>
      </c>
      <c r="E183" s="26">
        <v>16.738764</v>
      </c>
      <c r="F183" s="26">
        <f>SUMPRODUCT(Portafolio!B183:E183,Portafolio!$M$37:$P$37)</f>
        <v>127.59471554883844</v>
      </c>
      <c r="G183" s="41">
        <f>Portafolio!F183</f>
        <v>-9.1483674173388676E-3</v>
      </c>
      <c r="H183" s="41">
        <f>Portafolio!G183</f>
        <v>2.8910542328630683E-3</v>
      </c>
      <c r="I183" s="41">
        <f>Portafolio!H183</f>
        <v>7.7907210062601899E-3</v>
      </c>
      <c r="J183" s="41">
        <f>Portafolio!I183</f>
        <v>8.2741716697485573E-3</v>
      </c>
      <c r="K183" s="41">
        <f>Portafolio!J183</f>
        <v>4.3701257264089095E-3</v>
      </c>
    </row>
    <row r="184" spans="1:11" x14ac:dyDescent="0.25">
      <c r="A184" s="25">
        <v>45419</v>
      </c>
      <c r="B184" s="26">
        <v>181.94232199999999</v>
      </c>
      <c r="C184" s="26">
        <v>62.137847999999998</v>
      </c>
      <c r="D184" s="26">
        <v>190.693344</v>
      </c>
      <c r="E184" s="26">
        <v>16.827432999999999</v>
      </c>
      <c r="F184" s="26">
        <f>SUMPRODUCT(Portafolio!B184:E184,Portafolio!$M$37:$P$37)</f>
        <v>127.6626288883039</v>
      </c>
      <c r="G184" s="41">
        <f>Portafolio!F184</f>
        <v>3.7898712813242458E-3</v>
      </c>
      <c r="H184" s="41">
        <f>Portafolio!G184</f>
        <v>4.3210584019733201E-3</v>
      </c>
      <c r="I184" s="41">
        <f>Portafolio!H184</f>
        <v>-1.3029561227812455E-3</v>
      </c>
      <c r="J184" s="41">
        <f>Portafolio!I184</f>
        <v>5.283244107095986E-3</v>
      </c>
      <c r="K184" s="41">
        <f>Portafolio!J184</f>
        <v>2.0645390083400394E-3</v>
      </c>
    </row>
    <row r="185" spans="1:11" x14ac:dyDescent="0.25">
      <c r="A185" s="25">
        <v>45420</v>
      </c>
      <c r="B185" s="26">
        <v>182.28149400000001</v>
      </c>
      <c r="C185" s="26">
        <v>62.366076999999997</v>
      </c>
      <c r="D185" s="26">
        <v>194.571854</v>
      </c>
      <c r="E185" s="26">
        <v>16.856991000000001</v>
      </c>
      <c r="F185" s="26">
        <f>SUMPRODUCT(Portafolio!B185:E185,Portafolio!$M$37:$P$37)</f>
        <v>129.44609755433598</v>
      </c>
      <c r="G185" s="41">
        <f>Portafolio!F185</f>
        <v>1.8624377821563668E-3</v>
      </c>
      <c r="H185" s="41">
        <f>Portafolio!G185</f>
        <v>3.666217842342803E-3</v>
      </c>
      <c r="I185" s="41">
        <f>Portafolio!H185</f>
        <v>2.0134915133947339E-2</v>
      </c>
      <c r="J185" s="41">
        <f>Portafolio!I185</f>
        <v>1.7549955781686565E-3</v>
      </c>
      <c r="K185" s="41">
        <f>Portafolio!J185</f>
        <v>9.8964805338732417E-3</v>
      </c>
    </row>
    <row r="186" spans="1:11" x14ac:dyDescent="0.25">
      <c r="A186" s="25">
        <v>45421</v>
      </c>
      <c r="B186" s="26">
        <v>184.10690299999999</v>
      </c>
      <c r="C186" s="26">
        <v>62.395851</v>
      </c>
      <c r="D186" s="26">
        <v>196.41166699999999</v>
      </c>
      <c r="E186" s="26">
        <v>16.925954999999998</v>
      </c>
      <c r="F186" s="26">
        <f>SUMPRODUCT(Portafolio!B186:E186,Portafolio!$M$37:$P$37)</f>
        <v>130.63838113701846</v>
      </c>
      <c r="G186" s="41">
        <f>Portafolio!F186</f>
        <v>9.9644209184128335E-3</v>
      </c>
      <c r="H186" s="41">
        <f>Portafolio!G186</f>
        <v>4.7729304993157585E-4</v>
      </c>
      <c r="I186" s="41">
        <f>Portafolio!H186</f>
        <v>9.4112742907778765E-3</v>
      </c>
      <c r="J186" s="41">
        <f>Portafolio!I186</f>
        <v>4.0827757174903999E-3</v>
      </c>
      <c r="K186" s="41">
        <f>Portafolio!J186</f>
        <v>7.4393189277554839E-3</v>
      </c>
    </row>
    <row r="187" spans="1:11" x14ac:dyDescent="0.25">
      <c r="A187" s="25">
        <v>45422</v>
      </c>
      <c r="B187" s="26">
        <v>182.83836400000001</v>
      </c>
      <c r="C187" s="26">
        <v>62.772922999999999</v>
      </c>
      <c r="D187" s="26">
        <v>197.674667</v>
      </c>
      <c r="E187" s="26">
        <v>16.916103</v>
      </c>
      <c r="F187" s="26">
        <f>SUMPRODUCT(Portafolio!B187:E187,Portafolio!$M$37:$P$37)</f>
        <v>130.9503762720442</v>
      </c>
      <c r="G187" s="41">
        <f>Portafolio!F187</f>
        <v>-6.9140777525400921E-3</v>
      </c>
      <c r="H187" s="41">
        <f>Portafolio!G187</f>
        <v>6.0250352963449492E-3</v>
      </c>
      <c r="I187" s="41">
        <f>Portafolio!H187</f>
        <v>6.4097849393042125E-3</v>
      </c>
      <c r="J187" s="41">
        <f>Portafolio!I187</f>
        <v>-5.8223411107649701E-4</v>
      </c>
      <c r="K187" s="41">
        <f>Portafolio!J187</f>
        <v>1.4848421374378694E-3</v>
      </c>
    </row>
    <row r="188" spans="1:11" x14ac:dyDescent="0.25">
      <c r="A188" s="25">
        <v>45425</v>
      </c>
      <c r="B188" s="26">
        <v>186.06463600000001</v>
      </c>
      <c r="C188" s="26">
        <v>63.090462000000002</v>
      </c>
      <c r="D188" s="26">
        <v>197.63488799999999</v>
      </c>
      <c r="E188" s="26">
        <v>17.004771999999999</v>
      </c>
      <c r="F188" s="26">
        <f>SUMPRODUCT(Portafolio!B188:E188,Portafolio!$M$37:$P$37)</f>
        <v>131.61758028454648</v>
      </c>
      <c r="G188" s="41">
        <f>Portafolio!F188</f>
        <v>1.7491613013872163E-2</v>
      </c>
      <c r="H188" s="41">
        <f>Portafolio!G188</f>
        <v>5.0457831514656758E-3</v>
      </c>
      <c r="I188" s="41">
        <f>Portafolio!H188</f>
        <v>-2.0125493872400897E-4</v>
      </c>
      <c r="J188" s="41">
        <f>Portafolio!I188</f>
        <v>5.2280020464313707E-3</v>
      </c>
      <c r="K188" s="41">
        <f>Portafolio!J188</f>
        <v>5.2894175070424595E-3</v>
      </c>
    </row>
    <row r="189" spans="1:11" x14ac:dyDescent="0.25">
      <c r="A189" s="25">
        <v>45426</v>
      </c>
      <c r="B189" s="26">
        <v>187.213303</v>
      </c>
      <c r="C189" s="26">
        <v>62.614154999999997</v>
      </c>
      <c r="D189" s="26">
        <v>200.39956699999999</v>
      </c>
      <c r="E189" s="26">
        <v>17.044180000000001</v>
      </c>
      <c r="F189" s="26">
        <f>SUMPRODUCT(Portafolio!B189:E189,Portafolio!$M$37:$P$37)</f>
        <v>133.04945090219184</v>
      </c>
      <c r="G189" s="41">
        <f>Portafolio!F189</f>
        <v>6.1545058292852206E-3</v>
      </c>
      <c r="H189" s="41">
        <f>Portafolio!G189</f>
        <v>-7.578230471947678E-3</v>
      </c>
      <c r="I189" s="41">
        <f>Portafolio!H189</f>
        <v>1.3891880096165623E-2</v>
      </c>
      <c r="J189" s="41">
        <f>Portafolio!I189</f>
        <v>2.3147859350525577E-3</v>
      </c>
      <c r="K189" s="41">
        <f>Portafolio!J189</f>
        <v>7.741590600439551E-3</v>
      </c>
    </row>
    <row r="190" spans="1:11" x14ac:dyDescent="0.25">
      <c r="A190" s="25">
        <v>45427</v>
      </c>
      <c r="B190" s="26">
        <v>189.50065599999999</v>
      </c>
      <c r="C190" s="26">
        <v>62.643925000000003</v>
      </c>
      <c r="D190" s="26">
        <v>200.996262</v>
      </c>
      <c r="E190" s="26">
        <v>17.073736</v>
      </c>
      <c r="F190" s="26">
        <f>SUMPRODUCT(Portafolio!B190:E190,Portafolio!$M$37:$P$37)</f>
        <v>133.7771899046358</v>
      </c>
      <c r="G190" s="41">
        <f>Portafolio!F190</f>
        <v>1.2143861705092206E-2</v>
      </c>
      <c r="H190" s="41">
        <f>Portafolio!G190</f>
        <v>4.7533860586955039E-4</v>
      </c>
      <c r="I190" s="41">
        <f>Portafolio!H190</f>
        <v>2.9731023414911141E-3</v>
      </c>
      <c r="J190" s="41">
        <f>Portafolio!I190</f>
        <v>1.732579879352201E-3</v>
      </c>
      <c r="K190" s="41">
        <f>Portafolio!J190</f>
        <v>4.2992049997478965E-3</v>
      </c>
    </row>
    <row r="191" spans="1:11" x14ac:dyDescent="0.25">
      <c r="A191" s="25">
        <v>45428</v>
      </c>
      <c r="B191" s="26">
        <v>189.62051400000001</v>
      </c>
      <c r="C191" s="26">
        <v>62.832462</v>
      </c>
      <c r="D191" s="26">
        <v>201.35427899999999</v>
      </c>
      <c r="E191" s="26">
        <v>17.044180000000001</v>
      </c>
      <c r="F191" s="26">
        <f>SUMPRODUCT(Portafolio!B191:E191,Portafolio!$M$37:$P$37)</f>
        <v>133.95590196397526</v>
      </c>
      <c r="G191" s="41">
        <f>Portafolio!F191</f>
        <v>6.3229391275216771E-4</v>
      </c>
      <c r="H191" s="41">
        <f>Portafolio!G191</f>
        <v>3.0051413878821489E-3</v>
      </c>
      <c r="I191" s="41">
        <f>Portafolio!H191</f>
        <v>1.7796277524522572E-3</v>
      </c>
      <c r="J191" s="41">
        <f>Portafolio!I191</f>
        <v>-1.732579879352136E-3</v>
      </c>
      <c r="K191" s="41">
        <f>Portafolio!J191</f>
        <v>4.690148869109129E-4</v>
      </c>
    </row>
    <row r="192" spans="1:11" x14ac:dyDescent="0.25">
      <c r="A192" s="25">
        <v>45429</v>
      </c>
      <c r="B192" s="26">
        <v>189.65048200000001</v>
      </c>
      <c r="C192" s="26">
        <v>62.544693000000002</v>
      </c>
      <c r="D192" s="26">
        <v>203.661484</v>
      </c>
      <c r="E192" s="26">
        <v>17.142702</v>
      </c>
      <c r="F192" s="26">
        <f>SUMPRODUCT(Portafolio!B192:E192,Portafolio!$M$37:$P$37)</f>
        <v>134.99137947919095</v>
      </c>
      <c r="G192" s="41">
        <f>Portafolio!F192</f>
        <v>1.5802948487189222E-4</v>
      </c>
      <c r="H192" s="41">
        <f>Portafolio!G192</f>
        <v>-4.5904615610439566E-3</v>
      </c>
      <c r="I192" s="41">
        <f>Portafolio!H192</f>
        <v>1.1393284747523526E-2</v>
      </c>
      <c r="J192" s="41">
        <f>Portafolio!I192</f>
        <v>5.7637472026845571E-3</v>
      </c>
      <c r="K192" s="41">
        <f>Portafolio!J192</f>
        <v>6.6867282502597282E-3</v>
      </c>
    </row>
    <row r="193" spans="1:11" x14ac:dyDescent="0.25">
      <c r="A193" s="25">
        <v>45432</v>
      </c>
      <c r="B193" s="26">
        <v>190.81912199999999</v>
      </c>
      <c r="C193" s="26">
        <v>62.088234</v>
      </c>
      <c r="D193" s="26">
        <v>194.50224299999999</v>
      </c>
      <c r="E193" s="26">
        <v>17.260926999999999</v>
      </c>
      <c r="F193" s="26">
        <f>SUMPRODUCT(Portafolio!B193:E193,Portafolio!$M$37:$P$37)</f>
        <v>131.23620813576952</v>
      </c>
      <c r="G193" s="41">
        <f>Portafolio!F193</f>
        <v>6.1431644627328542E-3</v>
      </c>
      <c r="H193" s="41">
        <f>Portafolio!G193</f>
        <v>-7.3248867997968373E-3</v>
      </c>
      <c r="I193" s="41">
        <f>Portafolio!H193</f>
        <v>-4.6015528245516947E-2</v>
      </c>
      <c r="J193" s="41">
        <f>Portafolio!I193</f>
        <v>6.8728485226429662E-3</v>
      </c>
      <c r="K193" s="41">
        <f>Portafolio!J193</f>
        <v>-1.6993383491286342E-2</v>
      </c>
    </row>
    <row r="194" spans="1:11" x14ac:dyDescent="0.25">
      <c r="A194" s="25">
        <v>45433</v>
      </c>
      <c r="B194" s="26">
        <v>192.12762499999999</v>
      </c>
      <c r="C194" s="26">
        <v>62.425617000000003</v>
      </c>
      <c r="D194" s="26">
        <v>198.42053200000001</v>
      </c>
      <c r="E194" s="26">
        <v>17.014624000000001</v>
      </c>
      <c r="F194" s="26">
        <f>SUMPRODUCT(Portafolio!B194:E194,Portafolio!$M$37:$P$37)</f>
        <v>133.14583835793729</v>
      </c>
      <c r="G194" s="41">
        <f>Portafolio!F194</f>
        <v>6.8338906269820778E-3</v>
      </c>
      <c r="H194" s="41">
        <f>Portafolio!G194</f>
        <v>5.4192175886679812E-3</v>
      </c>
      <c r="I194" s="41">
        <f>Portafolio!H194</f>
        <v>1.9944982273812171E-2</v>
      </c>
      <c r="J194" s="41">
        <f>Portafolio!I194</f>
        <v>-1.4372182648414963E-2</v>
      </c>
      <c r="K194" s="41">
        <f>Portafolio!J194</f>
        <v>5.6781425033624287E-3</v>
      </c>
    </row>
    <row r="195" spans="1:11" x14ac:dyDescent="0.25">
      <c r="A195" s="25">
        <v>45434</v>
      </c>
      <c r="B195" s="26">
        <v>190.67929100000001</v>
      </c>
      <c r="C195" s="26">
        <v>62.514923000000003</v>
      </c>
      <c r="D195" s="26">
        <v>197.21719400000001</v>
      </c>
      <c r="E195" s="26">
        <v>17.241222</v>
      </c>
      <c r="F195" s="26">
        <f>SUMPRODUCT(Portafolio!B195:E195,Portafolio!$M$37:$P$37)</f>
        <v>132.407321087187</v>
      </c>
      <c r="G195" s="41">
        <f>Portafolio!F195</f>
        <v>-7.5669526869904195E-3</v>
      </c>
      <c r="H195" s="41">
        <f>Portafolio!G195</f>
        <v>1.4295762641888972E-3</v>
      </c>
      <c r="I195" s="41">
        <f>Portafolio!H195</f>
        <v>-6.0830483624738684E-3</v>
      </c>
      <c r="J195" s="41">
        <f>Portafolio!I195</f>
        <v>1.3229934834084765E-2</v>
      </c>
      <c r="K195" s="41">
        <f>Portafolio!J195</f>
        <v>1.524966103229634E-4</v>
      </c>
    </row>
    <row r="196" spans="1:11" x14ac:dyDescent="0.25">
      <c r="A196" s="25">
        <v>45435</v>
      </c>
      <c r="B196" s="26">
        <v>186.66394</v>
      </c>
      <c r="C196" s="26">
        <v>61.611930999999998</v>
      </c>
      <c r="D196" s="26">
        <v>195.83485400000001</v>
      </c>
      <c r="E196" s="26">
        <v>17.211666000000001</v>
      </c>
      <c r="F196" s="26">
        <f>SUMPRODUCT(Portafolio!B196:E196,Portafolio!$M$37:$P$37)</f>
        <v>130.95574080532674</v>
      </c>
      <c r="G196" s="41">
        <f>Portafolio!F196</f>
        <v>-2.128302424671985E-2</v>
      </c>
      <c r="H196" s="41">
        <f>Portafolio!G196</f>
        <v>-1.454975939193497E-2</v>
      </c>
      <c r="I196" s="41">
        <f>Portafolio!H196</f>
        <v>-7.0339066105817626E-3</v>
      </c>
      <c r="J196" s="41">
        <f>Portafolio!I196</f>
        <v>-1.7157346722541096E-3</v>
      </c>
      <c r="K196" s="41">
        <f>Portafolio!J196</f>
        <v>-8.466960280245097E-3</v>
      </c>
    </row>
    <row r="197" spans="1:11" x14ac:dyDescent="0.25">
      <c r="A197" s="25">
        <v>45436</v>
      </c>
      <c r="B197" s="26">
        <v>189.760345</v>
      </c>
      <c r="C197" s="26">
        <v>61.522624999999998</v>
      </c>
      <c r="D197" s="26">
        <v>199.603973</v>
      </c>
      <c r="E197" s="26">
        <v>17.241222</v>
      </c>
      <c r="F197" s="26">
        <f>SUMPRODUCT(Portafolio!B197:E197,Portafolio!$M$37:$P$37)</f>
        <v>133.2279520270049</v>
      </c>
      <c r="G197" s="41">
        <f>Portafolio!F197</f>
        <v>1.6452046082168593E-2</v>
      </c>
      <c r="H197" s="41">
        <f>Portafolio!G197</f>
        <v>-1.4505435120728959E-3</v>
      </c>
      <c r="I197" s="41">
        <f>Portafolio!H197</f>
        <v>1.9063546062445577E-2</v>
      </c>
      <c r="J197" s="41">
        <f>Portafolio!I197</f>
        <v>1.7157346722542091E-3</v>
      </c>
      <c r="K197" s="41">
        <f>Portafolio!J197</f>
        <v>1.2114109100863532E-2</v>
      </c>
    </row>
    <row r="198" spans="1:11" x14ac:dyDescent="0.25">
      <c r="A198" s="25">
        <v>45440</v>
      </c>
      <c r="B198" s="26">
        <v>189.770355</v>
      </c>
      <c r="C198" s="26">
        <v>61.344009</v>
      </c>
      <c r="D198" s="26">
        <v>198.40063499999999</v>
      </c>
      <c r="E198" s="26">
        <v>17.014624000000001</v>
      </c>
      <c r="F198" s="26">
        <f>SUMPRODUCT(Portafolio!B198:E198,Portafolio!$M$37:$P$37)</f>
        <v>132.62310803568829</v>
      </c>
      <c r="G198" s="41">
        <f>Portafolio!F198</f>
        <v>5.2749355993220789E-5</v>
      </c>
      <c r="H198" s="41">
        <f>Portafolio!G198</f>
        <v>-2.907479760967422E-3</v>
      </c>
      <c r="I198" s="41">
        <f>Portafolio!H198</f>
        <v>-6.0468730383955328E-3</v>
      </c>
      <c r="J198" s="41">
        <f>Portafolio!I198</f>
        <v>-1.3229934834084642E-2</v>
      </c>
      <c r="K198" s="41">
        <f>Portafolio!J198</f>
        <v>-7.0179605837380008E-3</v>
      </c>
    </row>
    <row r="199" spans="1:11" x14ac:dyDescent="0.25">
      <c r="A199" s="25">
        <v>45441</v>
      </c>
      <c r="B199" s="26">
        <v>190.06999200000001</v>
      </c>
      <c r="C199" s="26">
        <v>61.224933999999998</v>
      </c>
      <c r="D199" s="26">
        <v>197.01829499999999</v>
      </c>
      <c r="E199" s="26">
        <v>16.866841999999998</v>
      </c>
      <c r="F199" s="26">
        <f>SUMPRODUCT(Portafolio!B199:E199,Portafolio!$M$37:$P$37)</f>
        <v>132.02550528256791</v>
      </c>
      <c r="G199" s="41">
        <f>Portafolio!F199</f>
        <v>1.5777000232845243E-3</v>
      </c>
      <c r="H199" s="41">
        <f>Portafolio!G199</f>
        <v>-1.9429887302046369E-3</v>
      </c>
      <c r="I199" s="41">
        <f>Portafolio!H199</f>
        <v>-6.99180300416376E-3</v>
      </c>
      <c r="J199" s="41">
        <f>Portafolio!I199</f>
        <v>-8.7235267318123977E-3</v>
      </c>
      <c r="K199" s="41">
        <f>Portafolio!J199</f>
        <v>-5.6356646599645859E-3</v>
      </c>
    </row>
    <row r="200" spans="1:11" x14ac:dyDescent="0.25">
      <c r="A200" s="25">
        <v>45442</v>
      </c>
      <c r="B200" s="26">
        <v>191.06883199999999</v>
      </c>
      <c r="C200" s="26">
        <v>61.492854999999999</v>
      </c>
      <c r="D200" s="26">
        <v>198.231583</v>
      </c>
      <c r="E200" s="26">
        <v>17.359449000000001</v>
      </c>
      <c r="F200" s="26">
        <f>SUMPRODUCT(Portafolio!B200:E200,Portafolio!$M$37:$P$37)</f>
        <v>132.92516868763241</v>
      </c>
      <c r="G200" s="41">
        <f>Portafolio!F200</f>
        <v>5.2413568168104213E-3</v>
      </c>
      <c r="H200" s="41">
        <f>Portafolio!G200</f>
        <v>4.3664643547632167E-3</v>
      </c>
      <c r="I200" s="41">
        <f>Portafolio!H200</f>
        <v>6.1393658971166812E-3</v>
      </c>
      <c r="J200" s="41">
        <f>Portafolio!I200</f>
        <v>2.8787286268958209E-2</v>
      </c>
      <c r="K200" s="41">
        <f>Portafolio!J200</f>
        <v>1.3187324385848765E-2</v>
      </c>
    </row>
    <row r="201" spans="1:11" x14ac:dyDescent="0.25">
      <c r="A201" s="25">
        <v>45443</v>
      </c>
      <c r="B201" s="26">
        <v>192.027725</v>
      </c>
      <c r="C201" s="26">
        <v>62.445464999999999</v>
      </c>
      <c r="D201" s="26">
        <v>201.513397</v>
      </c>
      <c r="E201" s="26">
        <v>17.950575000000001</v>
      </c>
      <c r="F201" s="26">
        <f>SUMPRODUCT(Portafolio!B201:E201,Portafolio!$M$37:$P$37)</f>
        <v>134.78165439713797</v>
      </c>
      <c r="G201" s="41">
        <f>Portafolio!F201</f>
        <v>5.0060225548219234E-3</v>
      </c>
      <c r="H201" s="41">
        <f>Portafolio!G201</f>
        <v>1.537262663889283E-2</v>
      </c>
      <c r="I201" s="41">
        <f>Portafolio!H201</f>
        <v>1.6419907185533298E-2</v>
      </c>
      <c r="J201" s="41">
        <f>Portafolio!I201</f>
        <v>3.3485178750257492E-2</v>
      </c>
      <c r="K201" s="41">
        <f>Portafolio!J201</f>
        <v>1.9602194943886292E-2</v>
      </c>
    </row>
    <row r="202" spans="1:11" x14ac:dyDescent="0.25">
      <c r="A202" s="25">
        <v>45446</v>
      </c>
      <c r="B202" s="26">
        <v>193.80566400000001</v>
      </c>
      <c r="C202" s="26">
        <v>62.445464999999999</v>
      </c>
      <c r="D202" s="26">
        <v>200.70787000000001</v>
      </c>
      <c r="E202" s="26">
        <v>17.743680999999999</v>
      </c>
      <c r="F202" s="26">
        <f>SUMPRODUCT(Portafolio!B202:E202,Portafolio!$M$37:$P$37)</f>
        <v>134.71690028534346</v>
      </c>
      <c r="G202" s="41">
        <f>Portafolio!F202</f>
        <v>9.2161623911649945E-3</v>
      </c>
      <c r="H202" s="41">
        <f>Portafolio!G202</f>
        <v>0</v>
      </c>
      <c r="I202" s="41">
        <f>Portafolio!H202</f>
        <v>-4.0053977401266682E-3</v>
      </c>
      <c r="J202" s="41">
        <f>Portafolio!I202</f>
        <v>-1.1592695309031092E-2</v>
      </c>
      <c r="K202" s="41">
        <f>Portafolio!J202</f>
        <v>-3.6518516749706404E-3</v>
      </c>
    </row>
    <row r="203" spans="1:11" x14ac:dyDescent="0.25">
      <c r="A203" s="25">
        <v>45447</v>
      </c>
      <c r="B203" s="26">
        <v>194.125305</v>
      </c>
      <c r="C203" s="26">
        <v>63.447685</v>
      </c>
      <c r="D203" s="26">
        <v>198.06251499999999</v>
      </c>
      <c r="E203" s="26">
        <v>18.078652999999999</v>
      </c>
      <c r="F203" s="26">
        <f>SUMPRODUCT(Portafolio!B203:E203,Portafolio!$M$37:$P$37)</f>
        <v>133.77204264212668</v>
      </c>
      <c r="G203" s="41">
        <f>Portafolio!F203</f>
        <v>1.6479275844381797E-3</v>
      </c>
      <c r="H203" s="41">
        <f>Portafolio!G203</f>
        <v>1.5922092232906072E-2</v>
      </c>
      <c r="I203" s="41">
        <f>Portafolio!H203</f>
        <v>-1.3267754604042227E-2</v>
      </c>
      <c r="J203" s="41">
        <f>Portafolio!I203</f>
        <v>1.8702397437831947E-2</v>
      </c>
      <c r="K203" s="41">
        <f>Portafolio!J203</f>
        <v>1.2012027507080619E-3</v>
      </c>
    </row>
    <row r="204" spans="1:11" x14ac:dyDescent="0.25">
      <c r="A204" s="25">
        <v>45448</v>
      </c>
      <c r="B204" s="26">
        <v>195.643539</v>
      </c>
      <c r="C204" s="26">
        <v>63.427836999999997</v>
      </c>
      <c r="D204" s="26">
        <v>196.17297400000001</v>
      </c>
      <c r="E204" s="26">
        <v>18.029392000000001</v>
      </c>
      <c r="F204" s="26">
        <f>SUMPRODUCT(Portafolio!B204:E204,Portafolio!$M$37:$P$37)</f>
        <v>133.23121445371609</v>
      </c>
      <c r="G204" s="41">
        <f>Portafolio!F204</f>
        <v>7.7904722351031866E-3</v>
      </c>
      <c r="H204" s="41">
        <f>Portafolio!G204</f>
        <v>-3.1287359214828865E-4</v>
      </c>
      <c r="I204" s="41">
        <f>Portafolio!H204</f>
        <v>-9.5859227382981537E-3</v>
      </c>
      <c r="J204" s="41">
        <f>Portafolio!I204</f>
        <v>-2.7285349047250127E-3</v>
      </c>
      <c r="K204" s="41">
        <f>Portafolio!J204</f>
        <v>-3.5336314810909385E-3</v>
      </c>
    </row>
    <row r="205" spans="1:11" x14ac:dyDescent="0.25">
      <c r="A205" s="25">
        <v>45449</v>
      </c>
      <c r="B205" s="26">
        <v>194.25514200000001</v>
      </c>
      <c r="C205" s="26">
        <v>63.656070999999997</v>
      </c>
      <c r="D205" s="26">
        <v>195.82492099999999</v>
      </c>
      <c r="E205" s="26">
        <v>18.009689000000002</v>
      </c>
      <c r="F205" s="26">
        <f>SUMPRODUCT(Portafolio!B205:E205,Portafolio!$M$37:$P$37)</f>
        <v>132.80516002412026</v>
      </c>
      <c r="G205" s="41">
        <f>Portafolio!F205</f>
        <v>-7.121864915451831E-3</v>
      </c>
      <c r="H205" s="41">
        <f>Portafolio!G205</f>
        <v>3.5918669636785371E-3</v>
      </c>
      <c r="I205" s="41">
        <f>Portafolio!H205</f>
        <v>-1.7757906147097171E-3</v>
      </c>
      <c r="J205" s="41">
        <f>Portafolio!I205</f>
        <v>-1.0934242170624129E-3</v>
      </c>
      <c r="K205" s="41">
        <f>Portafolio!J205</f>
        <v>-2.4022431861128344E-3</v>
      </c>
    </row>
    <row r="206" spans="1:11" x14ac:dyDescent="0.25">
      <c r="A206" s="25">
        <v>45450</v>
      </c>
      <c r="B206" s="26">
        <v>196.66236900000001</v>
      </c>
      <c r="C206" s="26">
        <v>63.417918999999998</v>
      </c>
      <c r="D206" s="26">
        <v>198.84816000000001</v>
      </c>
      <c r="E206" s="26">
        <v>17.832352</v>
      </c>
      <c r="F206" s="26">
        <f>SUMPRODUCT(Portafolio!B206:E206,Portafolio!$M$37:$P$37)</f>
        <v>134.54088894809109</v>
      </c>
      <c r="G206" s="41">
        <f>Portafolio!F206</f>
        <v>1.2315935510636394E-2</v>
      </c>
      <c r="H206" s="41">
        <f>Portafolio!G206</f>
        <v>-3.748245865629597E-3</v>
      </c>
      <c r="I206" s="41">
        <f>Portafolio!H206</f>
        <v>1.5320518573155651E-2</v>
      </c>
      <c r="J206" s="41">
        <f>Portafolio!I206</f>
        <v>-9.8955551720559757E-3</v>
      </c>
      <c r="K206" s="41">
        <f>Portafolio!J206</f>
        <v>5.8158408020062904E-3</v>
      </c>
    </row>
    <row r="207" spans="1:11" x14ac:dyDescent="0.25">
      <c r="A207" s="25">
        <v>45453</v>
      </c>
      <c r="B207" s="26">
        <v>192.89671300000001</v>
      </c>
      <c r="C207" s="26">
        <v>63.100383999999998</v>
      </c>
      <c r="D207" s="26">
        <v>198.51004</v>
      </c>
      <c r="E207" s="26">
        <v>17.5959</v>
      </c>
      <c r="F207" s="26">
        <f>SUMPRODUCT(Portafolio!B207:E207,Portafolio!$M$37:$P$37)</f>
        <v>133.55319726598998</v>
      </c>
      <c r="G207" s="41">
        <f>Portafolio!F207</f>
        <v>-1.9333515601065478E-2</v>
      </c>
      <c r="H207" s="41">
        <f>Portafolio!G207</f>
        <v>-5.0196004719991047E-3</v>
      </c>
      <c r="I207" s="41">
        <f>Portafolio!H207</f>
        <v>-1.7018402117130581E-3</v>
      </c>
      <c r="J207" s="41">
        <f>Portafolio!I207</f>
        <v>-1.3348415321843266E-2</v>
      </c>
      <c r="K207" s="41">
        <f>Portafolio!J207</f>
        <v>-9.1053487940438455E-3</v>
      </c>
    </row>
    <row r="208" spans="1:11" x14ac:dyDescent="0.25">
      <c r="A208" s="25">
        <v>45454</v>
      </c>
      <c r="B208" s="26">
        <v>206.910492</v>
      </c>
      <c r="C208" s="26">
        <v>63.060687999999999</v>
      </c>
      <c r="D208" s="26">
        <v>193.288971</v>
      </c>
      <c r="E208" s="26">
        <v>17.5959</v>
      </c>
      <c r="F208" s="26">
        <f>SUMPRODUCT(Portafolio!B208:E208,Portafolio!$M$37:$P$37)</f>
        <v>134.06036959212005</v>
      </c>
      <c r="G208" s="41">
        <f>Portafolio!F208</f>
        <v>7.0131414104475584E-2</v>
      </c>
      <c r="H208" s="41">
        <f>Portafolio!G208</f>
        <v>-6.2929080548693986E-4</v>
      </c>
      <c r="I208" s="41">
        <f>Portafolio!H208</f>
        <v>-2.6653349995766375E-2</v>
      </c>
      <c r="J208" s="41">
        <f>Portafolio!I208</f>
        <v>0</v>
      </c>
      <c r="K208" s="41">
        <f>Portafolio!J208</f>
        <v>2.2909531779188013E-3</v>
      </c>
    </row>
    <row r="209" spans="1:11" x14ac:dyDescent="0.25">
      <c r="A209" s="25">
        <v>45455</v>
      </c>
      <c r="B209" s="26">
        <v>212.823669</v>
      </c>
      <c r="C209" s="26">
        <v>62.395851</v>
      </c>
      <c r="D209" s="26">
        <v>190.47456399999999</v>
      </c>
      <c r="E209" s="26">
        <v>17.349598</v>
      </c>
      <c r="F209" s="26">
        <f>SUMPRODUCT(Portafolio!B209:E209,Portafolio!$M$37:$P$37)</f>
        <v>133.90103008040325</v>
      </c>
      <c r="G209" s="41">
        <f>Portafolio!F209</f>
        <v>2.8177683832117249E-2</v>
      </c>
      <c r="H209" s="41">
        <f>Portafolio!G209</f>
        <v>-1.0598781521427382E-2</v>
      </c>
      <c r="I209" s="41">
        <f>Portafolio!H209</f>
        <v>-1.4667664855327797E-2</v>
      </c>
      <c r="J209" s="41">
        <f>Portafolio!I209</f>
        <v>-1.4096584264906203E-2</v>
      </c>
      <c r="K209" s="41">
        <f>Portafolio!J209</f>
        <v>-5.7774659162913196E-3</v>
      </c>
    </row>
    <row r="210" spans="1:11" x14ac:dyDescent="0.25">
      <c r="A210" s="25">
        <v>45456</v>
      </c>
      <c r="B210" s="26">
        <v>213.99231</v>
      </c>
      <c r="C210" s="26">
        <v>62.505004999999997</v>
      </c>
      <c r="D210" s="26">
        <v>192.59283400000001</v>
      </c>
      <c r="E210" s="26">
        <v>17.408709000000002</v>
      </c>
      <c r="F210" s="26">
        <f>SUMPRODUCT(Portafolio!B210:E210,Portafolio!$M$37:$P$37)</f>
        <v>135.08430934099752</v>
      </c>
      <c r="G210" s="41">
        <f>Portafolio!F210</f>
        <v>5.4761020107099078E-3</v>
      </c>
      <c r="H210" s="41">
        <f>Portafolio!G210</f>
        <v>1.7478507559406556E-3</v>
      </c>
      <c r="I210" s="41">
        <f>Portafolio!H210</f>
        <v>1.1059628683795456E-2</v>
      </c>
      <c r="J210" s="41">
        <f>Portafolio!I210</f>
        <v>3.4012621492683047E-3</v>
      </c>
      <c r="K210" s="41">
        <f>Portafolio!J210</f>
        <v>7.0981682186605326E-3</v>
      </c>
    </row>
    <row r="211" spans="1:11" x14ac:dyDescent="0.25">
      <c r="A211" s="25">
        <v>45457</v>
      </c>
      <c r="B211" s="26">
        <v>212.244339</v>
      </c>
      <c r="C211" s="26">
        <v>62.549999</v>
      </c>
      <c r="D211" s="26">
        <v>192.71215799999999</v>
      </c>
      <c r="E211" s="26">
        <v>17.379152000000001</v>
      </c>
      <c r="F211" s="26">
        <f>SUMPRODUCT(Portafolio!B211:E211,Portafolio!$M$37:$P$37)</f>
        <v>134.78042298403005</v>
      </c>
      <c r="G211" s="41">
        <f>Portafolio!F211</f>
        <v>-8.2019263390725322E-3</v>
      </c>
      <c r="H211" s="41">
        <f>Portafolio!G211</f>
        <v>7.1958738958610062E-4</v>
      </c>
      <c r="I211" s="41">
        <f>Portafolio!H211</f>
        <v>6.1937429460877716E-4</v>
      </c>
      <c r="J211" s="41">
        <f>Portafolio!I211</f>
        <v>-1.6992713126116508E-3</v>
      </c>
      <c r="K211" s="41">
        <f>Portafolio!J211</f>
        <v>-1.8820950362061547E-3</v>
      </c>
    </row>
    <row r="212" spans="1:11" x14ac:dyDescent="0.25">
      <c r="A212" s="25">
        <v>45460</v>
      </c>
      <c r="B212" s="26">
        <v>216.41949500000001</v>
      </c>
      <c r="C212" s="26">
        <v>62.619999</v>
      </c>
      <c r="D212" s="26">
        <v>193.90554800000001</v>
      </c>
      <c r="E212" s="26">
        <v>17.408709000000002</v>
      </c>
      <c r="F212" s="26">
        <f>SUMPRODUCT(Portafolio!B212:E212,Portafolio!$M$37:$P$37)</f>
        <v>136.14716400453253</v>
      </c>
      <c r="G212" s="41">
        <f>Portafolio!F212</f>
        <v>1.948047725735666E-2</v>
      </c>
      <c r="H212" s="41">
        <f>Portafolio!G212</f>
        <v>1.1184790032108326E-3</v>
      </c>
      <c r="I212" s="41">
        <f>Portafolio!H212</f>
        <v>6.1735082056717516E-3</v>
      </c>
      <c r="J212" s="41">
        <f>Portafolio!I212</f>
        <v>1.6992713126115697E-3</v>
      </c>
      <c r="K212" s="41">
        <f>Portafolio!J212</f>
        <v>7.177393023667638E-3</v>
      </c>
    </row>
    <row r="213" spans="1:11" x14ac:dyDescent="0.25">
      <c r="A213" s="25">
        <v>45461</v>
      </c>
      <c r="B213" s="26">
        <v>214.042236</v>
      </c>
      <c r="C213" s="26">
        <v>62.630001</v>
      </c>
      <c r="D213" s="26">
        <v>195.914413</v>
      </c>
      <c r="E213" s="26">
        <v>17.783089</v>
      </c>
      <c r="F213" s="26">
        <f>SUMPRODUCT(Portafolio!B213:E213,Portafolio!$M$37:$P$37)</f>
        <v>136.67336273665865</v>
      </c>
      <c r="G213" s="41">
        <f>Portafolio!F213</f>
        <v>-1.1045270681009117E-2</v>
      </c>
      <c r="H213" s="41">
        <f>Portafolio!G213</f>
        <v>1.5971257518978638E-4</v>
      </c>
      <c r="I213" s="41">
        <f>Portafolio!H213</f>
        <v>1.030672096955205E-2</v>
      </c>
      <c r="J213" s="41">
        <f>Portafolio!I213</f>
        <v>2.1277351283956945E-2</v>
      </c>
      <c r="K213" s="41">
        <f>Portafolio!J213</f>
        <v>9.1722328513741559E-3</v>
      </c>
    </row>
    <row r="214" spans="1:11" x14ac:dyDescent="0.25">
      <c r="A214" s="25">
        <v>45463</v>
      </c>
      <c r="B214" s="26">
        <v>209.43757600000001</v>
      </c>
      <c r="C214" s="26">
        <v>62.18</v>
      </c>
      <c r="D214" s="26">
        <v>197.575211</v>
      </c>
      <c r="E214" s="26">
        <v>17.842203000000001</v>
      </c>
      <c r="F214" s="26">
        <f>SUMPRODUCT(Portafolio!B214:E214,Portafolio!$M$37:$P$37)</f>
        <v>136.48290424772119</v>
      </c>
      <c r="G214" s="41">
        <f>Portafolio!F214</f>
        <v>-2.1747631659808291E-2</v>
      </c>
      <c r="H214" s="41">
        <f>Portafolio!G214</f>
        <v>-7.2110078735026766E-3</v>
      </c>
      <c r="I214" s="41">
        <f>Portafolio!H214</f>
        <v>8.4414315435738397E-3</v>
      </c>
      <c r="J214" s="41">
        <f>Portafolio!I214</f>
        <v>3.3186565462668526E-3</v>
      </c>
      <c r="K214" s="41">
        <f>Portafolio!J214</f>
        <v>1.3384272536615029E-4</v>
      </c>
    </row>
    <row r="215" spans="1:11" x14ac:dyDescent="0.25">
      <c r="A215" s="25">
        <v>45464</v>
      </c>
      <c r="B215" s="26">
        <v>207.250122</v>
      </c>
      <c r="C215" s="26">
        <v>62.77</v>
      </c>
      <c r="D215" s="26">
        <v>195.218277</v>
      </c>
      <c r="E215" s="26">
        <v>18.127914000000001</v>
      </c>
      <c r="F215" s="26">
        <f>SUMPRODUCT(Portafolio!B215:E215,Portafolio!$M$37:$P$37)</f>
        <v>135.13181579055777</v>
      </c>
      <c r="G215" s="41">
        <f>Portafolio!F215</f>
        <v>-1.0499345697948081E-2</v>
      </c>
      <c r="H215" s="41">
        <f>Portafolio!G215</f>
        <v>9.443847698832648E-3</v>
      </c>
      <c r="I215" s="41">
        <f>Portafolio!H215</f>
        <v>-1.2001025271443897E-2</v>
      </c>
      <c r="J215" s="41">
        <f>Portafolio!I215</f>
        <v>1.588635415691966E-2</v>
      </c>
      <c r="K215" s="41">
        <f>Portafolio!J215</f>
        <v>-1.8379174021991868E-3</v>
      </c>
    </row>
    <row r="216" spans="1:11" x14ac:dyDescent="0.25">
      <c r="A216" s="25">
        <v>45467</v>
      </c>
      <c r="B216" s="26">
        <v>207.89935299999999</v>
      </c>
      <c r="C216" s="26">
        <v>63.970001000000003</v>
      </c>
      <c r="D216" s="26">
        <v>197.78405799999999</v>
      </c>
      <c r="E216" s="26">
        <v>18.374217999999999</v>
      </c>
      <c r="F216" s="26">
        <f>SUMPRODUCT(Portafolio!B216:E216,Portafolio!$M$37:$P$37)</f>
        <v>136.51225170778608</v>
      </c>
      <c r="G216" s="41">
        <f>Portafolio!F216</f>
        <v>3.1277001097442104E-3</v>
      </c>
      <c r="H216" s="41">
        <f>Portafolio!G216</f>
        <v>1.8936986764933515E-2</v>
      </c>
      <c r="I216" s="41">
        <f>Portafolio!H216</f>
        <v>1.305751761044515E-2</v>
      </c>
      <c r="J216" s="41">
        <f>Portafolio!I216</f>
        <v>1.3495526138129172E-2</v>
      </c>
      <c r="K216" s="41">
        <f>Portafolio!J216</f>
        <v>1.1459575011257142E-2</v>
      </c>
    </row>
    <row r="217" spans="1:11" x14ac:dyDescent="0.25">
      <c r="A217" s="25">
        <v>45468</v>
      </c>
      <c r="B217" s="26">
        <v>208.828293</v>
      </c>
      <c r="C217" s="26">
        <v>63.84</v>
      </c>
      <c r="D217" s="26">
        <v>196.978531</v>
      </c>
      <c r="E217" s="26">
        <v>18.413627999999999</v>
      </c>
      <c r="F217" s="26">
        <f>SUMPRODUCT(Portafolio!B217:E217,Portafolio!$M$37:$P$37)</f>
        <v>136.35234828625124</v>
      </c>
      <c r="G217" s="41">
        <f>Portafolio!F217</f>
        <v>4.4582669163491413E-3</v>
      </c>
      <c r="H217" s="41">
        <f>Portafolio!G217</f>
        <v>-2.0342859528205111E-3</v>
      </c>
      <c r="I217" s="41">
        <f>Portafolio!H217</f>
        <v>-4.0810762745116238E-3</v>
      </c>
      <c r="J217" s="41">
        <f>Portafolio!I217</f>
        <v>2.1425562712271934E-3</v>
      </c>
      <c r="K217" s="41">
        <f>Portafolio!J217</f>
        <v>-2.8956150755267136E-4</v>
      </c>
    </row>
    <row r="218" spans="1:11" x14ac:dyDescent="0.25">
      <c r="A218" s="25">
        <v>45469</v>
      </c>
      <c r="B218" s="26">
        <v>213.00344799999999</v>
      </c>
      <c r="C218" s="26">
        <v>64.050003000000004</v>
      </c>
      <c r="D218" s="26">
        <v>196.34204099999999</v>
      </c>
      <c r="E218" s="26">
        <v>18.482592</v>
      </c>
      <c r="F218" s="26">
        <f>SUMPRODUCT(Portafolio!B218:E218,Portafolio!$M$37:$P$37)</f>
        <v>136.93685491888994</v>
      </c>
      <c r="G218" s="41">
        <f>Portafolio!F218</f>
        <v>1.9796003669469535E-2</v>
      </c>
      <c r="H218" s="41">
        <f>Portafolio!G218</f>
        <v>3.2841220395962312E-3</v>
      </c>
      <c r="I218" s="41">
        <f>Portafolio!H218</f>
        <v>-3.2364976607338002E-3</v>
      </c>
      <c r="J218" s="41">
        <f>Portafolio!I218</f>
        <v>3.738273476931629E-3</v>
      </c>
      <c r="K218" s="41">
        <f>Portafolio!J218</f>
        <v>3.8686009565867142E-3</v>
      </c>
    </row>
    <row r="219" spans="1:11" x14ac:dyDescent="0.25">
      <c r="A219" s="25">
        <v>45470</v>
      </c>
      <c r="B219" s="26">
        <v>213.85247799999999</v>
      </c>
      <c r="C219" s="26">
        <v>63.91</v>
      </c>
      <c r="D219" s="26">
        <v>198.072464</v>
      </c>
      <c r="E219" s="26">
        <v>18.472738</v>
      </c>
      <c r="F219" s="26">
        <f>SUMPRODUCT(Portafolio!B219:E219,Portafolio!$M$37:$P$37)</f>
        <v>137.85432660080986</v>
      </c>
      <c r="G219" s="41">
        <f>Portafolio!F219</f>
        <v>3.9780687953256729E-3</v>
      </c>
      <c r="H219" s="41">
        <f>Portafolio!G219</f>
        <v>-2.1882315189594016E-3</v>
      </c>
      <c r="I219" s="41">
        <f>Portafolio!H219</f>
        <v>8.7746980951394233E-3</v>
      </c>
      <c r="J219" s="41">
        <f>Portafolio!I219</f>
        <v>-5.3329250387106324E-4</v>
      </c>
      <c r="K219" s="41">
        <f>Portafolio!J219</f>
        <v>4.3709834778213018E-3</v>
      </c>
    </row>
    <row r="220" spans="1:11" x14ac:dyDescent="0.25">
      <c r="A220" s="25">
        <v>45471</v>
      </c>
      <c r="B220" s="26">
        <v>210.37647999999999</v>
      </c>
      <c r="C220" s="26">
        <v>63.650002000000001</v>
      </c>
      <c r="D220" s="26">
        <v>201.145432</v>
      </c>
      <c r="E220" s="26">
        <v>18.827414999999998</v>
      </c>
      <c r="F220" s="26">
        <f>SUMPRODUCT(Portafolio!B220:E220,Portafolio!$M$37:$P$37)</f>
        <v>138.60973860585224</v>
      </c>
      <c r="G220" s="41">
        <f>Portafolio!F220</f>
        <v>-1.6387734624486144E-2</v>
      </c>
      <c r="H220" s="41">
        <f>Portafolio!G220</f>
        <v>-4.0764872369371159E-3</v>
      </c>
      <c r="I220" s="41">
        <f>Portafolio!H220</f>
        <v>1.5395245178859948E-2</v>
      </c>
      <c r="J220" s="41">
        <f>Portafolio!I220</f>
        <v>1.901802869604308E-2</v>
      </c>
      <c r="K220" s="41">
        <f>Portafolio!J220</f>
        <v>9.432646958843896E-3</v>
      </c>
    </row>
    <row r="221" spans="1:11" x14ac:dyDescent="0.25">
      <c r="A221" s="25">
        <v>45474</v>
      </c>
      <c r="B221" s="26">
        <v>216.499405</v>
      </c>
      <c r="C221" s="26">
        <v>63.279998999999997</v>
      </c>
      <c r="D221" s="26">
        <v>204.31785600000001</v>
      </c>
      <c r="E221" s="26">
        <v>18.699337</v>
      </c>
      <c r="F221" s="26">
        <f>SUMPRODUCT(Portafolio!B221:E221,Portafolio!$M$37:$P$37)</f>
        <v>141.16185023619542</v>
      </c>
      <c r="G221" s="41">
        <f>Portafolio!F221</f>
        <v>2.8689111628198698E-2</v>
      </c>
      <c r="H221" s="41">
        <f>Portafolio!G221</f>
        <v>-5.8300487686362692E-3</v>
      </c>
      <c r="I221" s="41">
        <f>Portafolio!H221</f>
        <v>1.5648710168294964E-2</v>
      </c>
      <c r="J221" s="41">
        <f>Portafolio!I221</f>
        <v>-6.8259836239331134E-3</v>
      </c>
      <c r="K221" s="41">
        <f>Portafolio!J221</f>
        <v>1.0127250857668788E-2</v>
      </c>
    </row>
    <row r="222" spans="1:11" x14ac:dyDescent="0.25">
      <c r="A222" s="25">
        <v>45475</v>
      </c>
      <c r="B222" s="26">
        <v>220.01533499999999</v>
      </c>
      <c r="C222" s="26">
        <v>63.150002000000001</v>
      </c>
      <c r="D222" s="26">
        <v>207.67922999999999</v>
      </c>
      <c r="E222" s="26">
        <v>18.541703999999999</v>
      </c>
      <c r="F222" s="26">
        <f>SUMPRODUCT(Portafolio!B222:E222,Portafolio!$M$37:$P$37)</f>
        <v>143.2772831264578</v>
      </c>
      <c r="G222" s="41">
        <f>Portafolio!F222</f>
        <v>1.6109449297697549E-2</v>
      </c>
      <c r="H222" s="41">
        <f>Portafolio!G222</f>
        <v>-2.0564271894918324E-3</v>
      </c>
      <c r="I222" s="41">
        <f>Portafolio!H222</f>
        <v>1.6317826996333985E-2</v>
      </c>
      <c r="J222" s="41">
        <f>Portafolio!I222</f>
        <v>-8.4656033871456007E-3</v>
      </c>
      <c r="K222" s="41">
        <f>Portafolio!J222</f>
        <v>7.5382938199312632E-3</v>
      </c>
    </row>
    <row r="223" spans="1:11" x14ac:dyDescent="0.25">
      <c r="A223" s="25">
        <v>45476</v>
      </c>
      <c r="B223" s="26">
        <v>221.29385400000001</v>
      </c>
      <c r="C223" s="26">
        <v>63.330002</v>
      </c>
      <c r="D223" s="26">
        <v>207.540009</v>
      </c>
      <c r="E223" s="26">
        <v>18.403773999999999</v>
      </c>
      <c r="F223" s="26">
        <f>SUMPRODUCT(Portafolio!B223:E223,Portafolio!$M$37:$P$37)</f>
        <v>143.43409996987262</v>
      </c>
      <c r="G223" s="41">
        <f>Portafolio!F223</f>
        <v>5.7942259479230023E-3</v>
      </c>
      <c r="H223" s="41">
        <f>Portafolio!G223</f>
        <v>2.8463016418229037E-3</v>
      </c>
      <c r="I223" s="41">
        <f>Portafolio!H223</f>
        <v>-6.7059033946733737E-4</v>
      </c>
      <c r="J223" s="41">
        <f>Portafolio!I223</f>
        <v>-7.466713020734231E-3</v>
      </c>
      <c r="K223" s="41">
        <f>Portafolio!J223</f>
        <v>-1.4287613508683536E-3</v>
      </c>
    </row>
    <row r="224" spans="1:11" x14ac:dyDescent="0.25">
      <c r="A224" s="25">
        <v>45478</v>
      </c>
      <c r="B224" s="26">
        <v>226.07830799999999</v>
      </c>
      <c r="C224" s="26">
        <v>63.759998000000003</v>
      </c>
      <c r="D224" s="26">
        <v>204.78999300000001</v>
      </c>
      <c r="E224" s="26">
        <v>18.492443000000002</v>
      </c>
      <c r="F224" s="26">
        <f>SUMPRODUCT(Portafolio!B224:E224,Portafolio!$M$37:$P$37)</f>
        <v>143.23062771299237</v>
      </c>
      <c r="G224" s="41">
        <f>Portafolio!F224</f>
        <v>2.1389960415288217E-2</v>
      </c>
      <c r="H224" s="41">
        <f>Portafolio!G224</f>
        <v>6.7668210053826762E-3</v>
      </c>
      <c r="I224" s="41">
        <f>Portafolio!H224</f>
        <v>-1.3339105875401823E-2</v>
      </c>
      <c r="J224" s="41">
        <f>Portafolio!I224</f>
        <v>4.8064098657813409E-3</v>
      </c>
      <c r="K224" s="41">
        <f>Portafolio!J224</f>
        <v>2.524626795931211E-4</v>
      </c>
    </row>
    <row r="225" spans="1:11" x14ac:dyDescent="0.25">
      <c r="A225" s="25">
        <v>45481</v>
      </c>
      <c r="B225" s="26">
        <v>227.55661000000001</v>
      </c>
      <c r="C225" s="26">
        <v>62.959999000000003</v>
      </c>
      <c r="D225" s="26">
        <v>205.16999799999999</v>
      </c>
      <c r="E225" s="26">
        <v>18.531851</v>
      </c>
      <c r="F225" s="26">
        <f>SUMPRODUCT(Portafolio!B225:E225,Portafolio!$M$37:$P$37)</f>
        <v>143.67158329432425</v>
      </c>
      <c r="G225" s="41">
        <f>Portafolio!F225</f>
        <v>6.5176077697273217E-3</v>
      </c>
      <c r="H225" s="41">
        <f>Portafolio!G225</f>
        <v>-1.2626414888283227E-2</v>
      </c>
      <c r="I225" s="41">
        <f>Portafolio!H225</f>
        <v>1.8538643632364745E-3</v>
      </c>
      <c r="J225" s="41">
        <f>Portafolio!I225</f>
        <v>2.1287652308458159E-3</v>
      </c>
      <c r="K225" s="41">
        <f>Portafolio!J225</f>
        <v>2.2806921195845722E-3</v>
      </c>
    </row>
    <row r="226" spans="1:11" x14ac:dyDescent="0.25">
      <c r="A226" s="25">
        <v>45482</v>
      </c>
      <c r="B226" s="26">
        <v>228.415604</v>
      </c>
      <c r="C226" s="26">
        <v>62.689999</v>
      </c>
      <c r="D226" s="26">
        <v>207.63000500000001</v>
      </c>
      <c r="E226" s="26">
        <v>18.521999000000001</v>
      </c>
      <c r="F226" s="26">
        <f>SUMPRODUCT(Portafolio!B226:E226,Portafolio!$M$37:$P$37)</f>
        <v>144.90495764623452</v>
      </c>
      <c r="G226" s="41">
        <f>Portafolio!F226</f>
        <v>3.7677515857849927E-3</v>
      </c>
      <c r="H226" s="41">
        <f>Portafolio!G226</f>
        <v>-4.2976588916777241E-3</v>
      </c>
      <c r="I226" s="41">
        <f>Portafolio!H226</f>
        <v>1.1918779573079451E-2</v>
      </c>
      <c r="J226" s="41">
        <f>Portafolio!I226</f>
        <v>-5.3176661708070883E-4</v>
      </c>
      <c r="K226" s="41">
        <f>Portafolio!J226</f>
        <v>5.6190817336279212E-3</v>
      </c>
    </row>
    <row r="227" spans="1:11" x14ac:dyDescent="0.25">
      <c r="A227" s="25">
        <v>45483</v>
      </c>
      <c r="B227" s="26">
        <v>232.710632</v>
      </c>
      <c r="C227" s="26">
        <v>62.830002</v>
      </c>
      <c r="D227" s="26">
        <v>207.800003</v>
      </c>
      <c r="E227" s="26">
        <v>18.739999999999998</v>
      </c>
      <c r="F227" s="26">
        <f>SUMPRODUCT(Portafolio!B227:E227,Portafolio!$M$37:$P$37)</f>
        <v>145.91140667192147</v>
      </c>
      <c r="G227" s="41">
        <f>Portafolio!F227</f>
        <v>1.8628964806476703E-2</v>
      </c>
      <c r="H227" s="41">
        <f>Portafolio!G227</f>
        <v>2.2307689124128954E-3</v>
      </c>
      <c r="I227" s="41">
        <f>Portafolio!H227</f>
        <v>8.1841949890559102E-4</v>
      </c>
      <c r="J227" s="41">
        <f>Portafolio!I227</f>
        <v>1.1701116052050159E-2</v>
      </c>
      <c r="K227" s="41">
        <f>Portafolio!J227</f>
        <v>7.9335707443179103E-3</v>
      </c>
    </row>
    <row r="228" spans="1:11" x14ac:dyDescent="0.25">
      <c r="A228" s="25">
        <v>45484</v>
      </c>
      <c r="B228" s="26">
        <v>227.30690000000001</v>
      </c>
      <c r="C228" s="26">
        <v>63.099997999999999</v>
      </c>
      <c r="D228" s="26">
        <v>207.449997</v>
      </c>
      <c r="E228" s="26">
        <v>18.860001</v>
      </c>
      <c r="F228" s="26">
        <f>SUMPRODUCT(Portafolio!B228:E228,Portafolio!$M$37:$P$37)</f>
        <v>144.73088912218182</v>
      </c>
      <c r="G228" s="41">
        <f>Portafolio!F228</f>
        <v>-2.3494672238777499E-2</v>
      </c>
      <c r="H228" s="41">
        <f>Portafolio!G228</f>
        <v>4.2880396046633875E-3</v>
      </c>
      <c r="I228" s="41">
        <f>Portafolio!H228</f>
        <v>-1.6857607845247413E-3</v>
      </c>
      <c r="J228" s="41">
        <f>Portafolio!I228</f>
        <v>6.3830534173032645E-3</v>
      </c>
      <c r="K228" s="41">
        <f>Portafolio!J228</f>
        <v>-3.1882183674978876E-3</v>
      </c>
    </row>
    <row r="229" spans="1:11" x14ac:dyDescent="0.25">
      <c r="A229" s="25">
        <v>45485</v>
      </c>
      <c r="B229" s="26">
        <v>230.27345299999999</v>
      </c>
      <c r="C229" s="26">
        <v>63.700001</v>
      </c>
      <c r="D229" s="26">
        <v>204.94000199999999</v>
      </c>
      <c r="E229" s="26">
        <v>18.809999000000001</v>
      </c>
      <c r="F229" s="26">
        <f>SUMPRODUCT(Portafolio!B229:E229,Portafolio!$M$37:$P$37)</f>
        <v>144.23234045959924</v>
      </c>
      <c r="G229" s="41">
        <f>Portafolio!F229</f>
        <v>1.2966442042243119E-2</v>
      </c>
      <c r="H229" s="41">
        <f>Portafolio!G229</f>
        <v>9.4638404252588466E-3</v>
      </c>
      <c r="I229" s="41">
        <f>Portafolio!H229</f>
        <v>-1.2173069187035165E-2</v>
      </c>
      <c r="J229" s="41">
        <f>Portafolio!I229</f>
        <v>-2.6547400778527642E-3</v>
      </c>
      <c r="K229" s="41">
        <f>Portafolio!J229</f>
        <v>-3.2108914361595976E-3</v>
      </c>
    </row>
    <row r="230" spans="1:11" x14ac:dyDescent="0.25">
      <c r="A230" s="25">
        <v>45488</v>
      </c>
      <c r="B230" s="26">
        <v>234.128998</v>
      </c>
      <c r="C230" s="26">
        <v>63.41</v>
      </c>
      <c r="D230" s="26">
        <v>210.050003</v>
      </c>
      <c r="E230" s="26">
        <v>18.579999999999998</v>
      </c>
      <c r="F230" s="26">
        <f>SUMPRODUCT(Portafolio!B230:E230,Portafolio!$M$37:$P$37)</f>
        <v>147.15070878036138</v>
      </c>
      <c r="G230" s="41">
        <f>Portafolio!F230</f>
        <v>1.6604708169325119E-2</v>
      </c>
      <c r="H230" s="41">
        <f>Portafolio!G230</f>
        <v>-4.563000564764429E-3</v>
      </c>
      <c r="I230" s="41">
        <f>Portafolio!H230</f>
        <v>2.4628348767179134E-2</v>
      </c>
      <c r="J230" s="41">
        <f>Portafolio!I230</f>
        <v>-1.2302856764034255E-2</v>
      </c>
      <c r="K230" s="41">
        <f>Portafolio!J230</f>
        <v>9.9341262330881665E-3</v>
      </c>
    </row>
    <row r="231" spans="1:11" x14ac:dyDescent="0.25">
      <c r="A231" s="25">
        <v>45489</v>
      </c>
      <c r="B231" s="26">
        <v>234.54852299999999</v>
      </c>
      <c r="C231" s="26">
        <v>64.269997000000004</v>
      </c>
      <c r="D231" s="26">
        <v>213.61999499999999</v>
      </c>
      <c r="E231" s="26">
        <v>18.850000000000001</v>
      </c>
      <c r="F231" s="26">
        <f>SUMPRODUCT(Portafolio!B231:E231,Portafolio!$M$37:$P$37)</f>
        <v>148.91849755708535</v>
      </c>
      <c r="G231" s="41">
        <f>Portafolio!F231</f>
        <v>1.7902506232981147E-3</v>
      </c>
      <c r="H231" s="41">
        <f>Portafolio!G231</f>
        <v>1.3471334993176645E-2</v>
      </c>
      <c r="I231" s="41">
        <f>Portafolio!H231</f>
        <v>1.6853100357796223E-2</v>
      </c>
      <c r="J231" s="41">
        <f>Portafolio!I231</f>
        <v>1.4427180508327499E-2</v>
      </c>
      <c r="K231" s="41">
        <f>Portafolio!J231</f>
        <v>1.2930786652298042E-2</v>
      </c>
    </row>
    <row r="232" spans="1:11" x14ac:dyDescent="0.25">
      <c r="A232" s="25">
        <v>45490</v>
      </c>
      <c r="B232" s="26">
        <v>228.615387</v>
      </c>
      <c r="C232" s="26">
        <v>65.209998999999996</v>
      </c>
      <c r="D232" s="26">
        <v>216.86999499999999</v>
      </c>
      <c r="E232" s="26">
        <v>19.16</v>
      </c>
      <c r="F232" s="26">
        <f>SUMPRODUCT(Portafolio!B232:E232,Portafolio!$M$37:$P$37)</f>
        <v>149.2962167964069</v>
      </c>
      <c r="G232" s="41">
        <f>Portafolio!F232</f>
        <v>-2.5621428783056767E-2</v>
      </c>
      <c r="H232" s="41">
        <f>Portafolio!G232</f>
        <v>1.4519903364922418E-2</v>
      </c>
      <c r="I232" s="41">
        <f>Portafolio!H232</f>
        <v>1.5099360369527649E-2</v>
      </c>
      <c r="J232" s="41">
        <f>Portafolio!I232</f>
        <v>1.631185864869468E-2</v>
      </c>
      <c r="K232" s="41">
        <f>Portafolio!J232</f>
        <v>7.3499755161991831E-3</v>
      </c>
    </row>
    <row r="233" spans="1:11" x14ac:dyDescent="0.25">
      <c r="A233" s="25">
        <v>45491</v>
      </c>
      <c r="B233" s="26">
        <v>223.920807</v>
      </c>
      <c r="C233" s="26">
        <v>65.190002000000007</v>
      </c>
      <c r="D233" s="26">
        <v>209.979996</v>
      </c>
      <c r="E233" s="26">
        <v>19.149999999999999</v>
      </c>
      <c r="F233" s="26">
        <f>SUMPRODUCT(Portafolio!B233:E233,Portafolio!$M$37:$P$37)</f>
        <v>145.34177355866365</v>
      </c>
      <c r="G233" s="41">
        <f>Portafolio!F233</f>
        <v>-2.074860964039351E-2</v>
      </c>
      <c r="H233" s="41">
        <f>Portafolio!G233</f>
        <v>-3.067024540397419E-4</v>
      </c>
      <c r="I233" s="41">
        <f>Portafolio!H233</f>
        <v>-3.2285803587666854E-2</v>
      </c>
      <c r="J233" s="41">
        <f>Portafolio!I233</f>
        <v>-5.2205691605959625E-4</v>
      </c>
      <c r="K233" s="41">
        <f>Portafolio!J233</f>
        <v>-1.8442864318895778E-2</v>
      </c>
    </row>
    <row r="234" spans="1:11" x14ac:dyDescent="0.25">
      <c r="A234" s="25">
        <v>45492</v>
      </c>
      <c r="B234" s="26">
        <v>224.050659</v>
      </c>
      <c r="C234" s="26">
        <v>65.290001000000004</v>
      </c>
      <c r="D234" s="26">
        <v>209.779999</v>
      </c>
      <c r="E234" s="26">
        <v>19.120000999999998</v>
      </c>
      <c r="F234" s="26">
        <f>SUMPRODUCT(Portafolio!B234:E234,Portafolio!$M$37:$P$37)</f>
        <v>145.27456358248392</v>
      </c>
      <c r="G234" s="41">
        <f>Portafolio!F234</f>
        <v>5.7973336916425204E-4</v>
      </c>
      <c r="H234" s="41">
        <f>Portafolio!G234</f>
        <v>1.5327868988235308E-3</v>
      </c>
      <c r="I234" s="41">
        <f>Portafolio!H234</f>
        <v>-9.5291127080258486E-4</v>
      </c>
      <c r="J234" s="41">
        <f>Portafolio!I234</f>
        <v>-1.5677557021459298E-3</v>
      </c>
      <c r="K234" s="41">
        <f>Portafolio!J234</f>
        <v>-7.4407325693876371E-4</v>
      </c>
    </row>
    <row r="235" spans="1:11" x14ac:dyDescent="0.25">
      <c r="A235" s="25">
        <v>45495</v>
      </c>
      <c r="B235" s="26">
        <v>223.70107999999999</v>
      </c>
      <c r="C235" s="26">
        <v>64.769997000000004</v>
      </c>
      <c r="D235" s="26">
        <v>210.279999</v>
      </c>
      <c r="E235" s="26">
        <v>18.549999</v>
      </c>
      <c r="F235" s="26">
        <f>SUMPRODUCT(Portafolio!B235:E235,Portafolio!$M$37:$P$37)</f>
        <v>145.21871097271071</v>
      </c>
      <c r="G235" s="41">
        <f>Portafolio!F235</f>
        <v>-1.5614861566389346E-3</v>
      </c>
      <c r="H235" s="41">
        <f>Portafolio!G235</f>
        <v>-7.9964136377382936E-3</v>
      </c>
      <c r="I235" s="41">
        <f>Portafolio!H235</f>
        <v>2.3806134291241197E-3</v>
      </c>
      <c r="J235" s="41">
        <f>Portafolio!I235</f>
        <v>-3.0265224779422156E-2</v>
      </c>
      <c r="K235" s="41">
        <f>Portafolio!J235</f>
        <v>-9.3505627056765638E-3</v>
      </c>
    </row>
    <row r="236" spans="1:11" x14ac:dyDescent="0.25">
      <c r="A236" s="25">
        <v>45496</v>
      </c>
      <c r="B236" s="26">
        <v>224.74984699999999</v>
      </c>
      <c r="C236" s="26">
        <v>64.959998999999996</v>
      </c>
      <c r="D236" s="26">
        <v>210.33000200000001</v>
      </c>
      <c r="E236" s="26">
        <v>18.209999</v>
      </c>
      <c r="F236" s="26">
        <f>SUMPRODUCT(Portafolio!B236:E236,Portafolio!$M$37:$P$37)</f>
        <v>145.34780914954814</v>
      </c>
      <c r="G236" s="41">
        <f>Portafolio!F236</f>
        <v>4.6772962161707281E-3</v>
      </c>
      <c r="H236" s="41">
        <f>Portafolio!G236</f>
        <v>2.9291935822486634E-3</v>
      </c>
      <c r="I236" s="41">
        <f>Portafolio!H236</f>
        <v>2.3776420016967354E-4</v>
      </c>
      <c r="J236" s="41">
        <f>Portafolio!I236</f>
        <v>-1.8498896320453713E-2</v>
      </c>
      <c r="K236" s="41">
        <f>Portafolio!J236</f>
        <v>-4.8061966522968758E-3</v>
      </c>
    </row>
    <row r="237" spans="1:11" x14ac:dyDescent="0.25">
      <c r="A237" s="25">
        <v>45497</v>
      </c>
      <c r="B237" s="26">
        <v>218.28732299999999</v>
      </c>
      <c r="C237" s="26">
        <v>65.809997999999993</v>
      </c>
      <c r="D237" s="26">
        <v>208.58999600000001</v>
      </c>
      <c r="E237" s="26">
        <v>19.16</v>
      </c>
      <c r="F237" s="26">
        <f>SUMPRODUCT(Portafolio!B237:E237,Portafolio!$M$37:$P$37)</f>
        <v>143.63925932661883</v>
      </c>
      <c r="G237" s="41">
        <f>Portafolio!F237</f>
        <v>-2.9175802186708118E-2</v>
      </c>
      <c r="H237" s="41">
        <f>Portafolio!G237</f>
        <v>1.3000091618175304E-2</v>
      </c>
      <c r="I237" s="41">
        <f>Portafolio!H237</f>
        <v>-8.307151793191617E-3</v>
      </c>
      <c r="J237" s="41">
        <f>Portafolio!I237</f>
        <v>5.0853933718081321E-2</v>
      </c>
      <c r="K237" s="41">
        <f>Portafolio!J237</f>
        <v>7.4708774925135567E-3</v>
      </c>
    </row>
    <row r="238" spans="1:11" x14ac:dyDescent="0.25">
      <c r="A238" s="25">
        <v>45498</v>
      </c>
      <c r="B238" s="26">
        <v>217.23855599999999</v>
      </c>
      <c r="C238" s="26">
        <v>66.069999999999993</v>
      </c>
      <c r="D238" s="26">
        <v>208.66999799999999</v>
      </c>
      <c r="E238" s="26">
        <v>19.190000999999999</v>
      </c>
      <c r="F238" s="26">
        <f>SUMPRODUCT(Portafolio!B238:E238,Portafolio!$M$37:$P$37)</f>
        <v>143.48550982812546</v>
      </c>
      <c r="G238" s="41">
        <f>Portafolio!F238</f>
        <v>-4.8161042901711899E-3</v>
      </c>
      <c r="H238" s="41">
        <f>Portafolio!G238</f>
        <v>3.943013964285107E-3</v>
      </c>
      <c r="I238" s="41">
        <f>Portafolio!H238</f>
        <v>3.8346355812063522E-4</v>
      </c>
      <c r="J238" s="41">
        <f>Portafolio!I238</f>
        <v>1.564589587366755E-3</v>
      </c>
      <c r="K238" s="41">
        <f>Portafolio!J238</f>
        <v>-1.268790252661004E-4</v>
      </c>
    </row>
    <row r="239" spans="1:11" x14ac:dyDescent="0.25">
      <c r="A239" s="25">
        <v>45499</v>
      </c>
      <c r="B239" s="26">
        <v>217.70800800000001</v>
      </c>
      <c r="C239" s="26">
        <v>67.050003000000004</v>
      </c>
      <c r="D239" s="26">
        <v>212.240005</v>
      </c>
      <c r="E239" s="26">
        <v>19.010000000000002</v>
      </c>
      <c r="F239" s="26">
        <f>SUMPRODUCT(Portafolio!B239:E239,Portafolio!$M$37:$P$37)</f>
        <v>145.12312363291878</v>
      </c>
      <c r="G239" s="41">
        <f>Portafolio!F239</f>
        <v>2.1586660116600692E-3</v>
      </c>
      <c r="H239" s="41">
        <f>Portafolio!G239</f>
        <v>1.4723868428621712E-2</v>
      </c>
      <c r="I239" s="41">
        <f>Portafolio!H239</f>
        <v>1.6963686226937915E-2</v>
      </c>
      <c r="J239" s="41">
        <f>Portafolio!I239</f>
        <v>-9.4242056297434203E-3</v>
      </c>
      <c r="K239" s="41">
        <f>Portafolio!J239</f>
        <v>5.4165309214539853E-3</v>
      </c>
    </row>
    <row r="240" spans="1:11" x14ac:dyDescent="0.25">
      <c r="A240" s="25">
        <v>45502</v>
      </c>
      <c r="B240" s="26">
        <v>217.987686</v>
      </c>
      <c r="C240" s="26">
        <v>66.830001999999993</v>
      </c>
      <c r="D240" s="26">
        <v>210.85000600000001</v>
      </c>
      <c r="E240" s="26">
        <v>18.899999999999999</v>
      </c>
      <c r="F240" s="26">
        <f>SUMPRODUCT(Portafolio!B240:E240,Portafolio!$M$37:$P$37)</f>
        <v>144.52624683470262</v>
      </c>
      <c r="G240" s="41">
        <f>Portafolio!F240</f>
        <v>1.2838228252665619E-3</v>
      </c>
      <c r="H240" s="41">
        <f>Portafolio!G240</f>
        <v>-3.2865430207580882E-3</v>
      </c>
      <c r="I240" s="41">
        <f>Portafolio!H240</f>
        <v>-6.5707247389028478E-3</v>
      </c>
      <c r="J240" s="41">
        <f>Portafolio!I240</f>
        <v>-5.8032344347412621E-3</v>
      </c>
      <c r="K240" s="41">
        <f>Portafolio!J240</f>
        <v>-4.6236682109694312E-3</v>
      </c>
    </row>
    <row r="241" spans="1:11" x14ac:dyDescent="0.25">
      <c r="A241" s="25">
        <v>45503</v>
      </c>
      <c r="B241" s="26">
        <v>218.547043</v>
      </c>
      <c r="C241" s="26">
        <v>67.680000000000007</v>
      </c>
      <c r="D241" s="26">
        <v>215.19000199999999</v>
      </c>
      <c r="E241" s="26">
        <v>18.98</v>
      </c>
      <c r="F241" s="26">
        <f>SUMPRODUCT(Portafolio!B241:E241,Portafolio!$M$37:$P$37)</f>
        <v>146.59717270574603</v>
      </c>
      <c r="G241" s="41">
        <f>Portafolio!F241</f>
        <v>2.562716177992965E-3</v>
      </c>
      <c r="H241" s="41">
        <f>Portafolio!G241</f>
        <v>1.2638603848310002E-2</v>
      </c>
      <c r="I241" s="41">
        <f>Portafolio!H241</f>
        <v>2.0374359451747755E-2</v>
      </c>
      <c r="J241" s="41">
        <f>Portafolio!I241</f>
        <v>4.2238711161852434E-3</v>
      </c>
      <c r="K241" s="41">
        <f>Portafolio!J241</f>
        <v>1.1302957996588921E-2</v>
      </c>
    </row>
    <row r="242" spans="1:11" x14ac:dyDescent="0.25">
      <c r="A242" s="25">
        <v>45504</v>
      </c>
      <c r="B242" s="26">
        <v>221.82324199999999</v>
      </c>
      <c r="C242" s="26">
        <v>66.739998</v>
      </c>
      <c r="D242" s="26">
        <v>212.800003</v>
      </c>
      <c r="E242" s="26">
        <v>19.25</v>
      </c>
      <c r="F242" s="26">
        <f>SUMPRODUCT(Portafolio!B242:E242,Portafolio!$M$37:$P$37)</f>
        <v>146.25309053139918</v>
      </c>
      <c r="G242" s="41">
        <f>Portafolio!F242</f>
        <v>1.4879566390620118E-2</v>
      </c>
      <c r="H242" s="41">
        <f>Portafolio!G242</f>
        <v>-1.3986271941776691E-2</v>
      </c>
      <c r="I242" s="41">
        <f>Portafolio!H242</f>
        <v>-1.1168596535331227E-2</v>
      </c>
      <c r="J242" s="41">
        <f>Portafolio!I242</f>
        <v>1.4125267552011362E-2</v>
      </c>
      <c r="K242" s="41">
        <f>Portafolio!J242</f>
        <v>2.0604099270030768E-3</v>
      </c>
    </row>
    <row r="243" spans="1:11" x14ac:dyDescent="0.25">
      <c r="A243" s="25">
        <v>45505</v>
      </c>
      <c r="B243" s="26">
        <v>218.10754399999999</v>
      </c>
      <c r="C243" s="26">
        <v>67.959998999999996</v>
      </c>
      <c r="D243" s="26">
        <v>207.96000699999999</v>
      </c>
      <c r="E243" s="26">
        <v>19.469999000000001</v>
      </c>
      <c r="F243" s="26">
        <f>SUMPRODUCT(Portafolio!B243:E243,Portafolio!$M$37:$P$37)</f>
        <v>143.51549250721192</v>
      </c>
      <c r="G243" s="41">
        <f>Portafolio!F243</f>
        <v>-1.6892595276606047E-2</v>
      </c>
      <c r="H243" s="41">
        <f>Portafolio!G243</f>
        <v>1.8114838733001931E-2</v>
      </c>
      <c r="I243" s="41">
        <f>Portafolio!H243</f>
        <v>-2.300698438939985E-2</v>
      </c>
      <c r="J243" s="41">
        <f>Portafolio!I243</f>
        <v>1.1363707289245462E-2</v>
      </c>
      <c r="K243" s="41">
        <f>Portafolio!J243</f>
        <v>-9.0313379470935082E-3</v>
      </c>
    </row>
    <row r="244" spans="1:11" x14ac:dyDescent="0.25">
      <c r="A244" s="25">
        <v>45506</v>
      </c>
      <c r="B244" s="26">
        <v>219.60580400000001</v>
      </c>
      <c r="C244" s="26">
        <v>69.330001999999993</v>
      </c>
      <c r="D244" s="26">
        <v>199.13999899999999</v>
      </c>
      <c r="E244" s="26">
        <v>19.370000999999998</v>
      </c>
      <c r="F244" s="26">
        <f>SUMPRODUCT(Portafolio!B244:E244,Portafolio!$M$37:$P$37)</f>
        <v>139.97870805239705</v>
      </c>
      <c r="G244" s="41">
        <f>Portafolio!F244</f>
        <v>6.8458769114516189E-3</v>
      </c>
      <c r="H244" s="41">
        <f>Portafolio!G244</f>
        <v>1.9958459712746134E-2</v>
      </c>
      <c r="I244" s="41">
        <f>Portafolio!H244</f>
        <v>-4.3337697237488322E-2</v>
      </c>
      <c r="J244" s="41">
        <f>Portafolio!I244</f>
        <v>-5.1492389779095047E-3</v>
      </c>
      <c r="K244" s="41">
        <f>Portafolio!J244</f>
        <v>-1.8442118775569206E-2</v>
      </c>
    </row>
    <row r="245" spans="1:11" x14ac:dyDescent="0.25">
      <c r="A245" s="25">
        <v>45509</v>
      </c>
      <c r="B245" s="26">
        <v>209.02806100000001</v>
      </c>
      <c r="C245" s="26">
        <v>68.099997999999999</v>
      </c>
      <c r="D245" s="26">
        <v>194.89999399999999</v>
      </c>
      <c r="E245" s="26">
        <v>18.91</v>
      </c>
      <c r="F245" s="26">
        <f>SUMPRODUCT(Portafolio!B245:E245,Portafolio!$M$37:$P$37)</f>
        <v>135.81666671370783</v>
      </c>
      <c r="G245" s="41">
        <f>Portafolio!F245</f>
        <v>-4.936563304839342E-2</v>
      </c>
      <c r="H245" s="41">
        <f>Portafolio!G245</f>
        <v>-1.7900558015048668E-2</v>
      </c>
      <c r="I245" s="41">
        <f>Portafolio!H245</f>
        <v>-2.1521514209848672E-2</v>
      </c>
      <c r="J245" s="41">
        <f>Portafolio!I245</f>
        <v>-2.4034646374763047E-2</v>
      </c>
      <c r="K245" s="41">
        <f>Portafolio!J245</f>
        <v>-2.7733529487892108E-2</v>
      </c>
    </row>
    <row r="246" spans="1:11" x14ac:dyDescent="0.25">
      <c r="A246" s="25">
        <v>45510</v>
      </c>
      <c r="B246" s="26">
        <v>206.99040199999999</v>
      </c>
      <c r="C246" s="26">
        <v>68.050003000000004</v>
      </c>
      <c r="D246" s="26">
        <v>200.33999600000001</v>
      </c>
      <c r="E246" s="26">
        <v>19.190000999999999</v>
      </c>
      <c r="F246" s="26">
        <f>SUMPRODUCT(Portafolio!B246:E246,Portafolio!$M$37:$P$37)</f>
        <v>137.8789589510157</v>
      </c>
      <c r="G246" s="41">
        <f>Portafolio!F246</f>
        <v>-9.7960810695936606E-3</v>
      </c>
      <c r="H246" s="41">
        <f>Portafolio!G246</f>
        <v>-7.3441060418495512E-4</v>
      </c>
      <c r="I246" s="41">
        <f>Portafolio!H246</f>
        <v>2.7529327489063685E-2</v>
      </c>
      <c r="J246" s="41">
        <f>Portafolio!I246</f>
        <v>1.4698479459715275E-2</v>
      </c>
      <c r="K246" s="41">
        <f>Portafolio!J246</f>
        <v>1.4800001087777872E-2</v>
      </c>
    </row>
    <row r="247" spans="1:11" x14ac:dyDescent="0.25">
      <c r="A247" s="25">
        <v>45511</v>
      </c>
      <c r="B247" s="26">
        <v>209.57742300000001</v>
      </c>
      <c r="C247" s="26">
        <v>68.459998999999996</v>
      </c>
      <c r="D247" s="26">
        <v>200.39999399999999</v>
      </c>
      <c r="E247" s="26">
        <v>19.25</v>
      </c>
      <c r="F247" s="26">
        <f>SUMPRODUCT(Portafolio!B247:E247,Portafolio!$M$37:$P$37)</f>
        <v>138.45693922426568</v>
      </c>
      <c r="G247" s="41">
        <f>Portafolio!F247</f>
        <v>1.2420806909965328E-2</v>
      </c>
      <c r="H247" s="41">
        <f>Portafolio!G247</f>
        <v>6.0068453122636119E-3</v>
      </c>
      <c r="I247" s="41">
        <f>Portafolio!H247</f>
        <v>2.9943605302915484E-4</v>
      </c>
      <c r="J247" s="41">
        <f>Portafolio!I247</f>
        <v>3.1216986037119246E-3</v>
      </c>
      <c r="K247" s="41">
        <f>Portafolio!J247</f>
        <v>3.8581674049941042E-3</v>
      </c>
    </row>
    <row r="248" spans="1:11" x14ac:dyDescent="0.25">
      <c r="A248" s="25">
        <v>45512</v>
      </c>
      <c r="B248" s="26">
        <v>213.06338500000001</v>
      </c>
      <c r="C248" s="26">
        <v>68.730002999999996</v>
      </c>
      <c r="D248" s="26">
        <v>204.05999800000001</v>
      </c>
      <c r="E248" s="26">
        <v>19.399999999999999</v>
      </c>
      <c r="F248" s="26">
        <f>SUMPRODUCT(Portafolio!B248:E248,Portafolio!$M$37:$P$37)</f>
        <v>140.81254714244145</v>
      </c>
      <c r="G248" s="41">
        <f>Portafolio!F248</f>
        <v>1.6496471649674511E-2</v>
      </c>
      <c r="H248" s="41">
        <f>Portafolio!G248</f>
        <v>3.9362102876051566E-3</v>
      </c>
      <c r="I248" s="41">
        <f>Portafolio!H248</f>
        <v>1.8098719175530638E-2</v>
      </c>
      <c r="J248" s="41">
        <f>Portafolio!I248</f>
        <v>7.7620053354891094E-3</v>
      </c>
      <c r="K248" s="41">
        <f>Portafolio!J248</f>
        <v>1.3869491248963698E-2</v>
      </c>
    </row>
    <row r="249" spans="1:11" x14ac:dyDescent="0.25">
      <c r="A249" s="25">
        <v>45513</v>
      </c>
      <c r="B249" s="26">
        <v>215.990005</v>
      </c>
      <c r="C249" s="26">
        <v>68.680000000000007</v>
      </c>
      <c r="D249" s="26">
        <v>205.800003</v>
      </c>
      <c r="E249" s="26">
        <v>19.489999999999998</v>
      </c>
      <c r="F249" s="26">
        <f>SUMPRODUCT(Portafolio!B249:E249,Portafolio!$M$37:$P$37)</f>
        <v>142.18417661003872</v>
      </c>
      <c r="G249" s="41">
        <f>Portafolio!F249</f>
        <v>1.3642429865120695E-2</v>
      </c>
      <c r="H249" s="41">
        <f>Portafolio!G249</f>
        <v>-7.2779275329949461E-4</v>
      </c>
      <c r="I249" s="41">
        <f>Portafolio!H249</f>
        <v>8.4907795310884548E-3</v>
      </c>
      <c r="J249" s="41">
        <f>Portafolio!I249</f>
        <v>4.6284474501869788E-3</v>
      </c>
      <c r="K249" s="41">
        <f>Portafolio!J249</f>
        <v>7.8963206893990952E-3</v>
      </c>
    </row>
    <row r="250" spans="1:11" x14ac:dyDescent="0.25">
      <c r="A250" s="25">
        <v>45516</v>
      </c>
      <c r="B250" s="26">
        <v>217.529999</v>
      </c>
      <c r="C250" s="26">
        <v>68.169998000000007</v>
      </c>
      <c r="D250" s="26">
        <v>206.19000199999999</v>
      </c>
      <c r="E250" s="26">
        <v>19.43</v>
      </c>
      <c r="F250" s="26">
        <f>SUMPRODUCT(Portafolio!B250:E250,Portafolio!$M$37:$P$37)</f>
        <v>142.62160568024422</v>
      </c>
      <c r="G250" s="41">
        <f>Portafolio!F250</f>
        <v>7.1046339891622338E-3</v>
      </c>
      <c r="H250" s="41">
        <f>Portafolio!G250</f>
        <v>-7.4534799929999399E-3</v>
      </c>
      <c r="I250" s="41">
        <f>Portafolio!H250</f>
        <v>1.8932455242062468E-3</v>
      </c>
      <c r="J250" s="41">
        <f>Portafolio!I250</f>
        <v>-3.0832501301206196E-3</v>
      </c>
      <c r="K250" s="41">
        <f>Portafolio!J250</f>
        <v>9.4636874937287512E-4</v>
      </c>
    </row>
    <row r="251" spans="1:11" x14ac:dyDescent="0.25">
      <c r="A251" s="25">
        <v>45517</v>
      </c>
      <c r="B251" s="26">
        <v>221.270004</v>
      </c>
      <c r="C251" s="26">
        <v>68.459998999999996</v>
      </c>
      <c r="D251" s="26">
        <v>207.94000199999999</v>
      </c>
      <c r="E251" s="26">
        <v>19.52</v>
      </c>
      <c r="F251" s="26">
        <f>SUMPRODUCT(Portafolio!B251:E251,Portafolio!$M$37:$P$37)</f>
        <v>144.17361830992252</v>
      </c>
      <c r="G251" s="41">
        <f>Portafolio!F251</f>
        <v>1.7046925905757491E-2</v>
      </c>
      <c r="H251" s="41">
        <f>Portafolio!G251</f>
        <v>4.2450624586943594E-3</v>
      </c>
      <c r="I251" s="41">
        <f>Portafolio!H251</f>
        <v>8.4515026665683331E-3</v>
      </c>
      <c r="J251" s="41">
        <f>Portafolio!I251</f>
        <v>4.6213175955976916E-3</v>
      </c>
      <c r="K251" s="41">
        <f>Portafolio!J251</f>
        <v>8.7585088603336341E-3</v>
      </c>
    </row>
    <row r="252" spans="1:11" x14ac:dyDescent="0.25">
      <c r="A252" s="25">
        <v>45518</v>
      </c>
      <c r="B252" s="26">
        <v>221.720001</v>
      </c>
      <c r="C252" s="26">
        <v>68.580001999999993</v>
      </c>
      <c r="D252" s="26">
        <v>210.240005</v>
      </c>
      <c r="E252" s="26">
        <v>19.629999000000002</v>
      </c>
      <c r="F252" s="26">
        <f>SUMPRODUCT(Portafolio!B252:E252,Portafolio!$M$37:$P$37)</f>
        <v>145.31001701699267</v>
      </c>
      <c r="G252" s="41">
        <f>Portafolio!F252</f>
        <v>2.0316357014954671E-3</v>
      </c>
      <c r="H252" s="41">
        <f>Portafolio!G252</f>
        <v>1.751357702825767E-3</v>
      </c>
      <c r="I252" s="41">
        <f>Portafolio!H252</f>
        <v>1.1000172910606301E-2</v>
      </c>
      <c r="J252" s="41">
        <f>Portafolio!I252</f>
        <v>5.6193763609869146E-3</v>
      </c>
      <c r="K252" s="41">
        <f>Portafolio!J252</f>
        <v>7.100633959377595E-3</v>
      </c>
    </row>
    <row r="253" spans="1:11" x14ac:dyDescent="0.25">
      <c r="A253" s="25">
        <v>45519</v>
      </c>
      <c r="B253" s="26">
        <v>224.720001</v>
      </c>
      <c r="C253" s="26">
        <v>68.650002000000001</v>
      </c>
      <c r="D253" s="26">
        <v>211.550003</v>
      </c>
      <c r="E253" s="26">
        <v>19.09</v>
      </c>
      <c r="F253" s="26">
        <f>SUMPRODUCT(Portafolio!B253:E253,Portafolio!$M$37:$P$37)</f>
        <v>146.30997986136404</v>
      </c>
      <c r="G253" s="41">
        <f>Portafolio!F253</f>
        <v>1.3439858184173351E-2</v>
      </c>
      <c r="H253" s="41">
        <f>Portafolio!G253</f>
        <v>1.0201851494693278E-3</v>
      </c>
      <c r="I253" s="41">
        <f>Portafolio!H253</f>
        <v>6.2116322685317679E-3</v>
      </c>
      <c r="J253" s="41">
        <f>Portafolio!I253</f>
        <v>-2.7894319608277238E-2</v>
      </c>
      <c r="K253" s="41">
        <f>Portafolio!J253</f>
        <v>-3.5518828260112257E-3</v>
      </c>
    </row>
    <row r="254" spans="1:11" x14ac:dyDescent="0.25">
      <c r="A254" s="25">
        <v>45520</v>
      </c>
      <c r="B254" s="26">
        <v>226.050003</v>
      </c>
      <c r="C254" s="26">
        <v>69.180000000000007</v>
      </c>
      <c r="D254" s="26">
        <v>213.970001</v>
      </c>
      <c r="E254" s="26">
        <v>19.34</v>
      </c>
      <c r="F254" s="26">
        <f>SUMPRODUCT(Portafolio!B254:E254,Portafolio!$M$37:$P$37)</f>
        <v>147.73615050732121</v>
      </c>
      <c r="G254" s="41">
        <f>Portafolio!F254</f>
        <v>5.9010397660438866E-3</v>
      </c>
      <c r="H254" s="41">
        <f>Portafolio!G254</f>
        <v>7.6906421617582866E-3</v>
      </c>
      <c r="I254" s="41">
        <f>Portafolio!H254</f>
        <v>1.1374431605290789E-2</v>
      </c>
      <c r="J254" s="41">
        <f>Portafolio!I254</f>
        <v>1.3010852287492039E-2</v>
      </c>
      <c r="K254" s="41">
        <f>Portafolio!J254</f>
        <v>1.0660442740112026E-2</v>
      </c>
    </row>
  </sheetData>
  <mergeCells count="4">
    <mergeCell ref="G1:K1"/>
    <mergeCell ref="M2:R3"/>
    <mergeCell ref="M11:N11"/>
    <mergeCell ref="M16:N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91EB-4F63-45EF-8E26-7C2F533ED09B}">
  <sheetPr>
    <tabColor theme="9" tint="0.79998168889431442"/>
    <pageSetUpPr fitToPage="1"/>
  </sheetPr>
  <dimension ref="B1:O2863"/>
  <sheetViews>
    <sheetView topLeftCell="A243" workbookViewId="0">
      <selection activeCell="F26" sqref="F26"/>
    </sheetView>
  </sheetViews>
  <sheetFormatPr baseColWidth="10" defaultColWidth="9.140625" defaultRowHeight="12.75" x14ac:dyDescent="0.2"/>
  <cols>
    <col min="1" max="1" width="6.85546875" style="63" customWidth="1"/>
    <col min="2" max="2" width="10" style="63" customWidth="1"/>
    <col min="3" max="3" width="11.28515625" style="63" customWidth="1"/>
    <col min="4" max="4" width="11.85546875" style="63" customWidth="1"/>
    <col min="5" max="9" width="9.140625" style="63"/>
    <col min="10" max="10" width="10.7109375" style="63" customWidth="1"/>
    <col min="11" max="13" width="9.140625" style="63"/>
    <col min="14" max="14" width="10.85546875" style="63" customWidth="1"/>
    <col min="15" max="15" width="19.5703125" style="63" customWidth="1"/>
    <col min="16" max="256" width="9.140625" style="63"/>
    <col min="257" max="257" width="6.85546875" style="63" customWidth="1"/>
    <col min="258" max="258" width="10" style="63" customWidth="1"/>
    <col min="259" max="259" width="11.28515625" style="63" customWidth="1"/>
    <col min="260" max="260" width="11.85546875" style="63" customWidth="1"/>
    <col min="261" max="265" width="9.140625" style="63"/>
    <col min="266" max="266" width="10.7109375" style="63" customWidth="1"/>
    <col min="267" max="269" width="9.140625" style="63"/>
    <col min="270" max="270" width="10.85546875" style="63" customWidth="1"/>
    <col min="271" max="271" width="19.5703125" style="63" customWidth="1"/>
    <col min="272" max="512" width="9.140625" style="63"/>
    <col min="513" max="513" width="6.85546875" style="63" customWidth="1"/>
    <col min="514" max="514" width="10" style="63" customWidth="1"/>
    <col min="515" max="515" width="11.28515625" style="63" customWidth="1"/>
    <col min="516" max="516" width="11.85546875" style="63" customWidth="1"/>
    <col min="517" max="521" width="9.140625" style="63"/>
    <col min="522" max="522" width="10.7109375" style="63" customWidth="1"/>
    <col min="523" max="525" width="9.140625" style="63"/>
    <col min="526" max="526" width="10.85546875" style="63" customWidth="1"/>
    <col min="527" max="527" width="19.5703125" style="63" customWidth="1"/>
    <col min="528" max="768" width="9.140625" style="63"/>
    <col min="769" max="769" width="6.85546875" style="63" customWidth="1"/>
    <col min="770" max="770" width="10" style="63" customWidth="1"/>
    <col min="771" max="771" width="11.28515625" style="63" customWidth="1"/>
    <col min="772" max="772" width="11.85546875" style="63" customWidth="1"/>
    <col min="773" max="777" width="9.140625" style="63"/>
    <col min="778" max="778" width="10.7109375" style="63" customWidth="1"/>
    <col min="779" max="781" width="9.140625" style="63"/>
    <col min="782" max="782" width="10.85546875" style="63" customWidth="1"/>
    <col min="783" max="783" width="19.5703125" style="63" customWidth="1"/>
    <col min="784" max="1024" width="9.140625" style="63"/>
    <col min="1025" max="1025" width="6.85546875" style="63" customWidth="1"/>
    <col min="1026" max="1026" width="10" style="63" customWidth="1"/>
    <col min="1027" max="1027" width="11.28515625" style="63" customWidth="1"/>
    <col min="1028" max="1028" width="11.85546875" style="63" customWidth="1"/>
    <col min="1029" max="1033" width="9.140625" style="63"/>
    <col min="1034" max="1034" width="10.7109375" style="63" customWidth="1"/>
    <col min="1035" max="1037" width="9.140625" style="63"/>
    <col min="1038" max="1038" width="10.85546875" style="63" customWidth="1"/>
    <col min="1039" max="1039" width="19.5703125" style="63" customWidth="1"/>
    <col min="1040" max="1280" width="9.140625" style="63"/>
    <col min="1281" max="1281" width="6.85546875" style="63" customWidth="1"/>
    <col min="1282" max="1282" width="10" style="63" customWidth="1"/>
    <col min="1283" max="1283" width="11.28515625" style="63" customWidth="1"/>
    <col min="1284" max="1284" width="11.85546875" style="63" customWidth="1"/>
    <col min="1285" max="1289" width="9.140625" style="63"/>
    <col min="1290" max="1290" width="10.7109375" style="63" customWidth="1"/>
    <col min="1291" max="1293" width="9.140625" style="63"/>
    <col min="1294" max="1294" width="10.85546875" style="63" customWidth="1"/>
    <col min="1295" max="1295" width="19.5703125" style="63" customWidth="1"/>
    <col min="1296" max="1536" width="9.140625" style="63"/>
    <col min="1537" max="1537" width="6.85546875" style="63" customWidth="1"/>
    <col min="1538" max="1538" width="10" style="63" customWidth="1"/>
    <col min="1539" max="1539" width="11.28515625" style="63" customWidth="1"/>
    <col min="1540" max="1540" width="11.85546875" style="63" customWidth="1"/>
    <col min="1541" max="1545" width="9.140625" style="63"/>
    <col min="1546" max="1546" width="10.7109375" style="63" customWidth="1"/>
    <col min="1547" max="1549" width="9.140625" style="63"/>
    <col min="1550" max="1550" width="10.85546875" style="63" customWidth="1"/>
    <col min="1551" max="1551" width="19.5703125" style="63" customWidth="1"/>
    <col min="1552" max="1792" width="9.140625" style="63"/>
    <col min="1793" max="1793" width="6.85546875" style="63" customWidth="1"/>
    <col min="1794" max="1794" width="10" style="63" customWidth="1"/>
    <col min="1795" max="1795" width="11.28515625" style="63" customWidth="1"/>
    <col min="1796" max="1796" width="11.85546875" style="63" customWidth="1"/>
    <col min="1797" max="1801" width="9.140625" style="63"/>
    <col min="1802" max="1802" width="10.7109375" style="63" customWidth="1"/>
    <col min="1803" max="1805" width="9.140625" style="63"/>
    <col min="1806" max="1806" width="10.85546875" style="63" customWidth="1"/>
    <col min="1807" max="1807" width="19.5703125" style="63" customWidth="1"/>
    <col min="1808" max="2048" width="9.140625" style="63"/>
    <col min="2049" max="2049" width="6.85546875" style="63" customWidth="1"/>
    <col min="2050" max="2050" width="10" style="63" customWidth="1"/>
    <col min="2051" max="2051" width="11.28515625" style="63" customWidth="1"/>
    <col min="2052" max="2052" width="11.85546875" style="63" customWidth="1"/>
    <col min="2053" max="2057" width="9.140625" style="63"/>
    <col min="2058" max="2058" width="10.7109375" style="63" customWidth="1"/>
    <col min="2059" max="2061" width="9.140625" style="63"/>
    <col min="2062" max="2062" width="10.85546875" style="63" customWidth="1"/>
    <col min="2063" max="2063" width="19.5703125" style="63" customWidth="1"/>
    <col min="2064" max="2304" width="9.140625" style="63"/>
    <col min="2305" max="2305" width="6.85546875" style="63" customWidth="1"/>
    <col min="2306" max="2306" width="10" style="63" customWidth="1"/>
    <col min="2307" max="2307" width="11.28515625" style="63" customWidth="1"/>
    <col min="2308" max="2308" width="11.85546875" style="63" customWidth="1"/>
    <col min="2309" max="2313" width="9.140625" style="63"/>
    <col min="2314" max="2314" width="10.7109375" style="63" customWidth="1"/>
    <col min="2315" max="2317" width="9.140625" style="63"/>
    <col min="2318" max="2318" width="10.85546875" style="63" customWidth="1"/>
    <col min="2319" max="2319" width="19.5703125" style="63" customWidth="1"/>
    <col min="2320" max="2560" width="9.140625" style="63"/>
    <col min="2561" max="2561" width="6.85546875" style="63" customWidth="1"/>
    <col min="2562" max="2562" width="10" style="63" customWidth="1"/>
    <col min="2563" max="2563" width="11.28515625" style="63" customWidth="1"/>
    <col min="2564" max="2564" width="11.85546875" style="63" customWidth="1"/>
    <col min="2565" max="2569" width="9.140625" style="63"/>
    <col min="2570" max="2570" width="10.7109375" style="63" customWidth="1"/>
    <col min="2571" max="2573" width="9.140625" style="63"/>
    <col min="2574" max="2574" width="10.85546875" style="63" customWidth="1"/>
    <col min="2575" max="2575" width="19.5703125" style="63" customWidth="1"/>
    <col min="2576" max="2816" width="9.140625" style="63"/>
    <col min="2817" max="2817" width="6.85546875" style="63" customWidth="1"/>
    <col min="2818" max="2818" width="10" style="63" customWidth="1"/>
    <col min="2819" max="2819" width="11.28515625" style="63" customWidth="1"/>
    <col min="2820" max="2820" width="11.85546875" style="63" customWidth="1"/>
    <col min="2821" max="2825" width="9.140625" style="63"/>
    <col min="2826" max="2826" width="10.7109375" style="63" customWidth="1"/>
    <col min="2827" max="2829" width="9.140625" style="63"/>
    <col min="2830" max="2830" width="10.85546875" style="63" customWidth="1"/>
    <col min="2831" max="2831" width="19.5703125" style="63" customWidth="1"/>
    <col min="2832" max="3072" width="9.140625" style="63"/>
    <col min="3073" max="3073" width="6.85546875" style="63" customWidth="1"/>
    <col min="3074" max="3074" width="10" style="63" customWidth="1"/>
    <col min="3075" max="3075" width="11.28515625" style="63" customWidth="1"/>
    <col min="3076" max="3076" width="11.85546875" style="63" customWidth="1"/>
    <col min="3077" max="3081" width="9.140625" style="63"/>
    <col min="3082" max="3082" width="10.7109375" style="63" customWidth="1"/>
    <col min="3083" max="3085" width="9.140625" style="63"/>
    <col min="3086" max="3086" width="10.85546875" style="63" customWidth="1"/>
    <col min="3087" max="3087" width="19.5703125" style="63" customWidth="1"/>
    <col min="3088" max="3328" width="9.140625" style="63"/>
    <col min="3329" max="3329" width="6.85546875" style="63" customWidth="1"/>
    <col min="3330" max="3330" width="10" style="63" customWidth="1"/>
    <col min="3331" max="3331" width="11.28515625" style="63" customWidth="1"/>
    <col min="3332" max="3332" width="11.85546875" style="63" customWidth="1"/>
    <col min="3333" max="3337" width="9.140625" style="63"/>
    <col min="3338" max="3338" width="10.7109375" style="63" customWidth="1"/>
    <col min="3339" max="3341" width="9.140625" style="63"/>
    <col min="3342" max="3342" width="10.85546875" style="63" customWidth="1"/>
    <col min="3343" max="3343" width="19.5703125" style="63" customWidth="1"/>
    <col min="3344" max="3584" width="9.140625" style="63"/>
    <col min="3585" max="3585" width="6.85546875" style="63" customWidth="1"/>
    <col min="3586" max="3586" width="10" style="63" customWidth="1"/>
    <col min="3587" max="3587" width="11.28515625" style="63" customWidth="1"/>
    <col min="3588" max="3588" width="11.85546875" style="63" customWidth="1"/>
    <col min="3589" max="3593" width="9.140625" style="63"/>
    <col min="3594" max="3594" width="10.7109375" style="63" customWidth="1"/>
    <col min="3595" max="3597" width="9.140625" style="63"/>
    <col min="3598" max="3598" width="10.85546875" style="63" customWidth="1"/>
    <col min="3599" max="3599" width="19.5703125" style="63" customWidth="1"/>
    <col min="3600" max="3840" width="9.140625" style="63"/>
    <col min="3841" max="3841" width="6.85546875" style="63" customWidth="1"/>
    <col min="3842" max="3842" width="10" style="63" customWidth="1"/>
    <col min="3843" max="3843" width="11.28515625" style="63" customWidth="1"/>
    <col min="3844" max="3844" width="11.85546875" style="63" customWidth="1"/>
    <col min="3845" max="3849" width="9.140625" style="63"/>
    <col min="3850" max="3850" width="10.7109375" style="63" customWidth="1"/>
    <col min="3851" max="3853" width="9.140625" style="63"/>
    <col min="3854" max="3854" width="10.85546875" style="63" customWidth="1"/>
    <col min="3855" max="3855" width="19.5703125" style="63" customWidth="1"/>
    <col min="3856" max="4096" width="9.140625" style="63"/>
    <col min="4097" max="4097" width="6.85546875" style="63" customWidth="1"/>
    <col min="4098" max="4098" width="10" style="63" customWidth="1"/>
    <col min="4099" max="4099" width="11.28515625" style="63" customWidth="1"/>
    <col min="4100" max="4100" width="11.85546875" style="63" customWidth="1"/>
    <col min="4101" max="4105" width="9.140625" style="63"/>
    <col min="4106" max="4106" width="10.7109375" style="63" customWidth="1"/>
    <col min="4107" max="4109" width="9.140625" style="63"/>
    <col min="4110" max="4110" width="10.85546875" style="63" customWidth="1"/>
    <col min="4111" max="4111" width="19.5703125" style="63" customWidth="1"/>
    <col min="4112" max="4352" width="9.140625" style="63"/>
    <col min="4353" max="4353" width="6.85546875" style="63" customWidth="1"/>
    <col min="4354" max="4354" width="10" style="63" customWidth="1"/>
    <col min="4355" max="4355" width="11.28515625" style="63" customWidth="1"/>
    <col min="4356" max="4356" width="11.85546875" style="63" customWidth="1"/>
    <col min="4357" max="4361" width="9.140625" style="63"/>
    <col min="4362" max="4362" width="10.7109375" style="63" customWidth="1"/>
    <col min="4363" max="4365" width="9.140625" style="63"/>
    <col min="4366" max="4366" width="10.85546875" style="63" customWidth="1"/>
    <col min="4367" max="4367" width="19.5703125" style="63" customWidth="1"/>
    <col min="4368" max="4608" width="9.140625" style="63"/>
    <col min="4609" max="4609" width="6.85546875" style="63" customWidth="1"/>
    <col min="4610" max="4610" width="10" style="63" customWidth="1"/>
    <col min="4611" max="4611" width="11.28515625" style="63" customWidth="1"/>
    <col min="4612" max="4612" width="11.85546875" style="63" customWidth="1"/>
    <col min="4613" max="4617" width="9.140625" style="63"/>
    <col min="4618" max="4618" width="10.7109375" style="63" customWidth="1"/>
    <col min="4619" max="4621" width="9.140625" style="63"/>
    <col min="4622" max="4622" width="10.85546875" style="63" customWidth="1"/>
    <col min="4623" max="4623" width="19.5703125" style="63" customWidth="1"/>
    <col min="4624" max="4864" width="9.140625" style="63"/>
    <col min="4865" max="4865" width="6.85546875" style="63" customWidth="1"/>
    <col min="4866" max="4866" width="10" style="63" customWidth="1"/>
    <col min="4867" max="4867" width="11.28515625" style="63" customWidth="1"/>
    <col min="4868" max="4868" width="11.85546875" style="63" customWidth="1"/>
    <col min="4869" max="4873" width="9.140625" style="63"/>
    <col min="4874" max="4874" width="10.7109375" style="63" customWidth="1"/>
    <col min="4875" max="4877" width="9.140625" style="63"/>
    <col min="4878" max="4878" width="10.85546875" style="63" customWidth="1"/>
    <col min="4879" max="4879" width="19.5703125" style="63" customWidth="1"/>
    <col min="4880" max="5120" width="9.140625" style="63"/>
    <col min="5121" max="5121" width="6.85546875" style="63" customWidth="1"/>
    <col min="5122" max="5122" width="10" style="63" customWidth="1"/>
    <col min="5123" max="5123" width="11.28515625" style="63" customWidth="1"/>
    <col min="5124" max="5124" width="11.85546875" style="63" customWidth="1"/>
    <col min="5125" max="5129" width="9.140625" style="63"/>
    <col min="5130" max="5130" width="10.7109375" style="63" customWidth="1"/>
    <col min="5131" max="5133" width="9.140625" style="63"/>
    <col min="5134" max="5134" width="10.85546875" style="63" customWidth="1"/>
    <col min="5135" max="5135" width="19.5703125" style="63" customWidth="1"/>
    <col min="5136" max="5376" width="9.140625" style="63"/>
    <col min="5377" max="5377" width="6.85546875" style="63" customWidth="1"/>
    <col min="5378" max="5378" width="10" style="63" customWidth="1"/>
    <col min="5379" max="5379" width="11.28515625" style="63" customWidth="1"/>
    <col min="5380" max="5380" width="11.85546875" style="63" customWidth="1"/>
    <col min="5381" max="5385" width="9.140625" style="63"/>
    <col min="5386" max="5386" width="10.7109375" style="63" customWidth="1"/>
    <col min="5387" max="5389" width="9.140625" style="63"/>
    <col min="5390" max="5390" width="10.85546875" style="63" customWidth="1"/>
    <col min="5391" max="5391" width="19.5703125" style="63" customWidth="1"/>
    <col min="5392" max="5632" width="9.140625" style="63"/>
    <col min="5633" max="5633" width="6.85546875" style="63" customWidth="1"/>
    <col min="5634" max="5634" width="10" style="63" customWidth="1"/>
    <col min="5635" max="5635" width="11.28515625" style="63" customWidth="1"/>
    <col min="5636" max="5636" width="11.85546875" style="63" customWidth="1"/>
    <col min="5637" max="5641" width="9.140625" style="63"/>
    <col min="5642" max="5642" width="10.7109375" style="63" customWidth="1"/>
    <col min="5643" max="5645" width="9.140625" style="63"/>
    <col min="5646" max="5646" width="10.85546875" style="63" customWidth="1"/>
    <col min="5647" max="5647" width="19.5703125" style="63" customWidth="1"/>
    <col min="5648" max="5888" width="9.140625" style="63"/>
    <col min="5889" max="5889" width="6.85546875" style="63" customWidth="1"/>
    <col min="5890" max="5890" width="10" style="63" customWidth="1"/>
    <col min="5891" max="5891" width="11.28515625" style="63" customWidth="1"/>
    <col min="5892" max="5892" width="11.85546875" style="63" customWidth="1"/>
    <col min="5893" max="5897" width="9.140625" style="63"/>
    <col min="5898" max="5898" width="10.7109375" style="63" customWidth="1"/>
    <col min="5899" max="5901" width="9.140625" style="63"/>
    <col min="5902" max="5902" width="10.85546875" style="63" customWidth="1"/>
    <col min="5903" max="5903" width="19.5703125" style="63" customWidth="1"/>
    <col min="5904" max="6144" width="9.140625" style="63"/>
    <col min="6145" max="6145" width="6.85546875" style="63" customWidth="1"/>
    <col min="6146" max="6146" width="10" style="63" customWidth="1"/>
    <col min="6147" max="6147" width="11.28515625" style="63" customWidth="1"/>
    <col min="6148" max="6148" width="11.85546875" style="63" customWidth="1"/>
    <col min="6149" max="6153" width="9.140625" style="63"/>
    <col min="6154" max="6154" width="10.7109375" style="63" customWidth="1"/>
    <col min="6155" max="6157" width="9.140625" style="63"/>
    <col min="6158" max="6158" width="10.85546875" style="63" customWidth="1"/>
    <col min="6159" max="6159" width="19.5703125" style="63" customWidth="1"/>
    <col min="6160" max="6400" width="9.140625" style="63"/>
    <col min="6401" max="6401" width="6.85546875" style="63" customWidth="1"/>
    <col min="6402" max="6402" width="10" style="63" customWidth="1"/>
    <col min="6403" max="6403" width="11.28515625" style="63" customWidth="1"/>
    <col min="6404" max="6404" width="11.85546875" style="63" customWidth="1"/>
    <col min="6405" max="6409" width="9.140625" style="63"/>
    <col min="6410" max="6410" width="10.7109375" style="63" customWidth="1"/>
    <col min="6411" max="6413" width="9.140625" style="63"/>
    <col min="6414" max="6414" width="10.85546875" style="63" customWidth="1"/>
    <col min="6415" max="6415" width="19.5703125" style="63" customWidth="1"/>
    <col min="6416" max="6656" width="9.140625" style="63"/>
    <col min="6657" max="6657" width="6.85546875" style="63" customWidth="1"/>
    <col min="6658" max="6658" width="10" style="63" customWidth="1"/>
    <col min="6659" max="6659" width="11.28515625" style="63" customWidth="1"/>
    <col min="6660" max="6660" width="11.85546875" style="63" customWidth="1"/>
    <col min="6661" max="6665" width="9.140625" style="63"/>
    <col min="6666" max="6666" width="10.7109375" style="63" customWidth="1"/>
    <col min="6667" max="6669" width="9.140625" style="63"/>
    <col min="6670" max="6670" width="10.85546875" style="63" customWidth="1"/>
    <col min="6671" max="6671" width="19.5703125" style="63" customWidth="1"/>
    <col min="6672" max="6912" width="9.140625" style="63"/>
    <col min="6913" max="6913" width="6.85546875" style="63" customWidth="1"/>
    <col min="6914" max="6914" width="10" style="63" customWidth="1"/>
    <col min="6915" max="6915" width="11.28515625" style="63" customWidth="1"/>
    <col min="6916" max="6916" width="11.85546875" style="63" customWidth="1"/>
    <col min="6917" max="6921" width="9.140625" style="63"/>
    <col min="6922" max="6922" width="10.7109375" style="63" customWidth="1"/>
    <col min="6923" max="6925" width="9.140625" style="63"/>
    <col min="6926" max="6926" width="10.85546875" style="63" customWidth="1"/>
    <col min="6927" max="6927" width="19.5703125" style="63" customWidth="1"/>
    <col min="6928" max="7168" width="9.140625" style="63"/>
    <col min="7169" max="7169" width="6.85546875" style="63" customWidth="1"/>
    <col min="7170" max="7170" width="10" style="63" customWidth="1"/>
    <col min="7171" max="7171" width="11.28515625" style="63" customWidth="1"/>
    <col min="7172" max="7172" width="11.85546875" style="63" customWidth="1"/>
    <col min="7173" max="7177" width="9.140625" style="63"/>
    <col min="7178" max="7178" width="10.7109375" style="63" customWidth="1"/>
    <col min="7179" max="7181" width="9.140625" style="63"/>
    <col min="7182" max="7182" width="10.85546875" style="63" customWidth="1"/>
    <col min="7183" max="7183" width="19.5703125" style="63" customWidth="1"/>
    <col min="7184" max="7424" width="9.140625" style="63"/>
    <col min="7425" max="7425" width="6.85546875" style="63" customWidth="1"/>
    <col min="7426" max="7426" width="10" style="63" customWidth="1"/>
    <col min="7427" max="7427" width="11.28515625" style="63" customWidth="1"/>
    <col min="7428" max="7428" width="11.85546875" style="63" customWidth="1"/>
    <col min="7429" max="7433" width="9.140625" style="63"/>
    <col min="7434" max="7434" width="10.7109375" style="63" customWidth="1"/>
    <col min="7435" max="7437" width="9.140625" style="63"/>
    <col min="7438" max="7438" width="10.85546875" style="63" customWidth="1"/>
    <col min="7439" max="7439" width="19.5703125" style="63" customWidth="1"/>
    <col min="7440" max="7680" width="9.140625" style="63"/>
    <col min="7681" max="7681" width="6.85546875" style="63" customWidth="1"/>
    <col min="7682" max="7682" width="10" style="63" customWidth="1"/>
    <col min="7683" max="7683" width="11.28515625" style="63" customWidth="1"/>
    <col min="7684" max="7684" width="11.85546875" style="63" customWidth="1"/>
    <col min="7685" max="7689" width="9.140625" style="63"/>
    <col min="7690" max="7690" width="10.7109375" style="63" customWidth="1"/>
    <col min="7691" max="7693" width="9.140625" style="63"/>
    <col min="7694" max="7694" width="10.85546875" style="63" customWidth="1"/>
    <col min="7695" max="7695" width="19.5703125" style="63" customWidth="1"/>
    <col min="7696" max="7936" width="9.140625" style="63"/>
    <col min="7937" max="7937" width="6.85546875" style="63" customWidth="1"/>
    <col min="7938" max="7938" width="10" style="63" customWidth="1"/>
    <col min="7939" max="7939" width="11.28515625" style="63" customWidth="1"/>
    <col min="7940" max="7940" width="11.85546875" style="63" customWidth="1"/>
    <col min="7941" max="7945" width="9.140625" style="63"/>
    <col min="7946" max="7946" width="10.7109375" style="63" customWidth="1"/>
    <col min="7947" max="7949" width="9.140625" style="63"/>
    <col min="7950" max="7950" width="10.85546875" style="63" customWidth="1"/>
    <col min="7951" max="7951" width="19.5703125" style="63" customWidth="1"/>
    <col min="7952" max="8192" width="9.140625" style="63"/>
    <col min="8193" max="8193" width="6.85546875" style="63" customWidth="1"/>
    <col min="8194" max="8194" width="10" style="63" customWidth="1"/>
    <col min="8195" max="8195" width="11.28515625" style="63" customWidth="1"/>
    <col min="8196" max="8196" width="11.85546875" style="63" customWidth="1"/>
    <col min="8197" max="8201" width="9.140625" style="63"/>
    <col min="8202" max="8202" width="10.7109375" style="63" customWidth="1"/>
    <col min="8203" max="8205" width="9.140625" style="63"/>
    <col min="8206" max="8206" width="10.85546875" style="63" customWidth="1"/>
    <col min="8207" max="8207" width="19.5703125" style="63" customWidth="1"/>
    <col min="8208" max="8448" width="9.140625" style="63"/>
    <col min="8449" max="8449" width="6.85546875" style="63" customWidth="1"/>
    <col min="8450" max="8450" width="10" style="63" customWidth="1"/>
    <col min="8451" max="8451" width="11.28515625" style="63" customWidth="1"/>
    <col min="8452" max="8452" width="11.85546875" style="63" customWidth="1"/>
    <col min="8453" max="8457" width="9.140625" style="63"/>
    <col min="8458" max="8458" width="10.7109375" style="63" customWidth="1"/>
    <col min="8459" max="8461" width="9.140625" style="63"/>
    <col min="8462" max="8462" width="10.85546875" style="63" customWidth="1"/>
    <col min="8463" max="8463" width="19.5703125" style="63" customWidth="1"/>
    <col min="8464" max="8704" width="9.140625" style="63"/>
    <col min="8705" max="8705" width="6.85546875" style="63" customWidth="1"/>
    <col min="8706" max="8706" width="10" style="63" customWidth="1"/>
    <col min="8707" max="8707" width="11.28515625" style="63" customWidth="1"/>
    <col min="8708" max="8708" width="11.85546875" style="63" customWidth="1"/>
    <col min="8709" max="8713" width="9.140625" style="63"/>
    <col min="8714" max="8714" width="10.7109375" style="63" customWidth="1"/>
    <col min="8715" max="8717" width="9.140625" style="63"/>
    <col min="8718" max="8718" width="10.85546875" style="63" customWidth="1"/>
    <col min="8719" max="8719" width="19.5703125" style="63" customWidth="1"/>
    <col min="8720" max="8960" width="9.140625" style="63"/>
    <col min="8961" max="8961" width="6.85546875" style="63" customWidth="1"/>
    <col min="8962" max="8962" width="10" style="63" customWidth="1"/>
    <col min="8963" max="8963" width="11.28515625" style="63" customWidth="1"/>
    <col min="8964" max="8964" width="11.85546875" style="63" customWidth="1"/>
    <col min="8965" max="8969" width="9.140625" style="63"/>
    <col min="8970" max="8970" width="10.7109375" style="63" customWidth="1"/>
    <col min="8971" max="8973" width="9.140625" style="63"/>
    <col min="8974" max="8974" width="10.85546875" style="63" customWidth="1"/>
    <col min="8975" max="8975" width="19.5703125" style="63" customWidth="1"/>
    <col min="8976" max="9216" width="9.140625" style="63"/>
    <col min="9217" max="9217" width="6.85546875" style="63" customWidth="1"/>
    <col min="9218" max="9218" width="10" style="63" customWidth="1"/>
    <col min="9219" max="9219" width="11.28515625" style="63" customWidth="1"/>
    <col min="9220" max="9220" width="11.85546875" style="63" customWidth="1"/>
    <col min="9221" max="9225" width="9.140625" style="63"/>
    <col min="9226" max="9226" width="10.7109375" style="63" customWidth="1"/>
    <col min="9227" max="9229" width="9.140625" style="63"/>
    <col min="9230" max="9230" width="10.85546875" style="63" customWidth="1"/>
    <col min="9231" max="9231" width="19.5703125" style="63" customWidth="1"/>
    <col min="9232" max="9472" width="9.140625" style="63"/>
    <col min="9473" max="9473" width="6.85546875" style="63" customWidth="1"/>
    <col min="9474" max="9474" width="10" style="63" customWidth="1"/>
    <col min="9475" max="9475" width="11.28515625" style="63" customWidth="1"/>
    <col min="9476" max="9476" width="11.85546875" style="63" customWidth="1"/>
    <col min="9477" max="9481" width="9.140625" style="63"/>
    <col min="9482" max="9482" width="10.7109375" style="63" customWidth="1"/>
    <col min="9483" max="9485" width="9.140625" style="63"/>
    <col min="9486" max="9486" width="10.85546875" style="63" customWidth="1"/>
    <col min="9487" max="9487" width="19.5703125" style="63" customWidth="1"/>
    <col min="9488" max="9728" width="9.140625" style="63"/>
    <col min="9729" max="9729" width="6.85546875" style="63" customWidth="1"/>
    <col min="9730" max="9730" width="10" style="63" customWidth="1"/>
    <col min="9731" max="9731" width="11.28515625" style="63" customWidth="1"/>
    <col min="9732" max="9732" width="11.85546875" style="63" customWidth="1"/>
    <col min="9733" max="9737" width="9.140625" style="63"/>
    <col min="9738" max="9738" width="10.7109375" style="63" customWidth="1"/>
    <col min="9739" max="9741" width="9.140625" style="63"/>
    <col min="9742" max="9742" width="10.85546875" style="63" customWidth="1"/>
    <col min="9743" max="9743" width="19.5703125" style="63" customWidth="1"/>
    <col min="9744" max="9984" width="9.140625" style="63"/>
    <col min="9985" max="9985" width="6.85546875" style="63" customWidth="1"/>
    <col min="9986" max="9986" width="10" style="63" customWidth="1"/>
    <col min="9987" max="9987" width="11.28515625" style="63" customWidth="1"/>
    <col min="9988" max="9988" width="11.85546875" style="63" customWidth="1"/>
    <col min="9989" max="9993" width="9.140625" style="63"/>
    <col min="9994" max="9994" width="10.7109375" style="63" customWidth="1"/>
    <col min="9995" max="9997" width="9.140625" style="63"/>
    <col min="9998" max="9998" width="10.85546875" style="63" customWidth="1"/>
    <col min="9999" max="9999" width="19.5703125" style="63" customWidth="1"/>
    <col min="10000" max="10240" width="9.140625" style="63"/>
    <col min="10241" max="10241" width="6.85546875" style="63" customWidth="1"/>
    <col min="10242" max="10242" width="10" style="63" customWidth="1"/>
    <col min="10243" max="10243" width="11.28515625" style="63" customWidth="1"/>
    <col min="10244" max="10244" width="11.85546875" style="63" customWidth="1"/>
    <col min="10245" max="10249" width="9.140625" style="63"/>
    <col min="10250" max="10250" width="10.7109375" style="63" customWidth="1"/>
    <col min="10251" max="10253" width="9.140625" style="63"/>
    <col min="10254" max="10254" width="10.85546875" style="63" customWidth="1"/>
    <col min="10255" max="10255" width="19.5703125" style="63" customWidth="1"/>
    <col min="10256" max="10496" width="9.140625" style="63"/>
    <col min="10497" max="10497" width="6.85546875" style="63" customWidth="1"/>
    <col min="10498" max="10498" width="10" style="63" customWidth="1"/>
    <col min="10499" max="10499" width="11.28515625" style="63" customWidth="1"/>
    <col min="10500" max="10500" width="11.85546875" style="63" customWidth="1"/>
    <col min="10501" max="10505" width="9.140625" style="63"/>
    <col min="10506" max="10506" width="10.7109375" style="63" customWidth="1"/>
    <col min="10507" max="10509" width="9.140625" style="63"/>
    <col min="10510" max="10510" width="10.85546875" style="63" customWidth="1"/>
    <col min="10511" max="10511" width="19.5703125" style="63" customWidth="1"/>
    <col min="10512" max="10752" width="9.140625" style="63"/>
    <col min="10753" max="10753" width="6.85546875" style="63" customWidth="1"/>
    <col min="10754" max="10754" width="10" style="63" customWidth="1"/>
    <col min="10755" max="10755" width="11.28515625" style="63" customWidth="1"/>
    <col min="10756" max="10756" width="11.85546875" style="63" customWidth="1"/>
    <col min="10757" max="10761" width="9.140625" style="63"/>
    <col min="10762" max="10762" width="10.7109375" style="63" customWidth="1"/>
    <col min="10763" max="10765" width="9.140625" style="63"/>
    <col min="10766" max="10766" width="10.85546875" style="63" customWidth="1"/>
    <col min="10767" max="10767" width="19.5703125" style="63" customWidth="1"/>
    <col min="10768" max="11008" width="9.140625" style="63"/>
    <col min="11009" max="11009" width="6.85546875" style="63" customWidth="1"/>
    <col min="11010" max="11010" width="10" style="63" customWidth="1"/>
    <col min="11011" max="11011" width="11.28515625" style="63" customWidth="1"/>
    <col min="11012" max="11012" width="11.85546875" style="63" customWidth="1"/>
    <col min="11013" max="11017" width="9.140625" style="63"/>
    <col min="11018" max="11018" width="10.7109375" style="63" customWidth="1"/>
    <col min="11019" max="11021" width="9.140625" style="63"/>
    <col min="11022" max="11022" width="10.85546875" style="63" customWidth="1"/>
    <col min="11023" max="11023" width="19.5703125" style="63" customWidth="1"/>
    <col min="11024" max="11264" width="9.140625" style="63"/>
    <col min="11265" max="11265" width="6.85546875" style="63" customWidth="1"/>
    <col min="11266" max="11266" width="10" style="63" customWidth="1"/>
    <col min="11267" max="11267" width="11.28515625" style="63" customWidth="1"/>
    <col min="11268" max="11268" width="11.85546875" style="63" customWidth="1"/>
    <col min="11269" max="11273" width="9.140625" style="63"/>
    <col min="11274" max="11274" width="10.7109375" style="63" customWidth="1"/>
    <col min="11275" max="11277" width="9.140625" style="63"/>
    <col min="11278" max="11278" width="10.85546875" style="63" customWidth="1"/>
    <col min="11279" max="11279" width="19.5703125" style="63" customWidth="1"/>
    <col min="11280" max="11520" width="9.140625" style="63"/>
    <col min="11521" max="11521" width="6.85546875" style="63" customWidth="1"/>
    <col min="11522" max="11522" width="10" style="63" customWidth="1"/>
    <col min="11523" max="11523" width="11.28515625" style="63" customWidth="1"/>
    <col min="11524" max="11524" width="11.85546875" style="63" customWidth="1"/>
    <col min="11525" max="11529" width="9.140625" style="63"/>
    <col min="11530" max="11530" width="10.7109375" style="63" customWidth="1"/>
    <col min="11531" max="11533" width="9.140625" style="63"/>
    <col min="11534" max="11534" width="10.85546875" style="63" customWidth="1"/>
    <col min="11535" max="11535" width="19.5703125" style="63" customWidth="1"/>
    <col min="11536" max="11776" width="9.140625" style="63"/>
    <col min="11777" max="11777" width="6.85546875" style="63" customWidth="1"/>
    <col min="11778" max="11778" width="10" style="63" customWidth="1"/>
    <col min="11779" max="11779" width="11.28515625" style="63" customWidth="1"/>
    <col min="11780" max="11780" width="11.85546875" style="63" customWidth="1"/>
    <col min="11781" max="11785" width="9.140625" style="63"/>
    <col min="11786" max="11786" width="10.7109375" style="63" customWidth="1"/>
    <col min="11787" max="11789" width="9.140625" style="63"/>
    <col min="11790" max="11790" width="10.85546875" style="63" customWidth="1"/>
    <col min="11791" max="11791" width="19.5703125" style="63" customWidth="1"/>
    <col min="11792" max="12032" width="9.140625" style="63"/>
    <col min="12033" max="12033" width="6.85546875" style="63" customWidth="1"/>
    <col min="12034" max="12034" width="10" style="63" customWidth="1"/>
    <col min="12035" max="12035" width="11.28515625" style="63" customWidth="1"/>
    <col min="12036" max="12036" width="11.85546875" style="63" customWidth="1"/>
    <col min="12037" max="12041" width="9.140625" style="63"/>
    <col min="12042" max="12042" width="10.7109375" style="63" customWidth="1"/>
    <col min="12043" max="12045" width="9.140625" style="63"/>
    <col min="12046" max="12046" width="10.85546875" style="63" customWidth="1"/>
    <col min="12047" max="12047" width="19.5703125" style="63" customWidth="1"/>
    <col min="12048" max="12288" width="9.140625" style="63"/>
    <col min="12289" max="12289" width="6.85546875" style="63" customWidth="1"/>
    <col min="12290" max="12290" width="10" style="63" customWidth="1"/>
    <col min="12291" max="12291" width="11.28515625" style="63" customWidth="1"/>
    <col min="12292" max="12292" width="11.85546875" style="63" customWidth="1"/>
    <col min="12293" max="12297" width="9.140625" style="63"/>
    <col min="12298" max="12298" width="10.7109375" style="63" customWidth="1"/>
    <col min="12299" max="12301" width="9.140625" style="63"/>
    <col min="12302" max="12302" width="10.85546875" style="63" customWidth="1"/>
    <col min="12303" max="12303" width="19.5703125" style="63" customWidth="1"/>
    <col min="12304" max="12544" width="9.140625" style="63"/>
    <col min="12545" max="12545" width="6.85546875" style="63" customWidth="1"/>
    <col min="12546" max="12546" width="10" style="63" customWidth="1"/>
    <col min="12547" max="12547" width="11.28515625" style="63" customWidth="1"/>
    <col min="12548" max="12548" width="11.85546875" style="63" customWidth="1"/>
    <col min="12549" max="12553" width="9.140625" style="63"/>
    <col min="12554" max="12554" width="10.7109375" style="63" customWidth="1"/>
    <col min="12555" max="12557" width="9.140625" style="63"/>
    <col min="12558" max="12558" width="10.85546875" style="63" customWidth="1"/>
    <col min="12559" max="12559" width="19.5703125" style="63" customWidth="1"/>
    <col min="12560" max="12800" width="9.140625" style="63"/>
    <col min="12801" max="12801" width="6.85546875" style="63" customWidth="1"/>
    <col min="12802" max="12802" width="10" style="63" customWidth="1"/>
    <col min="12803" max="12803" width="11.28515625" style="63" customWidth="1"/>
    <col min="12804" max="12804" width="11.85546875" style="63" customWidth="1"/>
    <col min="12805" max="12809" width="9.140625" style="63"/>
    <col min="12810" max="12810" width="10.7109375" style="63" customWidth="1"/>
    <col min="12811" max="12813" width="9.140625" style="63"/>
    <col min="12814" max="12814" width="10.85546875" style="63" customWidth="1"/>
    <col min="12815" max="12815" width="19.5703125" style="63" customWidth="1"/>
    <col min="12816" max="13056" width="9.140625" style="63"/>
    <col min="13057" max="13057" width="6.85546875" style="63" customWidth="1"/>
    <col min="13058" max="13058" width="10" style="63" customWidth="1"/>
    <col min="13059" max="13059" width="11.28515625" style="63" customWidth="1"/>
    <col min="13060" max="13060" width="11.85546875" style="63" customWidth="1"/>
    <col min="13061" max="13065" width="9.140625" style="63"/>
    <col min="13066" max="13066" width="10.7109375" style="63" customWidth="1"/>
    <col min="13067" max="13069" width="9.140625" style="63"/>
    <col min="13070" max="13070" width="10.85546875" style="63" customWidth="1"/>
    <col min="13071" max="13071" width="19.5703125" style="63" customWidth="1"/>
    <col min="13072" max="13312" width="9.140625" style="63"/>
    <col min="13313" max="13313" width="6.85546875" style="63" customWidth="1"/>
    <col min="13314" max="13314" width="10" style="63" customWidth="1"/>
    <col min="13315" max="13315" width="11.28515625" style="63" customWidth="1"/>
    <col min="13316" max="13316" width="11.85546875" style="63" customWidth="1"/>
    <col min="13317" max="13321" width="9.140625" style="63"/>
    <col min="13322" max="13322" width="10.7109375" style="63" customWidth="1"/>
    <col min="13323" max="13325" width="9.140625" style="63"/>
    <col min="13326" max="13326" width="10.85546875" style="63" customWidth="1"/>
    <col min="13327" max="13327" width="19.5703125" style="63" customWidth="1"/>
    <col min="13328" max="13568" width="9.140625" style="63"/>
    <col min="13569" max="13569" width="6.85546875" style="63" customWidth="1"/>
    <col min="13570" max="13570" width="10" style="63" customWidth="1"/>
    <col min="13571" max="13571" width="11.28515625" style="63" customWidth="1"/>
    <col min="13572" max="13572" width="11.85546875" style="63" customWidth="1"/>
    <col min="13573" max="13577" width="9.140625" style="63"/>
    <col min="13578" max="13578" width="10.7109375" style="63" customWidth="1"/>
    <col min="13579" max="13581" width="9.140625" style="63"/>
    <col min="13582" max="13582" width="10.85546875" style="63" customWidth="1"/>
    <col min="13583" max="13583" width="19.5703125" style="63" customWidth="1"/>
    <col min="13584" max="13824" width="9.140625" style="63"/>
    <col min="13825" max="13825" width="6.85546875" style="63" customWidth="1"/>
    <col min="13826" max="13826" width="10" style="63" customWidth="1"/>
    <col min="13827" max="13827" width="11.28515625" style="63" customWidth="1"/>
    <col min="13828" max="13828" width="11.85546875" style="63" customWidth="1"/>
    <col min="13829" max="13833" width="9.140625" style="63"/>
    <col min="13834" max="13834" width="10.7109375" style="63" customWidth="1"/>
    <col min="13835" max="13837" width="9.140625" style="63"/>
    <col min="13838" max="13838" width="10.85546875" style="63" customWidth="1"/>
    <col min="13839" max="13839" width="19.5703125" style="63" customWidth="1"/>
    <col min="13840" max="14080" width="9.140625" style="63"/>
    <col min="14081" max="14081" width="6.85546875" style="63" customWidth="1"/>
    <col min="14082" max="14082" width="10" style="63" customWidth="1"/>
    <col min="14083" max="14083" width="11.28515625" style="63" customWidth="1"/>
    <col min="14084" max="14084" width="11.85546875" style="63" customWidth="1"/>
    <col min="14085" max="14089" width="9.140625" style="63"/>
    <col min="14090" max="14090" width="10.7109375" style="63" customWidth="1"/>
    <col min="14091" max="14093" width="9.140625" style="63"/>
    <col min="14094" max="14094" width="10.85546875" style="63" customWidth="1"/>
    <col min="14095" max="14095" width="19.5703125" style="63" customWidth="1"/>
    <col min="14096" max="14336" width="9.140625" style="63"/>
    <col min="14337" max="14337" width="6.85546875" style="63" customWidth="1"/>
    <col min="14338" max="14338" width="10" style="63" customWidth="1"/>
    <col min="14339" max="14339" width="11.28515625" style="63" customWidth="1"/>
    <col min="14340" max="14340" width="11.85546875" style="63" customWidth="1"/>
    <col min="14341" max="14345" width="9.140625" style="63"/>
    <col min="14346" max="14346" width="10.7109375" style="63" customWidth="1"/>
    <col min="14347" max="14349" width="9.140625" style="63"/>
    <col min="14350" max="14350" width="10.85546875" style="63" customWidth="1"/>
    <col min="14351" max="14351" width="19.5703125" style="63" customWidth="1"/>
    <col min="14352" max="14592" width="9.140625" style="63"/>
    <col min="14593" max="14593" width="6.85546875" style="63" customWidth="1"/>
    <col min="14594" max="14594" width="10" style="63" customWidth="1"/>
    <col min="14595" max="14595" width="11.28515625" style="63" customWidth="1"/>
    <col min="14596" max="14596" width="11.85546875" style="63" customWidth="1"/>
    <col min="14597" max="14601" width="9.140625" style="63"/>
    <col min="14602" max="14602" width="10.7109375" style="63" customWidth="1"/>
    <col min="14603" max="14605" width="9.140625" style="63"/>
    <col min="14606" max="14606" width="10.85546875" style="63" customWidth="1"/>
    <col min="14607" max="14607" width="19.5703125" style="63" customWidth="1"/>
    <col min="14608" max="14848" width="9.140625" style="63"/>
    <col min="14849" max="14849" width="6.85546875" style="63" customWidth="1"/>
    <col min="14850" max="14850" width="10" style="63" customWidth="1"/>
    <col min="14851" max="14851" width="11.28515625" style="63" customWidth="1"/>
    <col min="14852" max="14852" width="11.85546875" style="63" customWidth="1"/>
    <col min="14853" max="14857" width="9.140625" style="63"/>
    <col min="14858" max="14858" width="10.7109375" style="63" customWidth="1"/>
    <col min="14859" max="14861" width="9.140625" style="63"/>
    <col min="14862" max="14862" width="10.85546875" style="63" customWidth="1"/>
    <col min="14863" max="14863" width="19.5703125" style="63" customWidth="1"/>
    <col min="14864" max="15104" width="9.140625" style="63"/>
    <col min="15105" max="15105" width="6.85546875" style="63" customWidth="1"/>
    <col min="15106" max="15106" width="10" style="63" customWidth="1"/>
    <col min="15107" max="15107" width="11.28515625" style="63" customWidth="1"/>
    <col min="15108" max="15108" width="11.85546875" style="63" customWidth="1"/>
    <col min="15109" max="15113" width="9.140625" style="63"/>
    <col min="15114" max="15114" width="10.7109375" style="63" customWidth="1"/>
    <col min="15115" max="15117" width="9.140625" style="63"/>
    <col min="15118" max="15118" width="10.85546875" style="63" customWidth="1"/>
    <col min="15119" max="15119" width="19.5703125" style="63" customWidth="1"/>
    <col min="15120" max="15360" width="9.140625" style="63"/>
    <col min="15361" max="15361" width="6.85546875" style="63" customWidth="1"/>
    <col min="15362" max="15362" width="10" style="63" customWidth="1"/>
    <col min="15363" max="15363" width="11.28515625" style="63" customWidth="1"/>
    <col min="15364" max="15364" width="11.85546875" style="63" customWidth="1"/>
    <col min="15365" max="15369" width="9.140625" style="63"/>
    <col min="15370" max="15370" width="10.7109375" style="63" customWidth="1"/>
    <col min="15371" max="15373" width="9.140625" style="63"/>
    <col min="15374" max="15374" width="10.85546875" style="63" customWidth="1"/>
    <col min="15375" max="15375" width="19.5703125" style="63" customWidth="1"/>
    <col min="15376" max="15616" width="9.140625" style="63"/>
    <col min="15617" max="15617" width="6.85546875" style="63" customWidth="1"/>
    <col min="15618" max="15618" width="10" style="63" customWidth="1"/>
    <col min="15619" max="15619" width="11.28515625" style="63" customWidth="1"/>
    <col min="15620" max="15620" width="11.85546875" style="63" customWidth="1"/>
    <col min="15621" max="15625" width="9.140625" style="63"/>
    <col min="15626" max="15626" width="10.7109375" style="63" customWidth="1"/>
    <col min="15627" max="15629" width="9.140625" style="63"/>
    <col min="15630" max="15630" width="10.85546875" style="63" customWidth="1"/>
    <col min="15631" max="15631" width="19.5703125" style="63" customWidth="1"/>
    <col min="15632" max="15872" width="9.140625" style="63"/>
    <col min="15873" max="15873" width="6.85546875" style="63" customWidth="1"/>
    <col min="15874" max="15874" width="10" style="63" customWidth="1"/>
    <col min="15875" max="15875" width="11.28515625" style="63" customWidth="1"/>
    <col min="15876" max="15876" width="11.85546875" style="63" customWidth="1"/>
    <col min="15877" max="15881" width="9.140625" style="63"/>
    <col min="15882" max="15882" width="10.7109375" style="63" customWidth="1"/>
    <col min="15883" max="15885" width="9.140625" style="63"/>
    <col min="15886" max="15886" width="10.85546875" style="63" customWidth="1"/>
    <col min="15887" max="15887" width="19.5703125" style="63" customWidth="1"/>
    <col min="15888" max="16128" width="9.140625" style="63"/>
    <col min="16129" max="16129" width="6.85546875" style="63" customWidth="1"/>
    <col min="16130" max="16130" width="10" style="63" customWidth="1"/>
    <col min="16131" max="16131" width="11.28515625" style="63" customWidth="1"/>
    <col min="16132" max="16132" width="11.85546875" style="63" customWidth="1"/>
    <col min="16133" max="16137" width="9.140625" style="63"/>
    <col min="16138" max="16138" width="10.7109375" style="63" customWidth="1"/>
    <col min="16139" max="16141" width="9.140625" style="63"/>
    <col min="16142" max="16142" width="10.85546875" style="63" customWidth="1"/>
    <col min="16143" max="16143" width="19.5703125" style="63" customWidth="1"/>
    <col min="16144" max="16384" width="9.140625" style="63"/>
  </cols>
  <sheetData>
    <row r="1" spans="2:15" ht="18" customHeight="1" x14ac:dyDescent="0.2">
      <c r="B1" s="105" t="s">
        <v>88</v>
      </c>
      <c r="C1" s="105"/>
      <c r="D1" s="105"/>
      <c r="E1" s="105"/>
      <c r="F1" s="105"/>
      <c r="G1" s="105"/>
      <c r="H1" s="105"/>
      <c r="I1" s="105"/>
      <c r="J1" s="105"/>
      <c r="K1" s="105"/>
      <c r="L1" s="105"/>
      <c r="M1" s="105"/>
      <c r="N1" s="105"/>
      <c r="O1" s="105"/>
    </row>
    <row r="2" spans="2:15" x14ac:dyDescent="0.2">
      <c r="B2" s="105"/>
      <c r="C2" s="105"/>
      <c r="D2" s="105"/>
      <c r="E2" s="105"/>
      <c r="F2" s="105"/>
      <c r="G2" s="105"/>
      <c r="H2" s="105"/>
      <c r="I2" s="105"/>
      <c r="J2" s="105"/>
      <c r="K2" s="105"/>
      <c r="L2" s="105"/>
      <c r="M2" s="105"/>
      <c r="N2" s="105"/>
      <c r="O2" s="105"/>
    </row>
    <row r="3" spans="2:15" x14ac:dyDescent="0.2">
      <c r="B3" s="105"/>
      <c r="C3" s="105"/>
      <c r="D3" s="105"/>
      <c r="E3" s="105"/>
      <c r="F3" s="105"/>
      <c r="G3" s="105"/>
      <c r="H3" s="105"/>
      <c r="I3" s="105"/>
      <c r="J3" s="105"/>
      <c r="K3" s="105"/>
      <c r="L3" s="105"/>
      <c r="M3" s="105"/>
      <c r="N3" s="105"/>
      <c r="O3" s="105"/>
    </row>
    <row r="4" spans="2:15" ht="21" customHeight="1" x14ac:dyDescent="0.2">
      <c r="B4" s="106" t="s">
        <v>89</v>
      </c>
      <c r="C4" s="106"/>
      <c r="D4" s="106"/>
      <c r="E4" s="106"/>
      <c r="F4" s="106"/>
      <c r="G4" s="106"/>
      <c r="H4" s="106"/>
      <c r="I4" s="106"/>
      <c r="J4" s="106"/>
      <c r="K4" s="106"/>
      <c r="L4" s="106"/>
      <c r="M4" s="106"/>
      <c r="N4" s="106"/>
      <c r="O4" s="106"/>
    </row>
    <row r="5" spans="2:15" ht="19.5" customHeight="1" x14ac:dyDescent="0.2">
      <c r="B5" s="106"/>
      <c r="C5" s="106"/>
      <c r="D5" s="106"/>
      <c r="E5" s="106"/>
      <c r="F5" s="106"/>
      <c r="G5" s="106"/>
      <c r="H5" s="106"/>
      <c r="I5" s="106"/>
      <c r="J5" s="106"/>
      <c r="K5" s="106"/>
      <c r="L5" s="106"/>
      <c r="M5" s="106"/>
      <c r="N5" s="106"/>
      <c r="O5" s="106"/>
    </row>
    <row r="6" spans="2:15" ht="18" customHeight="1" x14ac:dyDescent="0.2">
      <c r="B6" s="106"/>
      <c r="C6" s="106"/>
      <c r="D6" s="106"/>
      <c r="E6" s="106"/>
      <c r="F6" s="106"/>
      <c r="G6" s="106"/>
      <c r="H6" s="106"/>
      <c r="I6" s="106"/>
      <c r="J6" s="106"/>
      <c r="K6" s="106"/>
      <c r="L6" s="106"/>
      <c r="M6" s="106"/>
      <c r="N6" s="106"/>
      <c r="O6" s="106"/>
    </row>
    <row r="7" spans="2:15" ht="19.5" customHeight="1" x14ac:dyDescent="0.2">
      <c r="B7" s="106"/>
      <c r="C7" s="106"/>
      <c r="D7" s="106"/>
      <c r="E7" s="106"/>
      <c r="F7" s="106"/>
      <c r="G7" s="106"/>
      <c r="H7" s="106"/>
      <c r="I7" s="106"/>
      <c r="J7" s="106"/>
      <c r="K7" s="106"/>
      <c r="L7" s="106"/>
      <c r="M7" s="106"/>
      <c r="N7" s="106"/>
      <c r="O7" s="106"/>
    </row>
    <row r="8" spans="2:15" ht="20.25" customHeight="1" x14ac:dyDescent="0.2">
      <c r="B8" s="106"/>
      <c r="C8" s="106"/>
      <c r="D8" s="106"/>
      <c r="E8" s="106"/>
      <c r="F8" s="106"/>
      <c r="G8" s="106"/>
      <c r="H8" s="106"/>
      <c r="I8" s="106"/>
      <c r="J8" s="106"/>
      <c r="K8" s="106"/>
      <c r="L8" s="106"/>
      <c r="M8" s="106"/>
      <c r="N8" s="106"/>
      <c r="O8" s="106"/>
    </row>
    <row r="9" spans="2:15" ht="15" customHeight="1" x14ac:dyDescent="0.2">
      <c r="B9" s="106"/>
      <c r="C9" s="106"/>
      <c r="D9" s="106"/>
      <c r="E9" s="106"/>
      <c r="F9" s="106"/>
      <c r="G9" s="106"/>
      <c r="H9" s="106"/>
      <c r="I9" s="106"/>
      <c r="J9" s="106"/>
      <c r="K9" s="106"/>
      <c r="L9" s="106"/>
      <c r="M9" s="106"/>
      <c r="N9" s="106"/>
      <c r="O9" s="106"/>
    </row>
    <row r="11" spans="2:15" ht="14.25" customHeight="1" x14ac:dyDescent="0.25">
      <c r="B11" s="103" t="s">
        <v>90</v>
      </c>
      <c r="C11" s="103"/>
      <c r="D11" s="103"/>
      <c r="E11" s="64" t="s">
        <v>102</v>
      </c>
      <c r="G11" s="103" t="s">
        <v>91</v>
      </c>
      <c r="H11" s="103"/>
      <c r="I11" s="103"/>
      <c r="J11" s="64">
        <v>252</v>
      </c>
    </row>
    <row r="12" spans="2:15" ht="14.25" customHeight="1" x14ac:dyDescent="0.25">
      <c r="B12" s="103" t="s">
        <v>92</v>
      </c>
      <c r="C12" s="103"/>
      <c r="D12" s="103"/>
      <c r="E12" s="65">
        <v>0.22094584207387591</v>
      </c>
      <c r="G12" s="103" t="s">
        <v>93</v>
      </c>
      <c r="H12" s="103"/>
      <c r="I12" s="103"/>
      <c r="J12" s="64">
        <v>252</v>
      </c>
    </row>
    <row r="13" spans="2:15" ht="14.25" customHeight="1" x14ac:dyDescent="0.25">
      <c r="B13" s="103" t="s">
        <v>94</v>
      </c>
      <c r="C13" s="103"/>
      <c r="D13" s="103"/>
      <c r="E13" s="65">
        <v>0</v>
      </c>
      <c r="G13" s="103" t="s">
        <v>95</v>
      </c>
      <c r="H13" s="103"/>
      <c r="I13" s="103"/>
      <c r="J13" s="64">
        <v>1</v>
      </c>
    </row>
    <row r="14" spans="2:15" ht="14.25" customHeight="1" x14ac:dyDescent="0.25">
      <c r="B14" s="103" t="s">
        <v>96</v>
      </c>
      <c r="C14" s="103"/>
      <c r="D14" s="103"/>
      <c r="E14" s="65">
        <v>1.5968794594774688E-4</v>
      </c>
      <c r="G14" s="103" t="s">
        <v>97</v>
      </c>
      <c r="H14" s="103"/>
      <c r="I14" s="103"/>
      <c r="J14" s="66" t="b">
        <v>1</v>
      </c>
    </row>
    <row r="16" spans="2:15" ht="12.75" customHeight="1" x14ac:dyDescent="0.2">
      <c r="B16" s="67" t="s">
        <v>98</v>
      </c>
      <c r="C16" s="68" t="s">
        <v>99</v>
      </c>
      <c r="D16" s="67" t="s">
        <v>100</v>
      </c>
      <c r="F16" s="104" t="s">
        <v>101</v>
      </c>
      <c r="G16" s="104"/>
      <c r="H16" s="104"/>
      <c r="I16" s="104"/>
      <c r="J16" s="104"/>
      <c r="K16" s="104"/>
      <c r="L16" s="104"/>
      <c r="M16" s="104"/>
      <c r="N16" s="104"/>
      <c r="O16" s="104"/>
    </row>
    <row r="17" spans="2:15" ht="12.75" customHeight="1" x14ac:dyDescent="0.2">
      <c r="B17" s="69">
        <v>0</v>
      </c>
      <c r="C17" s="70">
        <v>175.67108200000001</v>
      </c>
      <c r="D17" s="69"/>
      <c r="F17" s="104"/>
      <c r="G17" s="104"/>
      <c r="H17" s="104"/>
      <c r="I17" s="104"/>
      <c r="J17" s="104"/>
      <c r="K17" s="104"/>
      <c r="L17" s="104"/>
      <c r="M17" s="104"/>
      <c r="N17" s="104"/>
      <c r="O17" s="104"/>
    </row>
    <row r="18" spans="2:15" ht="12.75" customHeight="1" x14ac:dyDescent="0.2">
      <c r="B18" s="69">
        <v>1</v>
      </c>
      <c r="C18" s="70">
        <v>173.11415099999999</v>
      </c>
      <c r="D18" s="69"/>
      <c r="F18" s="104"/>
      <c r="G18" s="104"/>
      <c r="H18" s="104"/>
      <c r="I18" s="104"/>
      <c r="J18" s="104"/>
      <c r="K18" s="104"/>
      <c r="L18" s="104"/>
      <c r="M18" s="104"/>
      <c r="N18" s="104"/>
      <c r="O18" s="104"/>
    </row>
    <row r="19" spans="2:15" ht="12.75" customHeight="1" x14ac:dyDescent="0.2">
      <c r="B19" s="69">
        <v>2</v>
      </c>
      <c r="C19" s="70">
        <v>173.601654</v>
      </c>
      <c r="D19" s="71">
        <v>0.22849743131541631</v>
      </c>
      <c r="F19" s="104"/>
      <c r="G19" s="104"/>
      <c r="H19" s="104"/>
      <c r="I19" s="104"/>
      <c r="J19" s="104"/>
      <c r="K19" s="104"/>
      <c r="L19" s="104"/>
      <c r="M19" s="104"/>
      <c r="N19" s="104"/>
      <c r="O19" s="104"/>
    </row>
    <row r="20" spans="2:15" ht="12.75" customHeight="1" x14ac:dyDescent="0.2">
      <c r="B20" s="69">
        <v>3</v>
      </c>
      <c r="C20" s="70">
        <v>174.94477800000001</v>
      </c>
      <c r="D20" s="71">
        <v>0.20169697076146387</v>
      </c>
      <c r="F20" s="104"/>
      <c r="G20" s="104"/>
      <c r="H20" s="104"/>
      <c r="I20" s="104"/>
      <c r="J20" s="104"/>
      <c r="K20" s="104"/>
      <c r="L20" s="104"/>
      <c r="M20" s="104"/>
      <c r="N20" s="104"/>
      <c r="O20" s="104"/>
    </row>
    <row r="21" spans="2:15" ht="12.75" customHeight="1" x14ac:dyDescent="0.2">
      <c r="B21" s="69">
        <v>4</v>
      </c>
      <c r="C21" s="70">
        <v>176.327698</v>
      </c>
      <c r="D21" s="71">
        <v>0.20868294389519781</v>
      </c>
      <c r="F21" s="104"/>
      <c r="G21" s="104"/>
      <c r="H21" s="104"/>
      <c r="I21" s="104"/>
      <c r="J21" s="104"/>
      <c r="K21" s="104"/>
      <c r="L21" s="104"/>
      <c r="M21" s="104"/>
      <c r="N21" s="104"/>
      <c r="O21" s="104"/>
    </row>
    <row r="22" spans="2:15" ht="12.75" customHeight="1" x14ac:dyDescent="0.2">
      <c r="B22" s="69">
        <v>5</v>
      </c>
      <c r="C22" s="70">
        <v>180.19790599999999</v>
      </c>
      <c r="D22" s="71">
        <v>0.20902930559822838</v>
      </c>
      <c r="F22" s="104"/>
      <c r="G22" s="104"/>
      <c r="H22" s="104"/>
      <c r="I22" s="104"/>
      <c r="J22" s="104"/>
      <c r="K22" s="104"/>
      <c r="L22" s="104"/>
      <c r="M22" s="104"/>
      <c r="N22" s="104"/>
      <c r="O22" s="104"/>
    </row>
    <row r="23" spans="2:15" ht="12.75" customHeight="1" x14ac:dyDescent="0.2">
      <c r="B23" s="69">
        <v>6</v>
      </c>
      <c r="C23" s="70">
        <v>175.48202499999999</v>
      </c>
      <c r="D23" s="71">
        <v>0.25785196488496376</v>
      </c>
      <c r="F23" s="104"/>
      <c r="G23" s="104"/>
      <c r="H23" s="104"/>
      <c r="I23" s="104"/>
      <c r="J23" s="104"/>
      <c r="K23" s="104"/>
      <c r="L23" s="104"/>
      <c r="M23" s="104"/>
      <c r="N23" s="104"/>
      <c r="O23" s="104"/>
    </row>
    <row r="24" spans="2:15" ht="12.75" customHeight="1" x14ac:dyDescent="0.2">
      <c r="B24" s="69">
        <v>7</v>
      </c>
      <c r="C24" s="70">
        <v>177.70069899999999</v>
      </c>
      <c r="D24" s="71">
        <v>0.28177631970185613</v>
      </c>
      <c r="F24" s="104"/>
      <c r="G24" s="104"/>
      <c r="H24" s="104"/>
      <c r="I24" s="104"/>
      <c r="J24" s="104"/>
      <c r="K24" s="104"/>
      <c r="L24" s="104"/>
      <c r="M24" s="104"/>
      <c r="N24" s="104"/>
      <c r="O24" s="104"/>
    </row>
    <row r="25" spans="2:15" ht="12.75" customHeight="1" x14ac:dyDescent="0.2">
      <c r="B25" s="69">
        <v>8</v>
      </c>
      <c r="C25" s="70">
        <v>179.272659</v>
      </c>
      <c r="D25" s="71">
        <v>0.22142830018215837</v>
      </c>
      <c r="F25" s="104"/>
      <c r="G25" s="104"/>
      <c r="H25" s="104"/>
      <c r="I25" s="104"/>
      <c r="J25" s="104"/>
      <c r="K25" s="104"/>
      <c r="L25" s="104"/>
      <c r="M25" s="104"/>
      <c r="N25" s="104"/>
      <c r="O25" s="104"/>
    </row>
    <row r="26" spans="2:15" x14ac:dyDescent="0.2">
      <c r="B26" s="69">
        <v>9</v>
      </c>
      <c r="C26" s="70">
        <v>183.18263200000001</v>
      </c>
      <c r="D26" s="71">
        <v>0.21109278755571559</v>
      </c>
    </row>
    <row r="27" spans="2:15" x14ac:dyDescent="0.2">
      <c r="B27" s="69">
        <v>10</v>
      </c>
      <c r="C27" s="70">
        <v>186.69465600000001</v>
      </c>
      <c r="D27" s="71">
        <v>0.25721661891115444</v>
      </c>
    </row>
    <row r="28" spans="2:15" x14ac:dyDescent="0.2">
      <c r="B28" s="69">
        <v>11</v>
      </c>
      <c r="C28" s="70">
        <v>186.913544</v>
      </c>
      <c r="D28" s="71">
        <v>0.24560486542189144</v>
      </c>
    </row>
    <row r="29" spans="2:15" x14ac:dyDescent="0.2">
      <c r="B29" s="69">
        <v>12</v>
      </c>
      <c r="C29" s="70">
        <v>188.49546799999999</v>
      </c>
      <c r="D29" s="71">
        <v>0.20079295025636809</v>
      </c>
    </row>
    <row r="30" spans="2:15" x14ac:dyDescent="0.2">
      <c r="B30" s="69">
        <v>13</v>
      </c>
      <c r="C30" s="70">
        <v>188.734238</v>
      </c>
      <c r="D30" s="71">
        <v>0.21022859129322655</v>
      </c>
    </row>
    <row r="31" spans="2:15" x14ac:dyDescent="0.2">
      <c r="B31" s="69">
        <v>14</v>
      </c>
      <c r="C31" s="70">
        <v>181.97880599999999</v>
      </c>
      <c r="D31" s="71">
        <v>0.20082477176702795</v>
      </c>
    </row>
    <row r="32" spans="2:15" x14ac:dyDescent="0.2">
      <c r="B32" s="69">
        <v>15</v>
      </c>
      <c r="C32" s="70">
        <v>176.656036</v>
      </c>
      <c r="D32" s="71">
        <v>0.33795610659961661</v>
      </c>
    </row>
    <row r="33" spans="2:4" x14ac:dyDescent="0.2">
      <c r="B33" s="69">
        <v>16</v>
      </c>
      <c r="C33" s="70">
        <v>177.27285800000001</v>
      </c>
      <c r="D33" s="71">
        <v>0.29884336206601597</v>
      </c>
    </row>
    <row r="34" spans="2:4" x14ac:dyDescent="0.2">
      <c r="B34" s="69">
        <v>17</v>
      </c>
      <c r="C34" s="70">
        <v>178.446854</v>
      </c>
      <c r="D34" s="71">
        <v>0.20228151462136751</v>
      </c>
    </row>
    <row r="35" spans="2:4" x14ac:dyDescent="0.2">
      <c r="B35" s="69">
        <v>18</v>
      </c>
      <c r="C35" s="70">
        <v>175.40245100000001</v>
      </c>
      <c r="D35" s="71">
        <v>0.20656047258466398</v>
      </c>
    </row>
    <row r="36" spans="2:4" x14ac:dyDescent="0.2">
      <c r="B36" s="69">
        <v>19</v>
      </c>
      <c r="C36" s="70">
        <v>173.32309000000001</v>
      </c>
      <c r="D36" s="71">
        <v>0.23817666773640514</v>
      </c>
    </row>
    <row r="37" spans="2:4" x14ac:dyDescent="0.2">
      <c r="B37" s="69">
        <v>20</v>
      </c>
      <c r="C37" s="70">
        <v>174.84530599999999</v>
      </c>
      <c r="D37" s="71">
        <v>0.21945380384171384</v>
      </c>
    </row>
    <row r="38" spans="2:4" x14ac:dyDescent="0.2">
      <c r="B38" s="69">
        <v>21</v>
      </c>
      <c r="C38" s="70">
        <v>174.11900299999999</v>
      </c>
      <c r="D38" s="71">
        <v>0.21094686349052888</v>
      </c>
    </row>
    <row r="39" spans="2:4" x14ac:dyDescent="0.2">
      <c r="B39" s="69">
        <v>22</v>
      </c>
      <c r="C39" s="70">
        <v>177.06393399999999</v>
      </c>
      <c r="D39" s="71">
        <v>0.20299292299945892</v>
      </c>
    </row>
    <row r="40" spans="2:4" x14ac:dyDescent="0.2">
      <c r="B40" s="69">
        <v>23</v>
      </c>
      <c r="C40" s="70">
        <v>178.15834000000001</v>
      </c>
      <c r="D40" s="71">
        <v>0.23643914315578154</v>
      </c>
    </row>
    <row r="41" spans="2:4" x14ac:dyDescent="0.2">
      <c r="B41" s="69">
        <v>24</v>
      </c>
      <c r="C41" s="70">
        <v>174.59657300000001</v>
      </c>
      <c r="D41" s="71">
        <v>0.20580419260383942</v>
      </c>
    </row>
    <row r="42" spans="2:4" x14ac:dyDescent="0.2">
      <c r="B42" s="69">
        <v>25</v>
      </c>
      <c r="C42" s="70">
        <v>173.04452499999999</v>
      </c>
      <c r="D42" s="71">
        <v>0.25089522577558948</v>
      </c>
    </row>
    <row r="43" spans="2:4" x14ac:dyDescent="0.2">
      <c r="B43" s="69">
        <v>26</v>
      </c>
      <c r="C43" s="70">
        <v>173.900116</v>
      </c>
      <c r="D43" s="71">
        <v>0.21137766281006354</v>
      </c>
    </row>
    <row r="44" spans="2:4" x14ac:dyDescent="0.2">
      <c r="B44" s="69">
        <v>27</v>
      </c>
      <c r="C44" s="70">
        <v>175.18356299999999</v>
      </c>
      <c r="D44" s="71">
        <v>0.20395049309769619</v>
      </c>
    </row>
    <row r="45" spans="2:4" x14ac:dyDescent="0.2">
      <c r="B45" s="69">
        <v>28</v>
      </c>
      <c r="C45" s="70">
        <v>171.08453399999999</v>
      </c>
      <c r="D45" s="71">
        <v>0.20797096158907896</v>
      </c>
    </row>
    <row r="46" spans="2:4" x14ac:dyDescent="0.2">
      <c r="B46" s="69">
        <v>29</v>
      </c>
      <c r="C46" s="70">
        <v>169.56231700000001</v>
      </c>
      <c r="D46" s="71">
        <v>0.26730793519273788</v>
      </c>
    </row>
    <row r="47" spans="2:4" x14ac:dyDescent="0.2">
      <c r="B47" s="69">
        <v>30</v>
      </c>
      <c r="C47" s="70">
        <v>169.82101399999999</v>
      </c>
      <c r="D47" s="71">
        <v>0.21139693325290249</v>
      </c>
    </row>
    <row r="48" spans="2:4" x14ac:dyDescent="0.2">
      <c r="B48" s="69">
        <v>31</v>
      </c>
      <c r="C48" s="70">
        <v>170.33836400000001</v>
      </c>
      <c r="D48" s="71">
        <v>0.200924778357605</v>
      </c>
    </row>
    <row r="49" spans="2:4" x14ac:dyDescent="0.2">
      <c r="B49" s="69">
        <v>32</v>
      </c>
      <c r="C49" s="70">
        <v>172.865433</v>
      </c>
      <c r="D49" s="71">
        <v>0.20188247310692867</v>
      </c>
    </row>
    <row r="50" spans="2:4" x14ac:dyDescent="0.2">
      <c r="B50" s="69">
        <v>33</v>
      </c>
      <c r="C50" s="70">
        <v>171.52229299999999</v>
      </c>
      <c r="D50" s="71">
        <v>0.2287280047804858</v>
      </c>
    </row>
    <row r="51" spans="2:4" x14ac:dyDescent="0.2">
      <c r="B51" s="69">
        <v>34</v>
      </c>
      <c r="C51" s="70">
        <v>172.77589399999999</v>
      </c>
      <c r="D51" s="71">
        <v>0.20887558080259738</v>
      </c>
    </row>
    <row r="52" spans="2:4" x14ac:dyDescent="0.2">
      <c r="B52" s="69">
        <v>35</v>
      </c>
      <c r="C52" s="70">
        <v>174.019531</v>
      </c>
      <c r="D52" s="71">
        <v>0.20783148670310553</v>
      </c>
    </row>
    <row r="53" spans="2:4" x14ac:dyDescent="0.2">
      <c r="B53" s="69">
        <v>36</v>
      </c>
      <c r="C53" s="70">
        <v>176.586411</v>
      </c>
      <c r="D53" s="71">
        <v>0.20761858926781548</v>
      </c>
    </row>
    <row r="54" spans="2:4" x14ac:dyDescent="0.2">
      <c r="B54" s="69">
        <v>37</v>
      </c>
      <c r="C54" s="70">
        <v>178.07875100000001</v>
      </c>
      <c r="D54" s="71">
        <v>0.22842819887685187</v>
      </c>
    </row>
    <row r="55" spans="2:4" x14ac:dyDescent="0.2">
      <c r="B55" s="69">
        <v>38</v>
      </c>
      <c r="C55" s="70">
        <v>177.48181199999999</v>
      </c>
      <c r="D55" s="71">
        <v>0.21020126814965859</v>
      </c>
    </row>
    <row r="56" spans="2:4" x14ac:dyDescent="0.2">
      <c r="B56" s="69">
        <v>39</v>
      </c>
      <c r="C56" s="70">
        <v>178.88462799999999</v>
      </c>
      <c r="D56" s="71">
        <v>0.20216108068916844</v>
      </c>
    </row>
    <row r="57" spans="2:4" x14ac:dyDescent="0.2">
      <c r="B57" s="69">
        <v>40</v>
      </c>
      <c r="C57" s="70">
        <v>179.790009</v>
      </c>
      <c r="D57" s="71">
        <v>0.20902744167834714</v>
      </c>
    </row>
    <row r="58" spans="2:4" x14ac:dyDescent="0.2">
      <c r="B58" s="69">
        <v>41</v>
      </c>
      <c r="C58" s="70">
        <v>177.93946800000001</v>
      </c>
      <c r="D58" s="71">
        <v>0.20410892033311018</v>
      </c>
    </row>
    <row r="59" spans="2:4" x14ac:dyDescent="0.2">
      <c r="B59" s="69">
        <v>42</v>
      </c>
      <c r="C59" s="70">
        <v>177.810135</v>
      </c>
      <c r="D59" s="71">
        <v>0.21494488836738021</v>
      </c>
    </row>
    <row r="60" spans="2:4" x14ac:dyDescent="0.2">
      <c r="B60" s="69">
        <v>43</v>
      </c>
      <c r="C60" s="70">
        <v>176.248108</v>
      </c>
      <c r="D60" s="71">
        <v>0.2006758535722564</v>
      </c>
    </row>
    <row r="61" spans="2:4" x14ac:dyDescent="0.2">
      <c r="B61" s="69">
        <v>44</v>
      </c>
      <c r="C61" s="70">
        <v>174.94477800000001</v>
      </c>
      <c r="D61" s="71">
        <v>0.2111309263777261</v>
      </c>
    </row>
    <row r="62" spans="2:4" x14ac:dyDescent="0.2">
      <c r="B62" s="69">
        <v>45</v>
      </c>
      <c r="C62" s="70">
        <v>174.566742</v>
      </c>
      <c r="D62" s="71">
        <v>0.20810752829724982</v>
      </c>
    </row>
    <row r="63" spans="2:4" x14ac:dyDescent="0.2">
      <c r="B63" s="69">
        <v>46</v>
      </c>
      <c r="C63" s="70">
        <v>171.999863</v>
      </c>
      <c r="D63" s="71">
        <v>0.20125086770520345</v>
      </c>
    </row>
    <row r="64" spans="2:4" x14ac:dyDescent="0.2">
      <c r="B64" s="69">
        <v>47</v>
      </c>
      <c r="C64" s="70">
        <v>172.119247</v>
      </c>
      <c r="D64" s="71">
        <v>0.22904005817151776</v>
      </c>
    </row>
    <row r="65" spans="2:4" x14ac:dyDescent="0.2">
      <c r="B65" s="69">
        <v>48</v>
      </c>
      <c r="C65" s="70">
        <v>172.55702199999999</v>
      </c>
      <c r="D65" s="71">
        <v>0.2006692993544068</v>
      </c>
    </row>
    <row r="66" spans="2:4" x14ac:dyDescent="0.2">
      <c r="B66" s="69">
        <v>49</v>
      </c>
      <c r="C66" s="70">
        <v>170.228928</v>
      </c>
      <c r="D66" s="71">
        <v>0.20149599632748308</v>
      </c>
    </row>
    <row r="67" spans="2:4" x14ac:dyDescent="0.2">
      <c r="B67" s="69">
        <v>50</v>
      </c>
      <c r="C67" s="70">
        <v>166.04037500000001</v>
      </c>
      <c r="D67" s="71">
        <v>0.22475492137073744</v>
      </c>
    </row>
    <row r="68" spans="2:4" x14ac:dyDescent="0.2">
      <c r="B68" s="69">
        <v>51</v>
      </c>
      <c r="C68" s="70">
        <v>167.363586</v>
      </c>
      <c r="D68" s="71">
        <v>0.27349417854727393</v>
      </c>
    </row>
    <row r="69" spans="2:4" x14ac:dyDescent="0.2">
      <c r="B69" s="69">
        <v>52</v>
      </c>
      <c r="C69" s="70">
        <v>169.423035</v>
      </c>
      <c r="D69" s="71">
        <v>0.20916363758698803</v>
      </c>
    </row>
    <row r="70" spans="2:4" x14ac:dyDescent="0.2">
      <c r="B70" s="69">
        <v>53</v>
      </c>
      <c r="C70" s="70">
        <v>169.90060399999999</v>
      </c>
      <c r="D70" s="71">
        <v>0.22038496544382619</v>
      </c>
    </row>
    <row r="71" spans="2:4" x14ac:dyDescent="0.2">
      <c r="B71" s="69">
        <v>54</v>
      </c>
      <c r="C71" s="70">
        <v>173.08431999999999</v>
      </c>
      <c r="D71" s="71">
        <v>0.20169907568535617</v>
      </c>
    </row>
    <row r="72" spans="2:4" x14ac:dyDescent="0.2">
      <c r="B72" s="69">
        <v>55</v>
      </c>
      <c r="C72" s="70">
        <v>176.666</v>
      </c>
      <c r="D72" s="71">
        <v>0.24378683616281424</v>
      </c>
    </row>
    <row r="73" spans="2:4" x14ac:dyDescent="0.2">
      <c r="B73" s="69">
        <v>56</v>
      </c>
      <c r="C73" s="70">
        <v>175.75065599999999</v>
      </c>
      <c r="D73" s="71">
        <v>0.25218896931708135</v>
      </c>
    </row>
    <row r="74" spans="2:4" x14ac:dyDescent="0.2">
      <c r="B74" s="69">
        <v>57</v>
      </c>
      <c r="C74" s="70">
        <v>178.31753499999999</v>
      </c>
      <c r="D74" s="71">
        <v>0.20431306032837696</v>
      </c>
    </row>
    <row r="75" spans="2:4" x14ac:dyDescent="0.2">
      <c r="B75" s="69">
        <v>58</v>
      </c>
      <c r="C75" s="70">
        <v>180.89434800000001</v>
      </c>
      <c r="D75" s="71">
        <v>0.2279190508025738</v>
      </c>
    </row>
    <row r="76" spans="2:4" x14ac:dyDescent="0.2">
      <c r="B76" s="69">
        <v>59</v>
      </c>
      <c r="C76" s="70">
        <v>181.958878</v>
      </c>
      <c r="D76" s="71">
        <v>0.22738171864224641</v>
      </c>
    </row>
    <row r="77" spans="2:4" x14ac:dyDescent="0.2">
      <c r="B77" s="69">
        <v>60</v>
      </c>
      <c r="C77" s="70">
        <v>181.48133899999999</v>
      </c>
      <c r="D77" s="71">
        <v>0.20532480767584488</v>
      </c>
    </row>
    <row r="78" spans="2:4" x14ac:dyDescent="0.2">
      <c r="B78" s="69">
        <v>61</v>
      </c>
      <c r="C78" s="70">
        <v>185.69534300000001</v>
      </c>
      <c r="D78" s="71">
        <v>0.20155858792744741</v>
      </c>
    </row>
    <row r="79" spans="2:4" x14ac:dyDescent="0.2">
      <c r="B79" s="69">
        <v>62</v>
      </c>
      <c r="C79" s="70">
        <v>184.101395</v>
      </c>
      <c r="D79" s="71">
        <v>0.26377819620342141</v>
      </c>
    </row>
    <row r="80" spans="2:4" x14ac:dyDescent="0.2">
      <c r="B80" s="69">
        <v>63</v>
      </c>
      <c r="C80" s="70">
        <v>186.731415</v>
      </c>
      <c r="D80" s="71">
        <v>0.21066372316730167</v>
      </c>
    </row>
    <row r="81" spans="2:4" x14ac:dyDescent="0.2">
      <c r="B81" s="69">
        <v>64</v>
      </c>
      <c r="C81" s="70">
        <v>187.29925499999999</v>
      </c>
      <c r="D81" s="71">
        <v>0.22681283674731009</v>
      </c>
    </row>
    <row r="82" spans="2:4" x14ac:dyDescent="0.2">
      <c r="B82" s="69">
        <v>65</v>
      </c>
      <c r="C82" s="70">
        <v>188.99284399999999</v>
      </c>
      <c r="D82" s="71">
        <v>0.2018778791763646</v>
      </c>
    </row>
    <row r="83" spans="2:4" x14ac:dyDescent="0.2">
      <c r="B83" s="69">
        <v>66</v>
      </c>
      <c r="C83" s="70">
        <v>188.972916</v>
      </c>
      <c r="D83" s="71">
        <v>0.21154865265141867</v>
      </c>
    </row>
    <row r="84" spans="2:4" x14ac:dyDescent="0.2">
      <c r="B84" s="69">
        <v>67</v>
      </c>
      <c r="C84" s="70">
        <v>190.726257</v>
      </c>
      <c r="D84" s="71">
        <v>0.20060404156033673</v>
      </c>
    </row>
    <row r="85" spans="2:4" x14ac:dyDescent="0.2">
      <c r="B85" s="69">
        <v>68</v>
      </c>
      <c r="C85" s="70">
        <v>189.91932700000001</v>
      </c>
      <c r="D85" s="71">
        <v>0.21210941612980092</v>
      </c>
    </row>
    <row r="86" spans="2:4" x14ac:dyDescent="0.2">
      <c r="B86" s="69">
        <v>69</v>
      </c>
      <c r="C86" s="70">
        <v>190.586792</v>
      </c>
      <c r="D86" s="71">
        <v>0.20308183737349955</v>
      </c>
    </row>
    <row r="87" spans="2:4" x14ac:dyDescent="0.2">
      <c r="B87" s="69">
        <v>70</v>
      </c>
      <c r="C87" s="70">
        <v>189.25186199999999</v>
      </c>
      <c r="D87" s="71">
        <v>0.20230339280396861</v>
      </c>
    </row>
    <row r="88" spans="2:4" x14ac:dyDescent="0.2">
      <c r="B88" s="69">
        <v>71</v>
      </c>
      <c r="C88" s="70">
        <v>189.07252500000001</v>
      </c>
      <c r="D88" s="71">
        <v>0.20734566104811764</v>
      </c>
    </row>
    <row r="89" spans="2:4" x14ac:dyDescent="0.2">
      <c r="B89" s="69">
        <v>72</v>
      </c>
      <c r="C89" s="70">
        <v>189.68022199999999</v>
      </c>
      <c r="D89" s="71">
        <v>0.20072719551024559</v>
      </c>
    </row>
    <row r="90" spans="2:4" x14ac:dyDescent="0.2">
      <c r="B90" s="69">
        <v>73</v>
      </c>
      <c r="C90" s="70">
        <v>188.65412900000001</v>
      </c>
      <c r="D90" s="71">
        <v>0.2020264810352968</v>
      </c>
    </row>
    <row r="91" spans="2:4" x14ac:dyDescent="0.2">
      <c r="B91" s="69">
        <v>74</v>
      </c>
      <c r="C91" s="70">
        <v>189.23191800000001</v>
      </c>
      <c r="D91" s="71">
        <v>0.20464499866708857</v>
      </c>
    </row>
    <row r="92" spans="2:4" x14ac:dyDescent="0.2">
      <c r="B92" s="69">
        <v>75</v>
      </c>
      <c r="C92" s="70">
        <v>190.51705899999999</v>
      </c>
      <c r="D92" s="71">
        <v>0.20189609692355989</v>
      </c>
    </row>
    <row r="93" spans="2:4" x14ac:dyDescent="0.2">
      <c r="B93" s="69">
        <v>76</v>
      </c>
      <c r="C93" s="70">
        <v>188.71388200000001</v>
      </c>
      <c r="D93" s="71">
        <v>0.2068624043771784</v>
      </c>
    </row>
    <row r="94" spans="2:4" x14ac:dyDescent="0.2">
      <c r="B94" s="69">
        <v>77</v>
      </c>
      <c r="C94" s="70">
        <v>192.68881200000001</v>
      </c>
      <c r="D94" s="71">
        <v>0.21278304611620022</v>
      </c>
    </row>
    <row r="95" spans="2:4" x14ac:dyDescent="0.2">
      <c r="B95" s="69">
        <v>78</v>
      </c>
      <c r="C95" s="70">
        <v>191.59298699999999</v>
      </c>
      <c r="D95" s="71">
        <v>0.25383700081488092</v>
      </c>
    </row>
    <row r="96" spans="2:4" x14ac:dyDescent="0.2">
      <c r="B96" s="69">
        <v>79</v>
      </c>
      <c r="C96" s="70">
        <v>193.53559899999999</v>
      </c>
      <c r="D96" s="71">
        <v>0.20506685930779481</v>
      </c>
    </row>
    <row r="97" spans="2:4" x14ac:dyDescent="0.2">
      <c r="B97" s="69">
        <v>80</v>
      </c>
      <c r="C97" s="70">
        <v>194.97015400000001</v>
      </c>
      <c r="D97" s="71">
        <v>0.21426118492833435</v>
      </c>
    </row>
    <row r="98" spans="2:4" x14ac:dyDescent="0.2">
      <c r="B98" s="69">
        <v>81</v>
      </c>
      <c r="C98" s="70">
        <v>192.44972200000001</v>
      </c>
      <c r="D98" s="71">
        <v>0.20803359807219832</v>
      </c>
    </row>
    <row r="99" spans="2:4" x14ac:dyDescent="0.2">
      <c r="B99" s="69">
        <v>82</v>
      </c>
      <c r="C99" s="70">
        <v>193.97395299999999</v>
      </c>
      <c r="D99" s="71">
        <v>0.22286260146646944</v>
      </c>
    </row>
    <row r="100" spans="2:4" x14ac:dyDescent="0.2">
      <c r="B100" s="69">
        <v>83</v>
      </c>
      <c r="C100" s="70">
        <v>197.21165500000001</v>
      </c>
      <c r="D100" s="71">
        <v>0.20906108193773931</v>
      </c>
    </row>
    <row r="101" spans="2:4" x14ac:dyDescent="0.2">
      <c r="B101" s="69">
        <v>84</v>
      </c>
      <c r="C101" s="70">
        <v>197.36108400000001</v>
      </c>
      <c r="D101" s="71">
        <v>0.23558128164186168</v>
      </c>
    </row>
    <row r="102" spans="2:4" x14ac:dyDescent="0.2">
      <c r="B102" s="69">
        <v>85</v>
      </c>
      <c r="C102" s="70">
        <v>196.82311999999999</v>
      </c>
      <c r="D102" s="71">
        <v>0.20068209779043036</v>
      </c>
    </row>
    <row r="103" spans="2:4" x14ac:dyDescent="0.2">
      <c r="B103" s="69">
        <v>86</v>
      </c>
      <c r="C103" s="70">
        <v>195.149475</v>
      </c>
      <c r="D103" s="71">
        <v>0.20163377148966183</v>
      </c>
    </row>
    <row r="104" spans="2:4" x14ac:dyDescent="0.2">
      <c r="B104" s="69">
        <v>87</v>
      </c>
      <c r="C104" s="70">
        <v>196.19551100000001</v>
      </c>
      <c r="D104" s="71">
        <v>0.21047979633063629</v>
      </c>
    </row>
    <row r="105" spans="2:4" x14ac:dyDescent="0.2">
      <c r="B105" s="69">
        <v>88</v>
      </c>
      <c r="C105" s="70">
        <v>194.093491</v>
      </c>
      <c r="D105" s="71">
        <v>0.20453007791962943</v>
      </c>
    </row>
    <row r="106" spans="2:4" x14ac:dyDescent="0.2">
      <c r="B106" s="69">
        <v>89</v>
      </c>
      <c r="C106" s="70">
        <v>193.944031</v>
      </c>
      <c r="D106" s="71">
        <v>0.21610578212187698</v>
      </c>
    </row>
    <row r="107" spans="2:4" x14ac:dyDescent="0.2">
      <c r="B107" s="69">
        <v>90</v>
      </c>
      <c r="C107" s="70">
        <v>192.868134</v>
      </c>
      <c r="D107" s="71">
        <v>0.2006848351381563</v>
      </c>
    </row>
    <row r="108" spans="2:4" x14ac:dyDescent="0.2">
      <c r="B108" s="69">
        <v>91</v>
      </c>
      <c r="C108" s="70">
        <v>192.320221</v>
      </c>
      <c r="D108" s="71">
        <v>0.20485209328849049</v>
      </c>
    </row>
    <row r="109" spans="2:4" x14ac:dyDescent="0.2">
      <c r="B109" s="69">
        <v>92</v>
      </c>
      <c r="C109" s="70">
        <v>192.41982999999999</v>
      </c>
      <c r="D109" s="71">
        <v>0.20172257256434423</v>
      </c>
    </row>
    <row r="110" spans="2:4" x14ac:dyDescent="0.2">
      <c r="B110" s="69">
        <v>93</v>
      </c>
      <c r="C110" s="70">
        <v>192.848206</v>
      </c>
      <c r="D110" s="71">
        <v>0.20063970350765439</v>
      </c>
    </row>
    <row r="111" spans="2:4" x14ac:dyDescent="0.2">
      <c r="B111" s="69">
        <v>94</v>
      </c>
      <c r="C111" s="70">
        <v>191.80216999999999</v>
      </c>
      <c r="D111" s="71">
        <v>0.20128761379935903</v>
      </c>
    </row>
    <row r="112" spans="2:4" x14ac:dyDescent="0.2">
      <c r="B112" s="69">
        <v>95</v>
      </c>
      <c r="C112" s="70">
        <v>184.93821700000001</v>
      </c>
      <c r="D112" s="71">
        <v>0.20466661300354796</v>
      </c>
    </row>
    <row r="113" spans="2:4" x14ac:dyDescent="0.2">
      <c r="B113" s="69">
        <v>96</v>
      </c>
      <c r="C113" s="70">
        <v>183.55346700000001</v>
      </c>
      <c r="D113" s="71">
        <v>0.33791420153088492</v>
      </c>
    </row>
    <row r="114" spans="2:4" x14ac:dyDescent="0.2">
      <c r="B114" s="69">
        <v>97</v>
      </c>
      <c r="C114" s="70">
        <v>181.22232099999999</v>
      </c>
      <c r="D114" s="71">
        <v>0.20829423111067649</v>
      </c>
    </row>
    <row r="115" spans="2:4" x14ac:dyDescent="0.2">
      <c r="B115" s="69">
        <v>98</v>
      </c>
      <c r="C115" s="70">
        <v>180.49508700000001</v>
      </c>
      <c r="D115" s="71">
        <v>0.22211990211740559</v>
      </c>
    </row>
    <row r="116" spans="2:4" x14ac:dyDescent="0.2">
      <c r="B116" s="69">
        <v>99</v>
      </c>
      <c r="C116" s="70">
        <v>184.858521</v>
      </c>
      <c r="D116" s="71">
        <v>0.20283392173762535</v>
      </c>
    </row>
    <row r="117" spans="2:4" x14ac:dyDescent="0.2">
      <c r="B117" s="69">
        <v>100</v>
      </c>
      <c r="C117" s="70">
        <v>184.44010900000001</v>
      </c>
      <c r="D117" s="71">
        <v>0.26834939334393942</v>
      </c>
    </row>
    <row r="118" spans="2:4" x14ac:dyDescent="0.2">
      <c r="B118" s="69">
        <v>101</v>
      </c>
      <c r="C118" s="70">
        <v>185.48616000000001</v>
      </c>
      <c r="D118" s="71">
        <v>0.20131381671807205</v>
      </c>
    </row>
    <row r="119" spans="2:4" x14ac:dyDescent="0.2">
      <c r="B119" s="69">
        <v>102</v>
      </c>
      <c r="C119" s="70">
        <v>184.88841199999999</v>
      </c>
      <c r="D119" s="71">
        <v>0.20499316793648201</v>
      </c>
    </row>
    <row r="120" spans="2:4" x14ac:dyDescent="0.2">
      <c r="B120" s="69">
        <v>103</v>
      </c>
      <c r="C120" s="70">
        <v>185.217163</v>
      </c>
      <c r="D120" s="71">
        <v>0.20204321311004986</v>
      </c>
    </row>
    <row r="121" spans="2:4" x14ac:dyDescent="0.2">
      <c r="B121" s="69">
        <v>104</v>
      </c>
      <c r="C121" s="70">
        <v>182.935822</v>
      </c>
      <c r="D121" s="71">
        <v>0.20104001029944249</v>
      </c>
    </row>
    <row r="122" spans="2:4" x14ac:dyDescent="0.2">
      <c r="B122" s="69">
        <v>105</v>
      </c>
      <c r="C122" s="70">
        <v>181.98940999999999</v>
      </c>
      <c r="D122" s="71">
        <v>0.2208928002577982</v>
      </c>
    </row>
    <row r="123" spans="2:4" x14ac:dyDescent="0.2">
      <c r="B123" s="69">
        <v>106</v>
      </c>
      <c r="C123" s="70">
        <v>187.91691599999999</v>
      </c>
      <c r="D123" s="71">
        <v>0.20430204378133512</v>
      </c>
    </row>
    <row r="124" spans="2:4" x14ac:dyDescent="0.2">
      <c r="B124" s="69">
        <v>107</v>
      </c>
      <c r="C124" s="70">
        <v>190.83583100000001</v>
      </c>
      <c r="D124" s="71">
        <v>0.31215286346062276</v>
      </c>
    </row>
    <row r="125" spans="2:4" x14ac:dyDescent="0.2">
      <c r="B125" s="69">
        <v>108</v>
      </c>
      <c r="C125" s="70">
        <v>193.157028</v>
      </c>
      <c r="D125" s="71">
        <v>0.23123447704136973</v>
      </c>
    </row>
    <row r="126" spans="2:4" x14ac:dyDescent="0.2">
      <c r="B126" s="69">
        <v>109</v>
      </c>
      <c r="C126" s="70">
        <v>194.44215399999999</v>
      </c>
      <c r="D126" s="71">
        <v>0.21995381396255734</v>
      </c>
    </row>
    <row r="127" spans="2:4" x14ac:dyDescent="0.2">
      <c r="B127" s="69">
        <v>110</v>
      </c>
      <c r="C127" s="70">
        <v>193.764725</v>
      </c>
      <c r="D127" s="71">
        <v>0.20661491310364943</v>
      </c>
    </row>
    <row r="128" spans="2:4" x14ac:dyDescent="0.2">
      <c r="B128" s="69">
        <v>111</v>
      </c>
      <c r="C128" s="70">
        <v>193.43598900000001</v>
      </c>
      <c r="D128" s="71">
        <v>0.20228580687550102</v>
      </c>
    </row>
    <row r="129" spans="2:4" x14ac:dyDescent="0.2">
      <c r="B129" s="69">
        <v>112</v>
      </c>
      <c r="C129" s="70">
        <v>191.69258099999999</v>
      </c>
      <c r="D129" s="71">
        <v>0.20100223142311235</v>
      </c>
    </row>
    <row r="130" spans="2:4" x14ac:dyDescent="0.2">
      <c r="B130" s="69">
        <v>113</v>
      </c>
      <c r="C130" s="70">
        <v>191.005188</v>
      </c>
      <c r="D130" s="71">
        <v>0.21167260456067596</v>
      </c>
    </row>
    <row r="131" spans="2:4" x14ac:dyDescent="0.2">
      <c r="B131" s="69">
        <v>114</v>
      </c>
      <c r="C131" s="70">
        <v>187.32914700000001</v>
      </c>
      <c r="D131" s="71">
        <v>0.20238550740795153</v>
      </c>
    </row>
    <row r="132" spans="2:4" x14ac:dyDescent="0.2">
      <c r="B132" s="69">
        <v>115</v>
      </c>
      <c r="C132" s="70">
        <v>183.702911</v>
      </c>
      <c r="D132" s="71">
        <v>0.24752501254957385</v>
      </c>
    </row>
    <row r="133" spans="2:4" x14ac:dyDescent="0.2">
      <c r="B133" s="69">
        <v>116</v>
      </c>
      <c r="C133" s="70">
        <v>186.15362500000001</v>
      </c>
      <c r="D133" s="71">
        <v>0.24802430201452244</v>
      </c>
    </row>
    <row r="134" spans="2:4" x14ac:dyDescent="0.2">
      <c r="B134" s="69">
        <v>117</v>
      </c>
      <c r="C134" s="70">
        <v>185.14743000000001</v>
      </c>
      <c r="D134" s="71">
        <v>0.22365148408108687</v>
      </c>
    </row>
    <row r="135" spans="2:4" x14ac:dyDescent="0.2">
      <c r="B135" s="69">
        <v>118</v>
      </c>
      <c r="C135" s="70">
        <v>186.970505</v>
      </c>
      <c r="D135" s="71">
        <v>0.20463846072984598</v>
      </c>
    </row>
    <row r="136" spans="2:4" x14ac:dyDescent="0.2">
      <c r="B136" s="69">
        <v>119</v>
      </c>
      <c r="C136" s="70">
        <v>188.58438100000001</v>
      </c>
      <c r="D136" s="71">
        <v>0.21351117186795393</v>
      </c>
    </row>
    <row r="137" spans="2:4" x14ac:dyDescent="0.2">
      <c r="B137" s="69">
        <v>120</v>
      </c>
      <c r="C137" s="70">
        <v>188.69397000000001</v>
      </c>
      <c r="D137" s="71">
        <v>0.21060445030619973</v>
      </c>
    </row>
    <row r="138" spans="2:4" x14ac:dyDescent="0.2">
      <c r="B138" s="69">
        <v>121</v>
      </c>
      <c r="C138" s="70">
        <v>187.608093</v>
      </c>
      <c r="D138" s="71">
        <v>0.20064933009299599</v>
      </c>
    </row>
    <row r="139" spans="2:4" x14ac:dyDescent="0.2">
      <c r="B139" s="69">
        <v>122</v>
      </c>
      <c r="C139" s="70">
        <v>188.37616</v>
      </c>
      <c r="D139" s="71">
        <v>0.20517286642790861</v>
      </c>
    </row>
    <row r="140" spans="2:4" x14ac:dyDescent="0.2">
      <c r="B140" s="69">
        <v>123</v>
      </c>
      <c r="C140" s="70">
        <v>186.68042</v>
      </c>
      <c r="D140" s="71">
        <v>0.20290581687530657</v>
      </c>
    </row>
    <row r="141" spans="2:4" x14ac:dyDescent="0.2">
      <c r="B141" s="69">
        <v>124</v>
      </c>
      <c r="C141" s="70">
        <v>184.575714</v>
      </c>
      <c r="D141" s="71">
        <v>0.21164628122224274</v>
      </c>
    </row>
    <row r="142" spans="2:4" x14ac:dyDescent="0.2">
      <c r="B142" s="69">
        <v>125</v>
      </c>
      <c r="C142" s="70">
        <v>183.68794299999999</v>
      </c>
      <c r="D142" s="71">
        <v>0.21771393028284713</v>
      </c>
    </row>
    <row r="143" spans="2:4" x14ac:dyDescent="0.2">
      <c r="B143" s="69">
        <v>126</v>
      </c>
      <c r="C143" s="70">
        <v>183.39868200000001</v>
      </c>
      <c r="D143" s="71">
        <v>0.20380297907152922</v>
      </c>
    </row>
    <row r="144" spans="2:4" x14ac:dyDescent="0.2">
      <c r="B144" s="69">
        <v>127</v>
      </c>
      <c r="C144" s="70">
        <v>181.852554</v>
      </c>
      <c r="D144" s="71">
        <v>0.2009468881904648</v>
      </c>
    </row>
    <row r="145" spans="2:4" x14ac:dyDescent="0.2">
      <c r="B145" s="69">
        <v>128</v>
      </c>
      <c r="C145" s="70">
        <v>181.104446</v>
      </c>
      <c r="D145" s="71">
        <v>0.21031441707963469</v>
      </c>
    </row>
    <row r="146" spans="2:4" x14ac:dyDescent="0.2">
      <c r="B146" s="69">
        <v>129</v>
      </c>
      <c r="C146" s="70">
        <v>181.862549</v>
      </c>
      <c r="D146" s="71">
        <v>0.20294709930252869</v>
      </c>
    </row>
    <row r="147" spans="2:4" x14ac:dyDescent="0.2">
      <c r="B147" s="69">
        <v>130</v>
      </c>
      <c r="C147" s="70">
        <v>183.90739400000001</v>
      </c>
      <c r="D147" s="71">
        <v>0.20300966168690651</v>
      </c>
    </row>
    <row r="148" spans="2:4" x14ac:dyDescent="0.2">
      <c r="B148" s="69">
        <v>131</v>
      </c>
      <c r="C148" s="70">
        <v>182.06204199999999</v>
      </c>
      <c r="D148" s="71">
        <v>0.21726062386461442</v>
      </c>
    </row>
    <row r="149" spans="2:4" x14ac:dyDescent="0.2">
      <c r="B149" s="69">
        <v>132</v>
      </c>
      <c r="C149" s="70">
        <v>180.70545999999999</v>
      </c>
      <c r="D149" s="71">
        <v>0.21425230235591428</v>
      </c>
    </row>
    <row r="150" spans="2:4" x14ac:dyDescent="0.2">
      <c r="B150" s="69">
        <v>133</v>
      </c>
      <c r="C150" s="70">
        <v>182.17176799999999</v>
      </c>
      <c r="D150" s="71">
        <v>0.20822066168183231</v>
      </c>
    </row>
    <row r="151" spans="2:4" x14ac:dyDescent="0.2">
      <c r="B151" s="69">
        <v>134</v>
      </c>
      <c r="C151" s="70">
        <v>180.964798</v>
      </c>
      <c r="D151" s="71">
        <v>0.20947040276813644</v>
      </c>
    </row>
    <row r="152" spans="2:4" x14ac:dyDescent="0.2">
      <c r="B152" s="69">
        <v>135</v>
      </c>
      <c r="C152" s="70">
        <v>180.29647800000001</v>
      </c>
      <c r="D152" s="71">
        <v>0.20664400409911338</v>
      </c>
    </row>
    <row r="153" spans="2:4" x14ac:dyDescent="0.2">
      <c r="B153" s="69">
        <v>136</v>
      </c>
      <c r="C153" s="70">
        <v>179.20922899999999</v>
      </c>
      <c r="D153" s="71">
        <v>0.20249338330967703</v>
      </c>
    </row>
    <row r="154" spans="2:4" x14ac:dyDescent="0.2">
      <c r="B154" s="69">
        <v>137</v>
      </c>
      <c r="C154" s="70">
        <v>174.66066000000001</v>
      </c>
      <c r="D154" s="71">
        <v>0.20561707906848536</v>
      </c>
    </row>
    <row r="155" spans="2:4" x14ac:dyDescent="0.2">
      <c r="B155" s="69">
        <v>138</v>
      </c>
      <c r="C155" s="70">
        <v>169.693161</v>
      </c>
      <c r="D155" s="71">
        <v>0.27756459253690002</v>
      </c>
    </row>
    <row r="156" spans="2:4" x14ac:dyDescent="0.2">
      <c r="B156" s="69">
        <v>139</v>
      </c>
      <c r="C156" s="70">
        <v>168.69564800000001</v>
      </c>
      <c r="D156" s="71">
        <v>0.29426820993338454</v>
      </c>
    </row>
    <row r="157" spans="2:4" x14ac:dyDescent="0.2">
      <c r="B157" s="69">
        <v>140</v>
      </c>
      <c r="C157" s="70">
        <v>168.57595800000001</v>
      </c>
      <c r="D157" s="71">
        <v>0.20536963726480095</v>
      </c>
    </row>
    <row r="158" spans="2:4" x14ac:dyDescent="0.2">
      <c r="B158" s="69">
        <v>141</v>
      </c>
      <c r="C158" s="70">
        <v>170.301605</v>
      </c>
      <c r="D158" s="71">
        <v>0.20067239576599799</v>
      </c>
    </row>
    <row r="159" spans="2:4" x14ac:dyDescent="0.2">
      <c r="B159" s="69">
        <v>142</v>
      </c>
      <c r="C159" s="70">
        <v>172.31655900000001</v>
      </c>
      <c r="D159" s="71">
        <v>0.21451487283551696</v>
      </c>
    </row>
    <row r="160" spans="2:4" x14ac:dyDescent="0.2">
      <c r="B160" s="69">
        <v>143</v>
      </c>
      <c r="C160" s="70">
        <v>172.795334</v>
      </c>
      <c r="D160" s="71">
        <v>0.21896225372759548</v>
      </c>
    </row>
    <row r="161" spans="2:4" x14ac:dyDescent="0.2">
      <c r="B161" s="69">
        <v>144</v>
      </c>
      <c r="C161" s="70">
        <v>170.70062300000001</v>
      </c>
      <c r="D161" s="71">
        <v>0.20166804337378866</v>
      </c>
    </row>
    <row r="162" spans="2:4" x14ac:dyDescent="0.2">
      <c r="B162" s="69">
        <v>145</v>
      </c>
      <c r="C162" s="70">
        <v>172.565933</v>
      </c>
      <c r="D162" s="71">
        <v>0.22028135389369682</v>
      </c>
    </row>
    <row r="163" spans="2:4" x14ac:dyDescent="0.2">
      <c r="B163" s="69">
        <v>146</v>
      </c>
      <c r="C163" s="70">
        <v>172.18687399999999</v>
      </c>
      <c r="D163" s="71">
        <v>0.21637432699240502</v>
      </c>
    </row>
    <row r="164" spans="2:4" x14ac:dyDescent="0.2">
      <c r="B164" s="69">
        <v>147</v>
      </c>
      <c r="C164" s="70">
        <v>173.284119</v>
      </c>
      <c r="D164" s="71">
        <v>0.20127246598400778</v>
      </c>
    </row>
    <row r="165" spans="2:4" x14ac:dyDescent="0.2">
      <c r="B165" s="69">
        <v>148</v>
      </c>
      <c r="C165" s="70">
        <v>175.63819899999999</v>
      </c>
      <c r="D165" s="71">
        <v>0.206126178755133</v>
      </c>
    </row>
    <row r="166" spans="2:4" x14ac:dyDescent="0.2">
      <c r="B166" s="69">
        <v>149</v>
      </c>
      <c r="C166" s="70">
        <v>178.22171</v>
      </c>
      <c r="D166" s="71">
        <v>0.22445306898768788</v>
      </c>
    </row>
    <row r="167" spans="2:4" x14ac:dyDescent="0.2">
      <c r="B167" s="69">
        <v>150</v>
      </c>
      <c r="C167" s="70">
        <v>170.94001800000001</v>
      </c>
      <c r="D167" s="71">
        <v>0.22828326274736713</v>
      </c>
    </row>
    <row r="168" spans="2:4" x14ac:dyDescent="0.2">
      <c r="B168" s="69">
        <v>151</v>
      </c>
      <c r="C168" s="70">
        <v>171.84773300000001</v>
      </c>
      <c r="D168" s="71">
        <v>0.3703139350746546</v>
      </c>
    </row>
    <row r="169" spans="2:4" x14ac:dyDescent="0.2">
      <c r="B169" s="69">
        <v>152</v>
      </c>
      <c r="C169" s="70">
        <v>170.42132599999999</v>
      </c>
      <c r="D169" s="71">
        <v>0.20445796530046748</v>
      </c>
    </row>
    <row r="170" spans="2:4" x14ac:dyDescent="0.2">
      <c r="B170" s="69">
        <v>153</v>
      </c>
      <c r="C170" s="70">
        <v>169.28419500000001</v>
      </c>
      <c r="D170" s="71">
        <v>0.21002264153439842</v>
      </c>
    </row>
    <row r="171" spans="2:4" x14ac:dyDescent="0.2">
      <c r="B171" s="69">
        <v>154</v>
      </c>
      <c r="C171" s="70">
        <v>172.875137</v>
      </c>
      <c r="D171" s="71">
        <v>0.20672906745953551</v>
      </c>
    </row>
    <row r="172" spans="2:4" x14ac:dyDescent="0.2">
      <c r="B172" s="69">
        <v>155</v>
      </c>
      <c r="C172" s="70">
        <v>171.049744</v>
      </c>
      <c r="D172" s="71">
        <v>0.25450670311528739</v>
      </c>
    </row>
    <row r="173" spans="2:4" x14ac:dyDescent="0.2">
      <c r="B173" s="69">
        <v>156</v>
      </c>
      <c r="C173" s="70">
        <v>169.60337799999999</v>
      </c>
      <c r="D173" s="71">
        <v>0.2156740561232425</v>
      </c>
    </row>
    <row r="174" spans="2:4" x14ac:dyDescent="0.2">
      <c r="B174" s="69">
        <v>157</v>
      </c>
      <c r="C174" s="70">
        <v>168.41635099999999</v>
      </c>
      <c r="D174" s="71">
        <v>0.21037191134605288</v>
      </c>
    </row>
    <row r="175" spans="2:4" x14ac:dyDescent="0.2">
      <c r="B175" s="69">
        <v>158</v>
      </c>
      <c r="C175" s="70">
        <v>169.22431900000001</v>
      </c>
      <c r="D175" s="71">
        <v>0.20733525836164157</v>
      </c>
    </row>
    <row r="176" spans="2:4" x14ac:dyDescent="0.2">
      <c r="B176" s="69">
        <v>159</v>
      </c>
      <c r="C176" s="70">
        <v>168.396423</v>
      </c>
      <c r="D176" s="71">
        <v>0.20375648429917692</v>
      </c>
    </row>
    <row r="177" spans="2:4" x14ac:dyDescent="0.2">
      <c r="B177" s="69">
        <v>160</v>
      </c>
      <c r="C177" s="70">
        <v>169.154495</v>
      </c>
      <c r="D177" s="71">
        <v>0.20391309429799265</v>
      </c>
    </row>
    <row r="178" spans="2:4" x14ac:dyDescent="0.2">
      <c r="B178" s="69">
        <v>161</v>
      </c>
      <c r="C178" s="70">
        <v>168.027344</v>
      </c>
      <c r="D178" s="71">
        <v>0.2033830078270554</v>
      </c>
    </row>
    <row r="179" spans="2:4" x14ac:dyDescent="0.2">
      <c r="B179" s="69">
        <v>162</v>
      </c>
      <c r="C179" s="70">
        <v>169.24427800000001</v>
      </c>
      <c r="D179" s="71">
        <v>0.20671269028957603</v>
      </c>
    </row>
    <row r="180" spans="2:4" x14ac:dyDescent="0.2">
      <c r="B180" s="69">
        <v>163</v>
      </c>
      <c r="C180" s="70">
        <v>167.35902400000001</v>
      </c>
      <c r="D180" s="71">
        <v>0.20770380879358918</v>
      </c>
    </row>
    <row r="181" spans="2:4" x14ac:dyDescent="0.2">
      <c r="B181" s="69">
        <v>164</v>
      </c>
      <c r="C181" s="70">
        <v>174.60079999999999</v>
      </c>
      <c r="D181" s="71">
        <v>0.2173196787832142</v>
      </c>
    </row>
    <row r="182" spans="2:4" x14ac:dyDescent="0.2">
      <c r="B182" s="69">
        <v>165</v>
      </c>
      <c r="C182" s="70">
        <v>176.10702499999999</v>
      </c>
      <c r="D182" s="71">
        <v>0.37437018842293451</v>
      </c>
    </row>
    <row r="183" spans="2:4" x14ac:dyDescent="0.2">
      <c r="B183" s="69">
        <v>166</v>
      </c>
      <c r="C183" s="70">
        <v>172.256699</v>
      </c>
      <c r="D183" s="71">
        <v>0.21059310899977443</v>
      </c>
    </row>
    <row r="184" spans="2:4" x14ac:dyDescent="0.2">
      <c r="B184" s="69">
        <v>167</v>
      </c>
      <c r="C184" s="70">
        <v>168.955017</v>
      </c>
      <c r="D184" s="71">
        <v>0.2597118721193703</v>
      </c>
    </row>
    <row r="185" spans="2:4" x14ac:dyDescent="0.2">
      <c r="B185" s="69">
        <v>168</v>
      </c>
      <c r="C185" s="70">
        <v>167.57847599999999</v>
      </c>
      <c r="D185" s="71">
        <v>0.24717541360678943</v>
      </c>
    </row>
    <row r="186" spans="2:4" x14ac:dyDescent="0.2">
      <c r="B186" s="69">
        <v>169</v>
      </c>
      <c r="C186" s="70">
        <v>166.62088</v>
      </c>
      <c r="D186" s="71">
        <v>0.209684573618547</v>
      </c>
    </row>
    <row r="187" spans="2:4" x14ac:dyDescent="0.2">
      <c r="B187" s="69">
        <v>170</v>
      </c>
      <c r="C187" s="70">
        <v>164.58599899999999</v>
      </c>
      <c r="D187" s="71">
        <v>0.20510946521805656</v>
      </c>
    </row>
    <row r="188" spans="2:4" x14ac:dyDescent="0.2">
      <c r="B188" s="69">
        <v>171</v>
      </c>
      <c r="C188" s="70">
        <v>165.42387400000001</v>
      </c>
      <c r="D188" s="71">
        <v>0.22056354387866442</v>
      </c>
    </row>
    <row r="189" spans="2:4" x14ac:dyDescent="0.2">
      <c r="B189" s="69">
        <v>172</v>
      </c>
      <c r="C189" s="70">
        <v>166.48121599999999</v>
      </c>
      <c r="D189" s="71">
        <v>0.20414951982578242</v>
      </c>
    </row>
    <row r="190" spans="2:4" x14ac:dyDescent="0.2">
      <c r="B190" s="69">
        <v>173</v>
      </c>
      <c r="C190" s="70">
        <v>168.59591699999999</v>
      </c>
      <c r="D190" s="71">
        <v>0.20615914093954907</v>
      </c>
    </row>
    <row r="191" spans="2:4" x14ac:dyDescent="0.2">
      <c r="B191" s="69">
        <v>174</v>
      </c>
      <c r="C191" s="70">
        <v>169.46373</v>
      </c>
      <c r="D191" s="71">
        <v>0.2216128002582558</v>
      </c>
    </row>
    <row r="192" spans="2:4" x14ac:dyDescent="0.2">
      <c r="B192" s="69">
        <v>175</v>
      </c>
      <c r="C192" s="70">
        <v>168.875214</v>
      </c>
      <c r="D192" s="71">
        <v>0.20422777321156679</v>
      </c>
    </row>
    <row r="193" spans="2:4" x14ac:dyDescent="0.2">
      <c r="B193" s="69">
        <v>176</v>
      </c>
      <c r="C193" s="70">
        <v>173.06466699999999</v>
      </c>
      <c r="D193" s="71">
        <v>0.20227507772873249</v>
      </c>
    </row>
    <row r="194" spans="2:4" x14ac:dyDescent="0.2">
      <c r="B194" s="69">
        <v>177</v>
      </c>
      <c r="C194" s="70">
        <v>169.90263400000001</v>
      </c>
      <c r="D194" s="71">
        <v>0.27143441608204871</v>
      </c>
    </row>
    <row r="195" spans="2:4" x14ac:dyDescent="0.2">
      <c r="B195" s="69">
        <v>178</v>
      </c>
      <c r="C195" s="70">
        <v>168.875214</v>
      </c>
      <c r="D195" s="71">
        <v>0.24325592043320815</v>
      </c>
    </row>
    <row r="196" spans="2:4" x14ac:dyDescent="0.2">
      <c r="B196" s="69">
        <v>179</v>
      </c>
      <c r="C196" s="70">
        <v>172.59584000000001</v>
      </c>
      <c r="D196" s="71">
        <v>0.2056447512332189</v>
      </c>
    </row>
    <row r="197" spans="2:4" x14ac:dyDescent="0.2">
      <c r="B197" s="69">
        <v>180</v>
      </c>
      <c r="C197" s="70">
        <v>182.91987599999999</v>
      </c>
      <c r="D197" s="71">
        <v>0.25823247814715072</v>
      </c>
    </row>
    <row r="198" spans="2:4" x14ac:dyDescent="0.2">
      <c r="B198" s="69">
        <v>181</v>
      </c>
      <c r="C198" s="70">
        <v>181.25408899999999</v>
      </c>
      <c r="D198" s="71">
        <v>0.47766195129568667</v>
      </c>
    </row>
    <row r="199" spans="2:4" x14ac:dyDescent="0.2">
      <c r="B199" s="69">
        <v>182</v>
      </c>
      <c r="C199" s="70">
        <v>181.94232199999999</v>
      </c>
      <c r="D199" s="71">
        <v>0.21189910313269314</v>
      </c>
    </row>
    <row r="200" spans="2:4" x14ac:dyDescent="0.2">
      <c r="B200" s="69">
        <v>183</v>
      </c>
      <c r="C200" s="70">
        <v>182.28149400000001</v>
      </c>
      <c r="D200" s="71">
        <v>0.20258597551151608</v>
      </c>
    </row>
    <row r="201" spans="2:4" x14ac:dyDescent="0.2">
      <c r="B201" s="69">
        <v>184</v>
      </c>
      <c r="C201" s="70">
        <v>184.10690299999999</v>
      </c>
      <c r="D201" s="71">
        <v>0.2010832973145619</v>
      </c>
    </row>
    <row r="202" spans="2:4" x14ac:dyDescent="0.2">
      <c r="B202" s="69">
        <v>185</v>
      </c>
      <c r="C202" s="70">
        <v>182.83836400000001</v>
      </c>
      <c r="D202" s="71">
        <v>0.21393842195359566</v>
      </c>
    </row>
    <row r="203" spans="2:4" x14ac:dyDescent="0.2">
      <c r="B203" s="69">
        <v>186</v>
      </c>
      <c r="C203" s="70">
        <v>186.06463600000001</v>
      </c>
      <c r="D203" s="71">
        <v>0.20713048197064915</v>
      </c>
    </row>
    <row r="204" spans="2:4" x14ac:dyDescent="0.2">
      <c r="B204" s="69">
        <v>187</v>
      </c>
      <c r="C204" s="70">
        <v>187.213303</v>
      </c>
      <c r="D204" s="71">
        <v>0.2393251294421887</v>
      </c>
    </row>
    <row r="205" spans="2:4" x14ac:dyDescent="0.2">
      <c r="B205" s="69">
        <v>188</v>
      </c>
      <c r="C205" s="70">
        <v>189.50065599999999</v>
      </c>
      <c r="D205" s="71">
        <v>0.20579199152146119</v>
      </c>
    </row>
    <row r="206" spans="2:4" x14ac:dyDescent="0.2">
      <c r="B206" s="69">
        <v>189</v>
      </c>
      <c r="C206" s="70">
        <v>189.62051400000001</v>
      </c>
      <c r="D206" s="71">
        <v>0.22011914276183708</v>
      </c>
    </row>
    <row r="207" spans="2:4" x14ac:dyDescent="0.2">
      <c r="B207" s="69">
        <v>190</v>
      </c>
      <c r="C207" s="70">
        <v>189.65048200000001</v>
      </c>
      <c r="D207" s="71">
        <v>0.20065797352365145</v>
      </c>
    </row>
    <row r="208" spans="2:4" x14ac:dyDescent="0.2">
      <c r="B208" s="69">
        <v>191</v>
      </c>
      <c r="C208" s="70">
        <v>190.81912199999999</v>
      </c>
      <c r="D208" s="71">
        <v>0.20060596414870727</v>
      </c>
    </row>
    <row r="209" spans="2:4" x14ac:dyDescent="0.2">
      <c r="B209" s="69">
        <v>192</v>
      </c>
      <c r="C209" s="70">
        <v>192.12762499999999</v>
      </c>
      <c r="D209" s="71">
        <v>0.20577312307905971</v>
      </c>
    </row>
    <row r="210" spans="2:4" x14ac:dyDescent="0.2">
      <c r="B210" s="69">
        <v>193</v>
      </c>
      <c r="C210" s="70">
        <v>190.67929100000001</v>
      </c>
      <c r="D210" s="71">
        <v>0.20698226055735464</v>
      </c>
    </row>
    <row r="211" spans="2:4" x14ac:dyDescent="0.2">
      <c r="B211" s="69">
        <v>194</v>
      </c>
      <c r="C211" s="70">
        <v>186.66394</v>
      </c>
      <c r="D211" s="71">
        <v>0.20839730446142279</v>
      </c>
    </row>
    <row r="212" spans="2:4" x14ac:dyDescent="0.2">
      <c r="B212" s="69">
        <v>195</v>
      </c>
      <c r="C212" s="70">
        <v>189.760345</v>
      </c>
      <c r="D212" s="71">
        <v>0.25585508649016486</v>
      </c>
    </row>
    <row r="213" spans="2:4" x14ac:dyDescent="0.2">
      <c r="B213" s="69">
        <v>196</v>
      </c>
      <c r="C213" s="70">
        <v>189.770355</v>
      </c>
      <c r="D213" s="71">
        <v>0.23518463377428939</v>
      </c>
    </row>
    <row r="214" spans="2:4" x14ac:dyDescent="0.2">
      <c r="B214" s="69">
        <v>197</v>
      </c>
      <c r="C214" s="70">
        <v>190.06999200000001</v>
      </c>
      <c r="D214" s="71">
        <v>0.2006028845843055</v>
      </c>
    </row>
    <row r="215" spans="2:4" x14ac:dyDescent="0.2">
      <c r="B215" s="69">
        <v>198</v>
      </c>
      <c r="C215" s="70">
        <v>191.06883199999999</v>
      </c>
      <c r="D215" s="71">
        <v>0.20094763856695677</v>
      </c>
    </row>
    <row r="216" spans="2:4" x14ac:dyDescent="0.2">
      <c r="B216" s="69">
        <v>199</v>
      </c>
      <c r="C216" s="70">
        <v>192.027725</v>
      </c>
      <c r="D216" s="71">
        <v>0.20437942195771577</v>
      </c>
    </row>
    <row r="217" spans="2:4" x14ac:dyDescent="0.2">
      <c r="B217" s="69">
        <v>200</v>
      </c>
      <c r="C217" s="70">
        <v>193.80566400000001</v>
      </c>
      <c r="D217" s="71">
        <v>0.20405067131156851</v>
      </c>
    </row>
    <row r="218" spans="2:4" x14ac:dyDescent="0.2">
      <c r="B218" s="69">
        <v>201</v>
      </c>
      <c r="C218" s="70">
        <v>194.125305</v>
      </c>
      <c r="D218" s="71">
        <v>0.21206261039462787</v>
      </c>
    </row>
    <row r="219" spans="2:4" x14ac:dyDescent="0.2">
      <c r="B219" s="69">
        <v>202</v>
      </c>
      <c r="C219" s="70">
        <v>195.643539</v>
      </c>
      <c r="D219" s="71">
        <v>0.2009790191765832</v>
      </c>
    </row>
    <row r="220" spans="2:4" x14ac:dyDescent="0.2">
      <c r="B220" s="69">
        <v>203</v>
      </c>
      <c r="C220" s="70">
        <v>194.25514200000001</v>
      </c>
      <c r="D220" s="71">
        <v>0.20885536319025086</v>
      </c>
    </row>
    <row r="221" spans="2:4" x14ac:dyDescent="0.2">
      <c r="B221" s="69">
        <v>204</v>
      </c>
      <c r="C221" s="70">
        <v>196.66236900000001</v>
      </c>
      <c r="D221" s="71">
        <v>0.20752209965868321</v>
      </c>
    </row>
    <row r="222" spans="2:4" x14ac:dyDescent="0.2">
      <c r="B222" s="69">
        <v>205</v>
      </c>
      <c r="C222" s="70">
        <v>192.89671300000001</v>
      </c>
      <c r="D222" s="71">
        <v>0.22065081257885433</v>
      </c>
    </row>
    <row r="223" spans="2:4" x14ac:dyDescent="0.2">
      <c r="B223" s="69">
        <v>206</v>
      </c>
      <c r="C223" s="70">
        <v>206.910492</v>
      </c>
      <c r="D223" s="71">
        <v>0.24708922586957913</v>
      </c>
    </row>
    <row r="224" spans="2:4" x14ac:dyDescent="0.2">
      <c r="B224" s="69">
        <v>207</v>
      </c>
      <c r="C224" s="70">
        <v>212.823669</v>
      </c>
      <c r="D224" s="71">
        <v>0.56043788115126669</v>
      </c>
    </row>
    <row r="225" spans="2:4" x14ac:dyDescent="0.2">
      <c r="B225" s="69">
        <v>208</v>
      </c>
      <c r="C225" s="70">
        <v>213.99231</v>
      </c>
      <c r="D225" s="71">
        <v>0.29060103985433328</v>
      </c>
    </row>
    <row r="226" spans="2:4" x14ac:dyDescent="0.2">
      <c r="B226" s="69">
        <v>209</v>
      </c>
      <c r="C226" s="70">
        <v>212.244339</v>
      </c>
      <c r="D226" s="71">
        <v>0.20472183011181511</v>
      </c>
    </row>
    <row r="227" spans="2:4" x14ac:dyDescent="0.2">
      <c r="B227" s="69">
        <v>210</v>
      </c>
      <c r="C227" s="70">
        <v>216.41949500000001</v>
      </c>
      <c r="D227" s="71">
        <v>0.20973062240852194</v>
      </c>
    </row>
    <row r="228" spans="2:4" x14ac:dyDescent="0.2">
      <c r="B228" s="69">
        <v>211</v>
      </c>
      <c r="C228" s="70">
        <v>214.042236</v>
      </c>
      <c r="D228" s="71">
        <v>0.24773107244245859</v>
      </c>
    </row>
    <row r="229" spans="2:4" x14ac:dyDescent="0.2">
      <c r="B229" s="69">
        <v>212</v>
      </c>
      <c r="C229" s="70">
        <v>209.43757600000001</v>
      </c>
      <c r="D229" s="71">
        <v>0.21687325846393546</v>
      </c>
    </row>
    <row r="230" spans="2:4" x14ac:dyDescent="0.2">
      <c r="B230" s="69">
        <v>213</v>
      </c>
      <c r="C230" s="70">
        <v>207.250122</v>
      </c>
      <c r="D230" s="71">
        <v>0.25802125307876017</v>
      </c>
    </row>
    <row r="231" spans="2:4" x14ac:dyDescent="0.2">
      <c r="B231" s="69">
        <v>214</v>
      </c>
      <c r="C231" s="70">
        <v>207.89935299999999</v>
      </c>
      <c r="D231" s="71">
        <v>0.21535815678386844</v>
      </c>
    </row>
    <row r="232" spans="2:4" x14ac:dyDescent="0.2">
      <c r="B232" s="69">
        <v>215</v>
      </c>
      <c r="C232" s="70">
        <v>208.828293</v>
      </c>
      <c r="D232" s="71">
        <v>0.20195553050949694</v>
      </c>
    </row>
    <row r="233" spans="2:4" x14ac:dyDescent="0.2">
      <c r="B233" s="69">
        <v>216</v>
      </c>
      <c r="C233" s="70">
        <v>213.00344799999999</v>
      </c>
      <c r="D233" s="71">
        <v>0.20334215824364185</v>
      </c>
    </row>
    <row r="234" spans="2:4" x14ac:dyDescent="0.2">
      <c r="B234" s="69">
        <v>217</v>
      </c>
      <c r="C234" s="70">
        <v>213.85247799999999</v>
      </c>
      <c r="D234" s="71">
        <v>0.24911983683611741</v>
      </c>
    </row>
    <row r="235" spans="2:4" x14ac:dyDescent="0.2">
      <c r="B235" s="69">
        <v>218</v>
      </c>
      <c r="C235" s="70">
        <v>210.37647999999999</v>
      </c>
      <c r="D235" s="71">
        <v>0.20278676990232208</v>
      </c>
    </row>
    <row r="236" spans="2:4" x14ac:dyDescent="0.2">
      <c r="B236" s="69">
        <v>219</v>
      </c>
      <c r="C236" s="70">
        <v>216.499405</v>
      </c>
      <c r="D236" s="71">
        <v>0.23493450304717159</v>
      </c>
    </row>
    <row r="237" spans="2:4" x14ac:dyDescent="0.2">
      <c r="B237" s="69">
        <v>220</v>
      </c>
      <c r="C237" s="70">
        <v>220.01533499999999</v>
      </c>
      <c r="D237" s="71">
        <v>0.29337394627130775</v>
      </c>
    </row>
    <row r="238" spans="2:4" x14ac:dyDescent="0.2">
      <c r="B238" s="69">
        <v>221</v>
      </c>
      <c r="C238" s="70">
        <v>221.29385400000001</v>
      </c>
      <c r="D238" s="71">
        <v>0.23386041591390208</v>
      </c>
    </row>
    <row r="239" spans="2:4" x14ac:dyDescent="0.2">
      <c r="B239" s="69">
        <v>222</v>
      </c>
      <c r="C239" s="70">
        <v>226.07830799999999</v>
      </c>
      <c r="D239" s="71">
        <v>0.20520880761469878</v>
      </c>
    </row>
    <row r="240" spans="2:4" x14ac:dyDescent="0.2">
      <c r="B240" s="69">
        <v>223</v>
      </c>
      <c r="C240" s="70">
        <v>227.55661000000001</v>
      </c>
      <c r="D240" s="71">
        <v>0.25635112931116433</v>
      </c>
    </row>
    <row r="241" spans="2:4" x14ac:dyDescent="0.2">
      <c r="B241" s="69">
        <v>224</v>
      </c>
      <c r="C241" s="70">
        <v>228.415604</v>
      </c>
      <c r="D241" s="71">
        <v>0.20641350453012317</v>
      </c>
    </row>
    <row r="242" spans="2:4" x14ac:dyDescent="0.2">
      <c r="B242" s="69">
        <v>225</v>
      </c>
      <c r="C242" s="70">
        <v>232.710632</v>
      </c>
      <c r="D242" s="71">
        <v>0.20256300154474932</v>
      </c>
    </row>
    <row r="243" spans="2:4" x14ac:dyDescent="0.2">
      <c r="B243" s="69">
        <v>226</v>
      </c>
      <c r="C243" s="70">
        <v>227.30690000000001</v>
      </c>
      <c r="D243" s="71">
        <v>0.24405713415319394</v>
      </c>
    </row>
    <row r="244" spans="2:4" x14ac:dyDescent="0.2">
      <c r="B244" s="69">
        <v>227</v>
      </c>
      <c r="C244" s="70">
        <v>230.27345299999999</v>
      </c>
      <c r="D244" s="71">
        <v>0.26641282220975593</v>
      </c>
    </row>
    <row r="245" spans="2:4" x14ac:dyDescent="0.2">
      <c r="B245" s="69">
        <v>228</v>
      </c>
      <c r="C245" s="70">
        <v>234.128998</v>
      </c>
      <c r="D245" s="71">
        <v>0.22271615759959992</v>
      </c>
    </row>
    <row r="246" spans="2:4" x14ac:dyDescent="0.2">
      <c r="B246" s="69">
        <v>229</v>
      </c>
      <c r="C246" s="70">
        <v>234.54852299999999</v>
      </c>
      <c r="D246" s="71">
        <v>0.23578124076619955</v>
      </c>
    </row>
    <row r="247" spans="2:4" x14ac:dyDescent="0.2">
      <c r="B247" s="69">
        <v>230</v>
      </c>
      <c r="C247" s="70">
        <v>228.615387</v>
      </c>
      <c r="D247" s="71">
        <v>0.2010467889497074</v>
      </c>
    </row>
    <row r="248" spans="2:4" x14ac:dyDescent="0.2">
      <c r="B248" s="69">
        <v>231</v>
      </c>
      <c r="C248" s="70">
        <v>223.920807</v>
      </c>
      <c r="D248" s="71">
        <v>0.2771134073897295</v>
      </c>
    </row>
    <row r="249" spans="2:4" x14ac:dyDescent="0.2">
      <c r="B249" s="69">
        <v>232</v>
      </c>
      <c r="C249" s="70">
        <v>224.050659</v>
      </c>
      <c r="D249" s="71">
        <v>0.25339921146292282</v>
      </c>
    </row>
    <row r="250" spans="2:4" x14ac:dyDescent="0.2">
      <c r="B250" s="69">
        <v>233</v>
      </c>
      <c r="C250" s="70">
        <v>223.70107999999999</v>
      </c>
      <c r="D250" s="71">
        <v>0.20064913495855244</v>
      </c>
    </row>
    <row r="251" spans="2:4" x14ac:dyDescent="0.2">
      <c r="B251" s="69">
        <v>234</v>
      </c>
      <c r="C251" s="70">
        <v>224.74984699999999</v>
      </c>
      <c r="D251" s="71">
        <v>0.20094058701416145</v>
      </c>
    </row>
    <row r="252" spans="2:4" x14ac:dyDescent="0.2">
      <c r="B252" s="69">
        <v>235</v>
      </c>
      <c r="C252" s="70">
        <v>218.28732299999999</v>
      </c>
      <c r="D252" s="71">
        <v>0.2036159209194883</v>
      </c>
    </row>
    <row r="253" spans="2:4" x14ac:dyDescent="0.2">
      <c r="B253" s="69">
        <v>236</v>
      </c>
      <c r="C253" s="70">
        <v>217.23855599999999</v>
      </c>
      <c r="D253" s="71">
        <v>0.29603429397821912</v>
      </c>
    </row>
    <row r="254" spans="2:4" x14ac:dyDescent="0.2">
      <c r="B254" s="69">
        <v>237</v>
      </c>
      <c r="C254" s="70">
        <v>217.70800800000001</v>
      </c>
      <c r="D254" s="71">
        <v>0.20379601073849313</v>
      </c>
    </row>
    <row r="255" spans="2:4" x14ac:dyDescent="0.2">
      <c r="B255" s="69">
        <v>238</v>
      </c>
      <c r="C255" s="70">
        <v>217.987686</v>
      </c>
      <c r="D255" s="71">
        <v>0.20124814168854335</v>
      </c>
    </row>
    <row r="256" spans="2:4" x14ac:dyDescent="0.2">
      <c r="B256" s="69">
        <v>239</v>
      </c>
      <c r="C256" s="70">
        <v>218.547043</v>
      </c>
      <c r="D256" s="71">
        <v>0.2008311019170331</v>
      </c>
    </row>
    <row r="257" spans="2:4" x14ac:dyDescent="0.2">
      <c r="B257" s="69">
        <v>240</v>
      </c>
      <c r="C257" s="70">
        <v>221.82324199999999</v>
      </c>
      <c r="D257" s="71">
        <v>0.20151186254921483</v>
      </c>
    </row>
    <row r="258" spans="2:4" x14ac:dyDescent="0.2">
      <c r="B258" s="69">
        <v>241</v>
      </c>
      <c r="C258" s="70">
        <v>218.10754399999999</v>
      </c>
      <c r="D258" s="71">
        <v>0.22927850498857497</v>
      </c>
    </row>
    <row r="259" spans="2:4" x14ac:dyDescent="0.2">
      <c r="B259" s="69">
        <v>242</v>
      </c>
      <c r="C259" s="70">
        <v>219.60580400000001</v>
      </c>
      <c r="D259" s="71">
        <v>0.23691712569107359</v>
      </c>
    </row>
    <row r="260" spans="2:4" x14ac:dyDescent="0.2">
      <c r="B260" s="69">
        <v>243</v>
      </c>
      <c r="C260" s="70">
        <v>209.02806100000001</v>
      </c>
      <c r="D260" s="71">
        <v>0.20700431334092417</v>
      </c>
    </row>
    <row r="261" spans="2:4" x14ac:dyDescent="0.2">
      <c r="B261" s="69">
        <v>244</v>
      </c>
      <c r="C261" s="70">
        <v>206.99040199999999</v>
      </c>
      <c r="D261" s="71">
        <v>0.41943724011074984</v>
      </c>
    </row>
    <row r="262" spans="2:4" x14ac:dyDescent="0.2">
      <c r="B262" s="69">
        <v>245</v>
      </c>
      <c r="C262" s="70">
        <v>209.57742300000001</v>
      </c>
      <c r="D262" s="71">
        <v>0.21350511812967637</v>
      </c>
    </row>
    <row r="263" spans="2:4" x14ac:dyDescent="0.2">
      <c r="B263" s="69">
        <v>246</v>
      </c>
      <c r="C263" s="70">
        <v>213.06338500000001</v>
      </c>
      <c r="D263" s="71">
        <v>0.22097787350962697</v>
      </c>
    </row>
    <row r="264" spans="2:4" x14ac:dyDescent="0.2">
      <c r="B264" s="69">
        <v>247</v>
      </c>
      <c r="C264" s="70">
        <v>215.990005</v>
      </c>
      <c r="D264" s="71">
        <v>0.23535783717350231</v>
      </c>
    </row>
    <row r="265" spans="2:4" x14ac:dyDescent="0.2">
      <c r="B265" s="69">
        <v>248</v>
      </c>
      <c r="C265" s="70">
        <v>217.529999</v>
      </c>
      <c r="D265" s="71">
        <v>0.22495330315178019</v>
      </c>
    </row>
    <row r="266" spans="2:4" x14ac:dyDescent="0.2">
      <c r="B266" s="69">
        <v>249</v>
      </c>
      <c r="C266" s="70">
        <v>221.270004</v>
      </c>
      <c r="D266" s="71">
        <v>0.20748921198920353</v>
      </c>
    </row>
    <row r="267" spans="2:4" x14ac:dyDescent="0.2">
      <c r="B267" s="69">
        <v>250</v>
      </c>
      <c r="C267" s="70">
        <v>221.720001</v>
      </c>
      <c r="D267" s="71">
        <v>0.2375318136862109</v>
      </c>
    </row>
    <row r="268" spans="2:4" x14ac:dyDescent="0.2">
      <c r="B268" s="69">
        <v>251</v>
      </c>
      <c r="C268" s="70">
        <v>224.720001</v>
      </c>
      <c r="D268" s="71">
        <v>0.20117449442322</v>
      </c>
    </row>
    <row r="269" spans="2:4" x14ac:dyDescent="0.2">
      <c r="B269" s="69">
        <v>252</v>
      </c>
      <c r="C269" s="70">
        <v>226.050003</v>
      </c>
      <c r="D269" s="71">
        <v>0.22427334066708748</v>
      </c>
    </row>
    <row r="270" spans="2:4" x14ac:dyDescent="0.2">
      <c r="B270" s="69"/>
      <c r="C270" s="70"/>
      <c r="D270" s="71">
        <v>0.22729843750892953</v>
      </c>
    </row>
    <row r="271" spans="2:4" x14ac:dyDescent="0.2">
      <c r="B271" s="69"/>
      <c r="C271" s="70"/>
      <c r="D271" s="71"/>
    </row>
    <row r="272" spans="2:4" x14ac:dyDescent="0.2">
      <c r="B272" s="69"/>
      <c r="C272" s="70"/>
      <c r="D272" s="71"/>
    </row>
    <row r="273" spans="2:4" x14ac:dyDescent="0.2">
      <c r="B273" s="69"/>
      <c r="C273" s="70"/>
      <c r="D273" s="71"/>
    </row>
    <row r="274" spans="2:4" x14ac:dyDescent="0.2">
      <c r="B274" s="69"/>
      <c r="C274" s="70"/>
      <c r="D274" s="71"/>
    </row>
    <row r="275" spans="2:4" x14ac:dyDescent="0.2">
      <c r="B275" s="69"/>
      <c r="C275" s="70"/>
      <c r="D275" s="71"/>
    </row>
    <row r="276" spans="2:4" x14ac:dyDescent="0.2">
      <c r="B276" s="69"/>
      <c r="C276" s="70"/>
      <c r="D276" s="71"/>
    </row>
    <row r="277" spans="2:4" x14ac:dyDescent="0.2">
      <c r="B277" s="69"/>
      <c r="C277" s="70"/>
      <c r="D277" s="71"/>
    </row>
    <row r="278" spans="2:4" x14ac:dyDescent="0.2">
      <c r="B278" s="69"/>
      <c r="C278" s="70"/>
      <c r="D278" s="71"/>
    </row>
    <row r="279" spans="2:4" x14ac:dyDescent="0.2">
      <c r="B279" s="69"/>
      <c r="C279" s="70"/>
      <c r="D279" s="71"/>
    </row>
    <row r="280" spans="2:4" x14ac:dyDescent="0.2">
      <c r="B280" s="69"/>
      <c r="C280" s="70"/>
      <c r="D280" s="71"/>
    </row>
    <row r="281" spans="2:4" x14ac:dyDescent="0.2">
      <c r="B281" s="69"/>
      <c r="C281" s="70"/>
      <c r="D281" s="71"/>
    </row>
    <row r="282" spans="2:4" x14ac:dyDescent="0.2">
      <c r="B282" s="69"/>
      <c r="C282" s="70"/>
      <c r="D282" s="71"/>
    </row>
    <row r="283" spans="2:4" x14ac:dyDescent="0.2">
      <c r="B283" s="69"/>
      <c r="C283" s="70"/>
      <c r="D283" s="71"/>
    </row>
    <row r="284" spans="2:4" x14ac:dyDescent="0.2">
      <c r="B284" s="69"/>
      <c r="C284" s="70"/>
      <c r="D284" s="71"/>
    </row>
    <row r="285" spans="2:4" x14ac:dyDescent="0.2">
      <c r="B285" s="69"/>
      <c r="C285" s="70"/>
      <c r="D285" s="71"/>
    </row>
    <row r="286" spans="2:4" x14ac:dyDescent="0.2">
      <c r="B286" s="69"/>
      <c r="C286" s="70"/>
      <c r="D286" s="71"/>
    </row>
    <row r="287" spans="2:4" x14ac:dyDescent="0.2">
      <c r="B287" s="69"/>
      <c r="C287" s="70"/>
      <c r="D287" s="71"/>
    </row>
    <row r="288" spans="2:4" x14ac:dyDescent="0.2">
      <c r="B288" s="69"/>
      <c r="C288" s="70"/>
      <c r="D288" s="71"/>
    </row>
    <row r="289" spans="2:4" x14ac:dyDescent="0.2">
      <c r="B289" s="69"/>
      <c r="C289" s="70"/>
      <c r="D289" s="71"/>
    </row>
    <row r="290" spans="2:4" x14ac:dyDescent="0.2">
      <c r="B290" s="69"/>
      <c r="C290" s="70"/>
      <c r="D290" s="71"/>
    </row>
    <row r="291" spans="2:4" x14ac:dyDescent="0.2">
      <c r="B291" s="69"/>
      <c r="C291" s="70"/>
      <c r="D291" s="71"/>
    </row>
    <row r="292" spans="2:4" x14ac:dyDescent="0.2">
      <c r="B292" s="69"/>
      <c r="C292" s="70"/>
      <c r="D292" s="71"/>
    </row>
    <row r="293" spans="2:4" x14ac:dyDescent="0.2">
      <c r="B293" s="69"/>
      <c r="C293" s="70"/>
      <c r="D293" s="71"/>
    </row>
    <row r="294" spans="2:4" x14ac:dyDescent="0.2">
      <c r="B294" s="69"/>
      <c r="C294" s="70"/>
      <c r="D294" s="71"/>
    </row>
    <row r="295" spans="2:4" x14ac:dyDescent="0.2">
      <c r="B295" s="69"/>
      <c r="C295" s="70"/>
      <c r="D295" s="71"/>
    </row>
    <row r="296" spans="2:4" x14ac:dyDescent="0.2">
      <c r="B296" s="69"/>
      <c r="C296" s="70"/>
      <c r="D296" s="71"/>
    </row>
    <row r="297" spans="2:4" x14ac:dyDescent="0.2">
      <c r="B297" s="69"/>
      <c r="C297" s="70"/>
      <c r="D297" s="71"/>
    </row>
    <row r="298" spans="2:4" x14ac:dyDescent="0.2">
      <c r="B298" s="69"/>
      <c r="C298" s="70"/>
      <c r="D298" s="71"/>
    </row>
    <row r="299" spans="2:4" x14ac:dyDescent="0.2">
      <c r="B299" s="69"/>
      <c r="C299" s="70"/>
      <c r="D299" s="71"/>
    </row>
    <row r="300" spans="2:4" x14ac:dyDescent="0.2">
      <c r="B300" s="69"/>
      <c r="C300" s="70"/>
      <c r="D300" s="71"/>
    </row>
    <row r="301" spans="2:4" x14ac:dyDescent="0.2">
      <c r="B301" s="69"/>
      <c r="C301" s="70"/>
      <c r="D301" s="71"/>
    </row>
    <row r="302" spans="2:4" x14ac:dyDescent="0.2">
      <c r="B302" s="69"/>
      <c r="C302" s="70"/>
      <c r="D302" s="71"/>
    </row>
    <row r="303" spans="2:4" x14ac:dyDescent="0.2">
      <c r="B303" s="69"/>
      <c r="C303" s="70"/>
      <c r="D303" s="71"/>
    </row>
    <row r="304" spans="2:4" x14ac:dyDescent="0.2">
      <c r="B304" s="69"/>
      <c r="C304" s="70"/>
      <c r="D304" s="71"/>
    </row>
    <row r="305" spans="2:4" x14ac:dyDescent="0.2">
      <c r="B305" s="69"/>
      <c r="C305" s="70"/>
      <c r="D305" s="71"/>
    </row>
    <row r="306" spans="2:4" x14ac:dyDescent="0.2">
      <c r="B306" s="69"/>
      <c r="C306" s="70"/>
      <c r="D306" s="71"/>
    </row>
    <row r="307" spans="2:4" x14ac:dyDescent="0.2">
      <c r="B307" s="69"/>
      <c r="C307" s="70"/>
      <c r="D307" s="71"/>
    </row>
    <row r="308" spans="2:4" x14ac:dyDescent="0.2">
      <c r="B308" s="69"/>
      <c r="C308" s="70"/>
      <c r="D308" s="71"/>
    </row>
    <row r="309" spans="2:4" x14ac:dyDescent="0.2">
      <c r="B309" s="69"/>
      <c r="C309" s="70"/>
      <c r="D309" s="71"/>
    </row>
    <row r="310" spans="2:4" x14ac:dyDescent="0.2">
      <c r="B310" s="69"/>
      <c r="C310" s="70"/>
      <c r="D310" s="71"/>
    </row>
    <row r="311" spans="2:4" x14ac:dyDescent="0.2">
      <c r="B311" s="69"/>
      <c r="C311" s="70"/>
      <c r="D311" s="71"/>
    </row>
    <row r="312" spans="2:4" x14ac:dyDescent="0.2">
      <c r="B312" s="69"/>
      <c r="C312" s="70"/>
      <c r="D312" s="71"/>
    </row>
    <row r="313" spans="2:4" x14ac:dyDescent="0.2">
      <c r="B313" s="69"/>
      <c r="C313" s="70"/>
      <c r="D313" s="71"/>
    </row>
    <row r="314" spans="2:4" x14ac:dyDescent="0.2">
      <c r="B314" s="69"/>
      <c r="C314" s="70"/>
      <c r="D314" s="71"/>
    </row>
    <row r="315" spans="2:4" x14ac:dyDescent="0.2">
      <c r="B315" s="69"/>
      <c r="C315" s="70"/>
      <c r="D315" s="71"/>
    </row>
    <row r="316" spans="2:4" x14ac:dyDescent="0.2">
      <c r="B316" s="69"/>
      <c r="C316" s="70"/>
      <c r="D316" s="71"/>
    </row>
    <row r="317" spans="2:4" x14ac:dyDescent="0.2">
      <c r="B317" s="69"/>
      <c r="C317" s="70"/>
      <c r="D317" s="71"/>
    </row>
    <row r="318" spans="2:4" x14ac:dyDescent="0.2">
      <c r="B318" s="69"/>
      <c r="C318" s="70"/>
      <c r="D318" s="71"/>
    </row>
    <row r="319" spans="2:4" x14ac:dyDescent="0.2">
      <c r="B319" s="69"/>
      <c r="C319" s="70"/>
      <c r="D319" s="71"/>
    </row>
    <row r="320" spans="2:4" x14ac:dyDescent="0.2">
      <c r="B320" s="69"/>
      <c r="C320" s="70"/>
      <c r="D320" s="71"/>
    </row>
    <row r="321" spans="2:4" x14ac:dyDescent="0.2">
      <c r="B321" s="69"/>
      <c r="C321" s="70"/>
      <c r="D321" s="71"/>
    </row>
    <row r="322" spans="2:4" x14ac:dyDescent="0.2">
      <c r="B322" s="69"/>
      <c r="C322" s="70"/>
      <c r="D322" s="71"/>
    </row>
    <row r="323" spans="2:4" x14ac:dyDescent="0.2">
      <c r="B323" s="69"/>
      <c r="C323" s="70"/>
      <c r="D323" s="71"/>
    </row>
    <row r="324" spans="2:4" x14ac:dyDescent="0.2">
      <c r="B324" s="69"/>
      <c r="C324" s="70"/>
      <c r="D324" s="71"/>
    </row>
    <row r="325" spans="2:4" x14ac:dyDescent="0.2">
      <c r="B325" s="69"/>
      <c r="C325" s="70"/>
      <c r="D325" s="71"/>
    </row>
    <row r="326" spans="2:4" x14ac:dyDescent="0.2">
      <c r="B326" s="69"/>
      <c r="C326" s="70"/>
      <c r="D326" s="71"/>
    </row>
    <row r="327" spans="2:4" x14ac:dyDescent="0.2">
      <c r="B327" s="69"/>
      <c r="C327" s="70"/>
      <c r="D327" s="71"/>
    </row>
    <row r="328" spans="2:4" x14ac:dyDescent="0.2">
      <c r="B328" s="69"/>
      <c r="C328" s="70"/>
      <c r="D328" s="71"/>
    </row>
    <row r="329" spans="2:4" x14ac:dyDescent="0.2">
      <c r="B329" s="69"/>
      <c r="C329" s="70"/>
      <c r="D329" s="71"/>
    </row>
    <row r="330" spans="2:4" x14ac:dyDescent="0.2">
      <c r="B330" s="69"/>
      <c r="C330" s="70"/>
      <c r="D330" s="71"/>
    </row>
    <row r="331" spans="2:4" x14ac:dyDescent="0.2">
      <c r="B331" s="69"/>
      <c r="C331" s="70"/>
      <c r="D331" s="71"/>
    </row>
    <row r="332" spans="2:4" x14ac:dyDescent="0.2">
      <c r="B332" s="69"/>
      <c r="C332" s="70"/>
      <c r="D332" s="71"/>
    </row>
    <row r="333" spans="2:4" x14ac:dyDescent="0.2">
      <c r="B333" s="69"/>
      <c r="C333" s="70"/>
      <c r="D333" s="71"/>
    </row>
    <row r="334" spans="2:4" x14ac:dyDescent="0.2">
      <c r="B334" s="69"/>
      <c r="C334" s="70"/>
      <c r="D334" s="71"/>
    </row>
    <row r="335" spans="2:4" x14ac:dyDescent="0.2">
      <c r="B335" s="69"/>
      <c r="C335" s="70"/>
      <c r="D335" s="71"/>
    </row>
    <row r="336" spans="2:4" x14ac:dyDescent="0.2">
      <c r="B336" s="69"/>
      <c r="C336" s="70"/>
      <c r="D336" s="71"/>
    </row>
    <row r="337" spans="2:4" x14ac:dyDescent="0.2">
      <c r="B337" s="69"/>
      <c r="C337" s="70"/>
      <c r="D337" s="71"/>
    </row>
    <row r="338" spans="2:4" x14ac:dyDescent="0.2">
      <c r="B338" s="69"/>
      <c r="C338" s="70"/>
      <c r="D338" s="71"/>
    </row>
    <row r="339" spans="2:4" x14ac:dyDescent="0.2">
      <c r="B339" s="69"/>
      <c r="C339" s="70"/>
      <c r="D339" s="71"/>
    </row>
    <row r="340" spans="2:4" x14ac:dyDescent="0.2">
      <c r="B340" s="69"/>
      <c r="C340" s="70"/>
      <c r="D340" s="71"/>
    </row>
    <row r="341" spans="2:4" x14ac:dyDescent="0.2">
      <c r="B341" s="69"/>
      <c r="C341" s="70"/>
      <c r="D341" s="71"/>
    </row>
    <row r="342" spans="2:4" x14ac:dyDescent="0.2">
      <c r="B342" s="69"/>
      <c r="C342" s="70"/>
      <c r="D342" s="71"/>
    </row>
    <row r="343" spans="2:4" x14ac:dyDescent="0.2">
      <c r="B343" s="69"/>
      <c r="C343" s="70"/>
      <c r="D343" s="71"/>
    </row>
    <row r="344" spans="2:4" x14ac:dyDescent="0.2">
      <c r="B344" s="69"/>
      <c r="C344" s="70"/>
      <c r="D344" s="71"/>
    </row>
    <row r="345" spans="2:4" x14ac:dyDescent="0.2">
      <c r="B345" s="69"/>
      <c r="C345" s="70"/>
      <c r="D345" s="71"/>
    </row>
    <row r="346" spans="2:4" x14ac:dyDescent="0.2">
      <c r="B346" s="69"/>
      <c r="C346" s="70"/>
      <c r="D346" s="71"/>
    </row>
    <row r="347" spans="2:4" x14ac:dyDescent="0.2">
      <c r="B347" s="69"/>
      <c r="C347" s="70"/>
      <c r="D347" s="71"/>
    </row>
    <row r="348" spans="2:4" x14ac:dyDescent="0.2">
      <c r="B348" s="69"/>
      <c r="C348" s="70"/>
      <c r="D348" s="71"/>
    </row>
    <row r="349" spans="2:4" x14ac:dyDescent="0.2">
      <c r="B349" s="69"/>
      <c r="C349" s="70"/>
      <c r="D349" s="71"/>
    </row>
    <row r="350" spans="2:4" x14ac:dyDescent="0.2">
      <c r="B350" s="69"/>
      <c r="C350" s="70"/>
      <c r="D350" s="71"/>
    </row>
    <row r="351" spans="2:4" x14ac:dyDescent="0.2">
      <c r="B351" s="69"/>
      <c r="C351" s="70"/>
      <c r="D351" s="71"/>
    </row>
    <row r="352" spans="2:4" x14ac:dyDescent="0.2">
      <c r="B352" s="69"/>
      <c r="C352" s="70"/>
      <c r="D352" s="71"/>
    </row>
    <row r="353" spans="2:4" x14ac:dyDescent="0.2">
      <c r="B353" s="69"/>
      <c r="C353" s="70"/>
      <c r="D353" s="71"/>
    </row>
    <row r="354" spans="2:4" x14ac:dyDescent="0.2">
      <c r="B354" s="69"/>
      <c r="C354" s="70"/>
      <c r="D354" s="71"/>
    </row>
    <row r="355" spans="2:4" x14ac:dyDescent="0.2">
      <c r="B355" s="69"/>
      <c r="C355" s="70"/>
      <c r="D355" s="71"/>
    </row>
    <row r="356" spans="2:4" x14ac:dyDescent="0.2">
      <c r="B356" s="69"/>
      <c r="C356" s="70"/>
      <c r="D356" s="71"/>
    </row>
    <row r="357" spans="2:4" x14ac:dyDescent="0.2">
      <c r="B357" s="69"/>
      <c r="C357" s="70"/>
      <c r="D357" s="71"/>
    </row>
    <row r="358" spans="2:4" x14ac:dyDescent="0.2">
      <c r="B358" s="69"/>
      <c r="C358" s="70"/>
      <c r="D358" s="71"/>
    </row>
    <row r="359" spans="2:4" x14ac:dyDescent="0.2">
      <c r="B359" s="69"/>
      <c r="C359" s="70"/>
      <c r="D359" s="71"/>
    </row>
    <row r="360" spans="2:4" x14ac:dyDescent="0.2">
      <c r="B360" s="69"/>
      <c r="C360" s="70"/>
      <c r="D360" s="71"/>
    </row>
    <row r="361" spans="2:4" x14ac:dyDescent="0.2">
      <c r="B361" s="69"/>
      <c r="C361" s="70"/>
      <c r="D361" s="71"/>
    </row>
    <row r="362" spans="2:4" x14ac:dyDescent="0.2">
      <c r="B362" s="69"/>
      <c r="C362" s="70"/>
      <c r="D362" s="71"/>
    </row>
    <row r="363" spans="2:4" x14ac:dyDescent="0.2">
      <c r="B363" s="69"/>
      <c r="C363" s="70"/>
      <c r="D363" s="71"/>
    </row>
    <row r="364" spans="2:4" x14ac:dyDescent="0.2">
      <c r="B364" s="69"/>
      <c r="C364" s="70"/>
      <c r="D364" s="71"/>
    </row>
    <row r="365" spans="2:4" x14ac:dyDescent="0.2">
      <c r="B365" s="69"/>
      <c r="C365" s="70"/>
      <c r="D365" s="71"/>
    </row>
    <row r="366" spans="2:4" x14ac:dyDescent="0.2">
      <c r="B366" s="69"/>
      <c r="C366" s="70"/>
      <c r="D366" s="71"/>
    </row>
    <row r="367" spans="2:4" x14ac:dyDescent="0.2">
      <c r="B367" s="69"/>
      <c r="C367" s="70"/>
      <c r="D367" s="71"/>
    </row>
    <row r="368" spans="2:4" x14ac:dyDescent="0.2">
      <c r="B368" s="69"/>
      <c r="C368" s="70"/>
      <c r="D368" s="71"/>
    </row>
    <row r="369" spans="2:4" x14ac:dyDescent="0.2">
      <c r="B369" s="69"/>
      <c r="C369" s="70"/>
      <c r="D369" s="71"/>
    </row>
    <row r="370" spans="2:4" x14ac:dyDescent="0.2">
      <c r="B370" s="69"/>
      <c r="C370" s="70"/>
      <c r="D370" s="71"/>
    </row>
    <row r="371" spans="2:4" x14ac:dyDescent="0.2">
      <c r="B371" s="69"/>
      <c r="C371" s="70"/>
      <c r="D371" s="71"/>
    </row>
    <row r="372" spans="2:4" x14ac:dyDescent="0.2">
      <c r="B372" s="69"/>
      <c r="C372" s="70"/>
      <c r="D372" s="71"/>
    </row>
    <row r="373" spans="2:4" x14ac:dyDescent="0.2">
      <c r="B373" s="69"/>
      <c r="C373" s="70"/>
      <c r="D373" s="71"/>
    </row>
    <row r="374" spans="2:4" x14ac:dyDescent="0.2">
      <c r="B374" s="69"/>
      <c r="C374" s="70"/>
      <c r="D374" s="71"/>
    </row>
    <row r="375" spans="2:4" x14ac:dyDescent="0.2">
      <c r="B375" s="69"/>
      <c r="C375" s="70"/>
      <c r="D375" s="71"/>
    </row>
    <row r="376" spans="2:4" x14ac:dyDescent="0.2">
      <c r="B376" s="69"/>
      <c r="C376" s="70"/>
      <c r="D376" s="71"/>
    </row>
    <row r="377" spans="2:4" x14ac:dyDescent="0.2">
      <c r="B377" s="69"/>
      <c r="C377" s="70"/>
      <c r="D377" s="71"/>
    </row>
    <row r="378" spans="2:4" x14ac:dyDescent="0.2">
      <c r="B378" s="69"/>
      <c r="C378" s="70"/>
      <c r="D378" s="71"/>
    </row>
    <row r="379" spans="2:4" x14ac:dyDescent="0.2">
      <c r="B379" s="69"/>
      <c r="C379" s="70"/>
      <c r="D379" s="71"/>
    </row>
    <row r="380" spans="2:4" x14ac:dyDescent="0.2">
      <c r="B380" s="69"/>
      <c r="C380" s="70"/>
      <c r="D380" s="71"/>
    </row>
    <row r="381" spans="2:4" x14ac:dyDescent="0.2">
      <c r="B381" s="69"/>
      <c r="C381" s="70"/>
      <c r="D381" s="71"/>
    </row>
    <row r="382" spans="2:4" x14ac:dyDescent="0.2">
      <c r="B382" s="69"/>
      <c r="C382" s="70"/>
      <c r="D382" s="71"/>
    </row>
    <row r="383" spans="2:4" x14ac:dyDescent="0.2">
      <c r="B383" s="69"/>
      <c r="C383" s="70"/>
      <c r="D383" s="71"/>
    </row>
    <row r="384" spans="2:4" x14ac:dyDescent="0.2">
      <c r="B384" s="69"/>
      <c r="C384" s="70"/>
      <c r="D384" s="71"/>
    </row>
    <row r="385" spans="2:4" x14ac:dyDescent="0.2">
      <c r="B385" s="69"/>
      <c r="C385" s="70"/>
      <c r="D385" s="71"/>
    </row>
    <row r="386" spans="2:4" x14ac:dyDescent="0.2">
      <c r="B386" s="69"/>
      <c r="C386" s="70"/>
      <c r="D386" s="71"/>
    </row>
    <row r="387" spans="2:4" x14ac:dyDescent="0.2">
      <c r="B387" s="69"/>
      <c r="C387" s="70"/>
      <c r="D387" s="71"/>
    </row>
    <row r="388" spans="2:4" x14ac:dyDescent="0.2">
      <c r="B388" s="69"/>
      <c r="C388" s="70"/>
      <c r="D388" s="71"/>
    </row>
    <row r="389" spans="2:4" x14ac:dyDescent="0.2">
      <c r="B389" s="69"/>
      <c r="C389" s="70"/>
      <c r="D389" s="71"/>
    </row>
    <row r="390" spans="2:4" x14ac:dyDescent="0.2">
      <c r="B390" s="69"/>
      <c r="C390" s="70"/>
      <c r="D390" s="71"/>
    </row>
    <row r="391" spans="2:4" x14ac:dyDescent="0.2">
      <c r="B391" s="69"/>
      <c r="C391" s="70"/>
      <c r="D391" s="71"/>
    </row>
    <row r="392" spans="2:4" x14ac:dyDescent="0.2">
      <c r="B392" s="69"/>
      <c r="C392" s="70"/>
      <c r="D392" s="71"/>
    </row>
    <row r="393" spans="2:4" x14ac:dyDescent="0.2">
      <c r="B393" s="69"/>
      <c r="C393" s="70"/>
      <c r="D393" s="71"/>
    </row>
    <row r="394" spans="2:4" x14ac:dyDescent="0.2">
      <c r="B394" s="69"/>
      <c r="C394" s="70"/>
      <c r="D394" s="71"/>
    </row>
    <row r="395" spans="2:4" x14ac:dyDescent="0.2">
      <c r="B395" s="69"/>
      <c r="C395" s="70"/>
      <c r="D395" s="71"/>
    </row>
    <row r="396" spans="2:4" x14ac:dyDescent="0.2">
      <c r="B396" s="69"/>
      <c r="C396" s="70"/>
      <c r="D396" s="71"/>
    </row>
    <row r="397" spans="2:4" x14ac:dyDescent="0.2">
      <c r="B397" s="69"/>
      <c r="C397" s="70"/>
      <c r="D397" s="71"/>
    </row>
    <row r="398" spans="2:4" x14ac:dyDescent="0.2">
      <c r="B398" s="69"/>
      <c r="C398" s="70"/>
      <c r="D398" s="71"/>
    </row>
    <row r="399" spans="2:4" x14ac:dyDescent="0.2">
      <c r="B399" s="69"/>
      <c r="C399" s="70"/>
      <c r="D399" s="71"/>
    </row>
    <row r="400" spans="2:4" x14ac:dyDescent="0.2">
      <c r="B400" s="69"/>
      <c r="C400" s="70"/>
      <c r="D400" s="71"/>
    </row>
    <row r="401" spans="2:4" x14ac:dyDescent="0.2">
      <c r="B401" s="69"/>
      <c r="C401" s="70"/>
      <c r="D401" s="71"/>
    </row>
    <row r="402" spans="2:4" x14ac:dyDescent="0.2">
      <c r="B402" s="69"/>
      <c r="C402" s="70"/>
      <c r="D402" s="71"/>
    </row>
    <row r="403" spans="2:4" x14ac:dyDescent="0.2">
      <c r="B403" s="69"/>
      <c r="C403" s="70"/>
      <c r="D403" s="71"/>
    </row>
    <row r="404" spans="2:4" x14ac:dyDescent="0.2">
      <c r="B404" s="69"/>
      <c r="C404" s="70"/>
      <c r="D404" s="71"/>
    </row>
    <row r="405" spans="2:4" x14ac:dyDescent="0.2">
      <c r="B405" s="69"/>
      <c r="C405" s="70"/>
      <c r="D405" s="71"/>
    </row>
    <row r="406" spans="2:4" x14ac:dyDescent="0.2">
      <c r="B406" s="69"/>
      <c r="C406" s="70"/>
      <c r="D406" s="71"/>
    </row>
    <row r="407" spans="2:4" x14ac:dyDescent="0.2">
      <c r="B407" s="69"/>
      <c r="C407" s="70"/>
      <c r="D407" s="71"/>
    </row>
    <row r="408" spans="2:4" x14ac:dyDescent="0.2">
      <c r="B408" s="69"/>
      <c r="C408" s="70"/>
      <c r="D408" s="71"/>
    </row>
    <row r="409" spans="2:4" x14ac:dyDescent="0.2">
      <c r="B409" s="69"/>
      <c r="C409" s="70"/>
      <c r="D409" s="71"/>
    </row>
    <row r="410" spans="2:4" x14ac:dyDescent="0.2">
      <c r="B410" s="69"/>
      <c r="C410" s="70"/>
      <c r="D410" s="71"/>
    </row>
    <row r="411" spans="2:4" x14ac:dyDescent="0.2">
      <c r="B411" s="69"/>
      <c r="C411" s="70"/>
      <c r="D411" s="71"/>
    </row>
    <row r="412" spans="2:4" x14ac:dyDescent="0.2">
      <c r="B412" s="69"/>
      <c r="C412" s="70"/>
      <c r="D412" s="71"/>
    </row>
    <row r="413" spans="2:4" x14ac:dyDescent="0.2">
      <c r="B413" s="69"/>
      <c r="C413" s="70"/>
      <c r="D413" s="71"/>
    </row>
    <row r="414" spans="2:4" x14ac:dyDescent="0.2">
      <c r="B414" s="69"/>
      <c r="C414" s="70"/>
      <c r="D414" s="71"/>
    </row>
    <row r="415" spans="2:4" x14ac:dyDescent="0.2">
      <c r="B415" s="69"/>
      <c r="C415" s="70"/>
      <c r="D415" s="71"/>
    </row>
    <row r="416" spans="2:4" x14ac:dyDescent="0.2">
      <c r="B416" s="69"/>
      <c r="C416" s="70"/>
      <c r="D416" s="71"/>
    </row>
    <row r="417" spans="2:4" x14ac:dyDescent="0.2">
      <c r="B417" s="69"/>
      <c r="C417" s="70"/>
      <c r="D417" s="71"/>
    </row>
    <row r="418" spans="2:4" x14ac:dyDescent="0.2">
      <c r="B418" s="69"/>
      <c r="C418" s="70"/>
      <c r="D418" s="71"/>
    </row>
    <row r="419" spans="2:4" x14ac:dyDescent="0.2">
      <c r="B419" s="69"/>
      <c r="C419" s="70"/>
      <c r="D419" s="71"/>
    </row>
    <row r="420" spans="2:4" x14ac:dyDescent="0.2">
      <c r="B420" s="69"/>
      <c r="C420" s="70"/>
      <c r="D420" s="71"/>
    </row>
    <row r="421" spans="2:4" x14ac:dyDescent="0.2">
      <c r="B421" s="69"/>
      <c r="C421" s="70"/>
      <c r="D421" s="71"/>
    </row>
    <row r="422" spans="2:4" x14ac:dyDescent="0.2">
      <c r="B422" s="69"/>
      <c r="C422" s="70"/>
      <c r="D422" s="71"/>
    </row>
    <row r="423" spans="2:4" x14ac:dyDescent="0.2">
      <c r="B423" s="69"/>
      <c r="C423" s="70"/>
      <c r="D423" s="71"/>
    </row>
    <row r="424" spans="2:4" x14ac:dyDescent="0.2">
      <c r="B424" s="69"/>
      <c r="C424" s="70"/>
      <c r="D424" s="71"/>
    </row>
    <row r="425" spans="2:4" x14ac:dyDescent="0.2">
      <c r="B425" s="69"/>
      <c r="C425" s="70"/>
      <c r="D425" s="71"/>
    </row>
    <row r="426" spans="2:4" x14ac:dyDescent="0.2">
      <c r="B426" s="69"/>
      <c r="C426" s="70"/>
      <c r="D426" s="71"/>
    </row>
    <row r="427" spans="2:4" x14ac:dyDescent="0.2">
      <c r="B427" s="69"/>
      <c r="C427" s="70"/>
      <c r="D427" s="71"/>
    </row>
    <row r="428" spans="2:4" x14ac:dyDescent="0.2">
      <c r="B428" s="69"/>
      <c r="C428" s="70"/>
      <c r="D428" s="71"/>
    </row>
    <row r="429" spans="2:4" x14ac:dyDescent="0.2">
      <c r="B429" s="69"/>
      <c r="C429" s="70"/>
      <c r="D429" s="71"/>
    </row>
    <row r="430" spans="2:4" x14ac:dyDescent="0.2">
      <c r="B430" s="69"/>
      <c r="C430" s="70"/>
      <c r="D430" s="71"/>
    </row>
    <row r="431" spans="2:4" x14ac:dyDescent="0.2">
      <c r="B431" s="69"/>
      <c r="C431" s="70"/>
      <c r="D431" s="71"/>
    </row>
    <row r="432" spans="2:4" x14ac:dyDescent="0.2">
      <c r="B432" s="69"/>
      <c r="C432" s="70"/>
      <c r="D432" s="71"/>
    </row>
    <row r="433" spans="2:4" x14ac:dyDescent="0.2">
      <c r="B433" s="69"/>
      <c r="C433" s="70"/>
      <c r="D433" s="71"/>
    </row>
    <row r="434" spans="2:4" x14ac:dyDescent="0.2">
      <c r="B434" s="69"/>
      <c r="C434" s="70"/>
      <c r="D434" s="71"/>
    </row>
    <row r="435" spans="2:4" x14ac:dyDescent="0.2">
      <c r="B435" s="69"/>
      <c r="C435" s="70"/>
      <c r="D435" s="71"/>
    </row>
    <row r="436" spans="2:4" x14ac:dyDescent="0.2">
      <c r="B436" s="69"/>
      <c r="C436" s="70"/>
      <c r="D436" s="71"/>
    </row>
    <row r="437" spans="2:4" x14ac:dyDescent="0.2">
      <c r="B437" s="69"/>
      <c r="C437" s="70"/>
      <c r="D437" s="71"/>
    </row>
    <row r="438" spans="2:4" x14ac:dyDescent="0.2">
      <c r="B438" s="69"/>
      <c r="C438" s="70"/>
      <c r="D438" s="71"/>
    </row>
    <row r="439" spans="2:4" x14ac:dyDescent="0.2">
      <c r="B439" s="69"/>
      <c r="C439" s="70"/>
      <c r="D439" s="71"/>
    </row>
    <row r="440" spans="2:4" x14ac:dyDescent="0.2">
      <c r="B440" s="69"/>
      <c r="C440" s="70"/>
      <c r="D440" s="71"/>
    </row>
    <row r="441" spans="2:4" x14ac:dyDescent="0.2">
      <c r="B441" s="69"/>
      <c r="C441" s="70"/>
      <c r="D441" s="71"/>
    </row>
    <row r="442" spans="2:4" x14ac:dyDescent="0.2">
      <c r="B442" s="69"/>
      <c r="C442" s="70"/>
      <c r="D442" s="71"/>
    </row>
    <row r="443" spans="2:4" x14ac:dyDescent="0.2">
      <c r="B443" s="69"/>
      <c r="C443" s="70"/>
      <c r="D443" s="71"/>
    </row>
    <row r="444" spans="2:4" x14ac:dyDescent="0.2">
      <c r="B444" s="69"/>
      <c r="C444" s="70"/>
      <c r="D444" s="71"/>
    </row>
    <row r="445" spans="2:4" x14ac:dyDescent="0.2">
      <c r="B445" s="69"/>
      <c r="C445" s="70"/>
      <c r="D445" s="71"/>
    </row>
    <row r="446" spans="2:4" x14ac:dyDescent="0.2">
      <c r="B446" s="69"/>
      <c r="C446" s="70"/>
      <c r="D446" s="71"/>
    </row>
    <row r="447" spans="2:4" x14ac:dyDescent="0.2">
      <c r="B447" s="69"/>
      <c r="C447" s="70"/>
      <c r="D447" s="71"/>
    </row>
    <row r="448" spans="2:4" x14ac:dyDescent="0.2">
      <c r="B448" s="69"/>
      <c r="C448" s="70"/>
      <c r="D448" s="71"/>
    </row>
    <row r="449" spans="2:4" x14ac:dyDescent="0.2">
      <c r="B449" s="69"/>
      <c r="C449" s="70"/>
      <c r="D449" s="71"/>
    </row>
    <row r="450" spans="2:4" x14ac:dyDescent="0.2">
      <c r="B450" s="69"/>
      <c r="C450" s="70"/>
      <c r="D450" s="71"/>
    </row>
    <row r="451" spans="2:4" x14ac:dyDescent="0.2">
      <c r="B451" s="69"/>
      <c r="C451" s="70"/>
      <c r="D451" s="71"/>
    </row>
    <row r="452" spans="2:4" x14ac:dyDescent="0.2">
      <c r="B452" s="69"/>
      <c r="C452" s="70"/>
      <c r="D452" s="71"/>
    </row>
    <row r="453" spans="2:4" x14ac:dyDescent="0.2">
      <c r="B453" s="69"/>
      <c r="C453" s="70"/>
      <c r="D453" s="71"/>
    </row>
    <row r="454" spans="2:4" x14ac:dyDescent="0.2">
      <c r="B454" s="69"/>
      <c r="C454" s="70"/>
      <c r="D454" s="71"/>
    </row>
    <row r="455" spans="2:4" x14ac:dyDescent="0.2">
      <c r="B455" s="69"/>
      <c r="C455" s="70"/>
      <c r="D455" s="71"/>
    </row>
    <row r="456" spans="2:4" x14ac:dyDescent="0.2">
      <c r="B456" s="69"/>
      <c r="C456" s="70"/>
      <c r="D456" s="71"/>
    </row>
    <row r="457" spans="2:4" x14ac:dyDescent="0.2">
      <c r="B457" s="69"/>
      <c r="C457" s="70"/>
      <c r="D457" s="71"/>
    </row>
    <row r="458" spans="2:4" x14ac:dyDescent="0.2">
      <c r="B458" s="69"/>
      <c r="C458" s="70"/>
      <c r="D458" s="71"/>
    </row>
    <row r="459" spans="2:4" x14ac:dyDescent="0.2">
      <c r="B459" s="69"/>
      <c r="C459" s="70"/>
      <c r="D459" s="71"/>
    </row>
    <row r="460" spans="2:4" x14ac:dyDescent="0.2">
      <c r="B460" s="69"/>
      <c r="C460" s="70"/>
      <c r="D460" s="71"/>
    </row>
    <row r="461" spans="2:4" x14ac:dyDescent="0.2">
      <c r="B461" s="69"/>
      <c r="C461" s="70"/>
      <c r="D461" s="71"/>
    </row>
    <row r="462" spans="2:4" x14ac:dyDescent="0.2">
      <c r="B462" s="69"/>
      <c r="C462" s="70"/>
      <c r="D462" s="71"/>
    </row>
    <row r="463" spans="2:4" x14ac:dyDescent="0.2">
      <c r="B463" s="69"/>
      <c r="C463" s="70"/>
      <c r="D463" s="71"/>
    </row>
    <row r="464" spans="2:4" x14ac:dyDescent="0.2">
      <c r="B464" s="69"/>
      <c r="C464" s="70"/>
      <c r="D464" s="71"/>
    </row>
    <row r="465" spans="2:4" x14ac:dyDescent="0.2">
      <c r="B465" s="69"/>
      <c r="C465" s="70"/>
      <c r="D465" s="71"/>
    </row>
    <row r="466" spans="2:4" x14ac:dyDescent="0.2">
      <c r="B466" s="69"/>
      <c r="C466" s="70"/>
      <c r="D466" s="71"/>
    </row>
    <row r="467" spans="2:4" x14ac:dyDescent="0.2">
      <c r="B467" s="69"/>
      <c r="C467" s="70"/>
      <c r="D467" s="71"/>
    </row>
    <row r="468" spans="2:4" x14ac:dyDescent="0.2">
      <c r="B468" s="69"/>
      <c r="C468" s="70"/>
      <c r="D468" s="71"/>
    </row>
    <row r="469" spans="2:4" x14ac:dyDescent="0.2">
      <c r="B469" s="69"/>
      <c r="C469" s="70"/>
      <c r="D469" s="71"/>
    </row>
    <row r="470" spans="2:4" x14ac:dyDescent="0.2">
      <c r="B470" s="69"/>
      <c r="C470" s="70"/>
      <c r="D470" s="71"/>
    </row>
    <row r="471" spans="2:4" x14ac:dyDescent="0.2">
      <c r="B471" s="69"/>
      <c r="C471" s="70"/>
      <c r="D471" s="71"/>
    </row>
    <row r="472" spans="2:4" x14ac:dyDescent="0.2">
      <c r="B472" s="69"/>
      <c r="C472" s="70"/>
      <c r="D472" s="71"/>
    </row>
    <row r="473" spans="2:4" x14ac:dyDescent="0.2">
      <c r="B473" s="69"/>
      <c r="C473" s="70"/>
      <c r="D473" s="71"/>
    </row>
    <row r="474" spans="2:4" x14ac:dyDescent="0.2">
      <c r="B474" s="69"/>
      <c r="C474" s="70"/>
      <c r="D474" s="71"/>
    </row>
    <row r="475" spans="2:4" x14ac:dyDescent="0.2">
      <c r="B475" s="69"/>
      <c r="C475" s="70"/>
      <c r="D475" s="71"/>
    </row>
    <row r="476" spans="2:4" x14ac:dyDescent="0.2">
      <c r="B476" s="69"/>
      <c r="C476" s="70"/>
      <c r="D476" s="71"/>
    </row>
    <row r="477" spans="2:4" x14ac:dyDescent="0.2">
      <c r="B477" s="69"/>
      <c r="C477" s="70"/>
      <c r="D477" s="71"/>
    </row>
    <row r="478" spans="2:4" x14ac:dyDescent="0.2">
      <c r="B478" s="69"/>
      <c r="C478" s="70"/>
      <c r="D478" s="71"/>
    </row>
    <row r="479" spans="2:4" x14ac:dyDescent="0.2">
      <c r="B479" s="69"/>
      <c r="C479" s="70"/>
      <c r="D479" s="71"/>
    </row>
    <row r="480" spans="2:4" x14ac:dyDescent="0.2">
      <c r="B480" s="69"/>
      <c r="C480" s="70"/>
      <c r="D480" s="71"/>
    </row>
    <row r="481" spans="2:4" x14ac:dyDescent="0.2">
      <c r="B481" s="69"/>
      <c r="C481" s="70"/>
      <c r="D481" s="71"/>
    </row>
    <row r="482" spans="2:4" x14ac:dyDescent="0.2">
      <c r="B482" s="69"/>
      <c r="C482" s="70"/>
      <c r="D482" s="71"/>
    </row>
    <row r="483" spans="2:4" x14ac:dyDescent="0.2">
      <c r="B483" s="69"/>
      <c r="C483" s="70"/>
      <c r="D483" s="71"/>
    </row>
    <row r="484" spans="2:4" x14ac:dyDescent="0.2">
      <c r="B484" s="69"/>
      <c r="C484" s="70"/>
      <c r="D484" s="71"/>
    </row>
    <row r="485" spans="2:4" x14ac:dyDescent="0.2">
      <c r="B485" s="69"/>
      <c r="C485" s="70"/>
      <c r="D485" s="71"/>
    </row>
    <row r="486" spans="2:4" x14ac:dyDescent="0.2">
      <c r="B486" s="69"/>
      <c r="C486" s="70"/>
      <c r="D486" s="71"/>
    </row>
    <row r="487" spans="2:4" x14ac:dyDescent="0.2">
      <c r="B487" s="69"/>
      <c r="C487" s="70"/>
      <c r="D487" s="71"/>
    </row>
    <row r="488" spans="2:4" x14ac:dyDescent="0.2">
      <c r="B488" s="69"/>
      <c r="C488" s="70"/>
      <c r="D488" s="71"/>
    </row>
    <row r="489" spans="2:4" x14ac:dyDescent="0.2">
      <c r="B489" s="69"/>
      <c r="C489" s="70"/>
      <c r="D489" s="71"/>
    </row>
    <row r="490" spans="2:4" x14ac:dyDescent="0.2">
      <c r="B490" s="69"/>
      <c r="C490" s="70"/>
      <c r="D490" s="71"/>
    </row>
    <row r="491" spans="2:4" x14ac:dyDescent="0.2">
      <c r="B491" s="69"/>
      <c r="C491" s="70"/>
      <c r="D491" s="71"/>
    </row>
    <row r="492" spans="2:4" x14ac:dyDescent="0.2">
      <c r="B492" s="69"/>
      <c r="C492" s="70"/>
      <c r="D492" s="71"/>
    </row>
    <row r="493" spans="2:4" x14ac:dyDescent="0.2">
      <c r="B493" s="69"/>
      <c r="C493" s="70"/>
      <c r="D493" s="71"/>
    </row>
    <row r="494" spans="2:4" x14ac:dyDescent="0.2">
      <c r="B494" s="69"/>
      <c r="C494" s="70"/>
      <c r="D494" s="71"/>
    </row>
    <row r="495" spans="2:4" x14ac:dyDescent="0.2">
      <c r="B495" s="69"/>
      <c r="C495" s="70"/>
      <c r="D495" s="71"/>
    </row>
    <row r="496" spans="2:4" x14ac:dyDescent="0.2">
      <c r="B496" s="69"/>
      <c r="C496" s="70"/>
      <c r="D496" s="71"/>
    </row>
    <row r="497" spans="2:4" x14ac:dyDescent="0.2">
      <c r="B497" s="69"/>
      <c r="C497" s="70"/>
      <c r="D497" s="71"/>
    </row>
    <row r="498" spans="2:4" x14ac:dyDescent="0.2">
      <c r="B498" s="69"/>
      <c r="C498" s="70"/>
      <c r="D498" s="71"/>
    </row>
    <row r="499" spans="2:4" x14ac:dyDescent="0.2">
      <c r="B499" s="69"/>
      <c r="C499" s="70"/>
      <c r="D499" s="71"/>
    </row>
    <row r="500" spans="2:4" x14ac:dyDescent="0.2">
      <c r="B500" s="69"/>
      <c r="C500" s="70"/>
      <c r="D500" s="71"/>
    </row>
    <row r="501" spans="2:4" x14ac:dyDescent="0.2">
      <c r="B501" s="69"/>
      <c r="C501" s="70"/>
      <c r="D501" s="71"/>
    </row>
    <row r="502" spans="2:4" x14ac:dyDescent="0.2">
      <c r="B502" s="69"/>
      <c r="C502" s="70"/>
      <c r="D502" s="71"/>
    </row>
    <row r="503" spans="2:4" x14ac:dyDescent="0.2">
      <c r="B503" s="69"/>
      <c r="C503" s="70"/>
      <c r="D503" s="71"/>
    </row>
    <row r="504" spans="2:4" x14ac:dyDescent="0.2">
      <c r="B504" s="69"/>
      <c r="C504" s="70"/>
      <c r="D504" s="71"/>
    </row>
    <row r="505" spans="2:4" x14ac:dyDescent="0.2">
      <c r="B505" s="69"/>
      <c r="C505" s="70"/>
      <c r="D505" s="71"/>
    </row>
    <row r="506" spans="2:4" x14ac:dyDescent="0.2">
      <c r="B506" s="69"/>
      <c r="C506" s="70"/>
      <c r="D506" s="71"/>
    </row>
    <row r="507" spans="2:4" x14ac:dyDescent="0.2">
      <c r="B507" s="69"/>
      <c r="C507" s="70"/>
      <c r="D507" s="71"/>
    </row>
    <row r="508" spans="2:4" x14ac:dyDescent="0.2">
      <c r="B508" s="69"/>
      <c r="C508" s="70"/>
      <c r="D508" s="71"/>
    </row>
    <row r="509" spans="2:4" x14ac:dyDescent="0.2">
      <c r="B509" s="69"/>
      <c r="C509" s="70"/>
      <c r="D509" s="71"/>
    </row>
    <row r="510" spans="2:4" x14ac:dyDescent="0.2">
      <c r="B510" s="69"/>
      <c r="C510" s="70"/>
      <c r="D510" s="71"/>
    </row>
    <row r="511" spans="2:4" x14ac:dyDescent="0.2">
      <c r="B511" s="69"/>
      <c r="C511" s="70"/>
      <c r="D511" s="71"/>
    </row>
    <row r="512" spans="2:4" x14ac:dyDescent="0.2">
      <c r="B512" s="69"/>
      <c r="C512" s="70"/>
      <c r="D512" s="71"/>
    </row>
    <row r="513" spans="2:4" x14ac:dyDescent="0.2">
      <c r="B513" s="69"/>
      <c r="C513" s="70"/>
      <c r="D513" s="71"/>
    </row>
    <row r="514" spans="2:4" x14ac:dyDescent="0.2">
      <c r="B514" s="69"/>
      <c r="C514" s="70"/>
      <c r="D514" s="71"/>
    </row>
    <row r="515" spans="2:4" x14ac:dyDescent="0.2">
      <c r="B515" s="69"/>
      <c r="C515" s="70"/>
      <c r="D515" s="71"/>
    </row>
    <row r="516" spans="2:4" x14ac:dyDescent="0.2">
      <c r="B516" s="69"/>
      <c r="C516" s="70"/>
      <c r="D516" s="71"/>
    </row>
    <row r="517" spans="2:4" x14ac:dyDescent="0.2">
      <c r="B517" s="69"/>
      <c r="C517" s="70"/>
      <c r="D517" s="71"/>
    </row>
    <row r="518" spans="2:4" x14ac:dyDescent="0.2">
      <c r="B518" s="69"/>
      <c r="C518" s="70"/>
      <c r="D518" s="71"/>
    </row>
    <row r="519" spans="2:4" x14ac:dyDescent="0.2">
      <c r="B519" s="69"/>
      <c r="C519" s="70"/>
      <c r="D519" s="71"/>
    </row>
    <row r="520" spans="2:4" x14ac:dyDescent="0.2">
      <c r="B520" s="69"/>
      <c r="C520" s="70"/>
      <c r="D520" s="71"/>
    </row>
    <row r="521" spans="2:4" x14ac:dyDescent="0.2">
      <c r="B521" s="69"/>
      <c r="C521" s="70"/>
      <c r="D521" s="71"/>
    </row>
    <row r="522" spans="2:4" x14ac:dyDescent="0.2">
      <c r="B522" s="69"/>
      <c r="C522" s="70"/>
      <c r="D522" s="71"/>
    </row>
    <row r="523" spans="2:4" x14ac:dyDescent="0.2">
      <c r="B523" s="69"/>
      <c r="C523" s="70"/>
      <c r="D523" s="71"/>
    </row>
    <row r="524" spans="2:4" x14ac:dyDescent="0.2">
      <c r="B524" s="69"/>
      <c r="C524" s="70"/>
      <c r="D524" s="71"/>
    </row>
    <row r="525" spans="2:4" x14ac:dyDescent="0.2">
      <c r="B525" s="69"/>
      <c r="C525" s="70"/>
      <c r="D525" s="71"/>
    </row>
    <row r="526" spans="2:4" x14ac:dyDescent="0.2">
      <c r="B526" s="69"/>
      <c r="C526" s="70"/>
      <c r="D526" s="71"/>
    </row>
    <row r="527" spans="2:4" x14ac:dyDescent="0.2">
      <c r="B527" s="69"/>
      <c r="C527" s="70"/>
      <c r="D527" s="71"/>
    </row>
    <row r="528" spans="2:4" x14ac:dyDescent="0.2">
      <c r="B528" s="69"/>
      <c r="C528" s="70"/>
      <c r="D528" s="71"/>
    </row>
    <row r="529" spans="2:4" x14ac:dyDescent="0.2">
      <c r="B529" s="69"/>
      <c r="C529" s="70"/>
      <c r="D529" s="71"/>
    </row>
    <row r="530" spans="2:4" x14ac:dyDescent="0.2">
      <c r="B530" s="69"/>
      <c r="C530" s="70"/>
      <c r="D530" s="71"/>
    </row>
    <row r="531" spans="2:4" x14ac:dyDescent="0.2">
      <c r="B531" s="69"/>
      <c r="C531" s="70"/>
      <c r="D531" s="71"/>
    </row>
    <row r="532" spans="2:4" x14ac:dyDescent="0.2">
      <c r="B532" s="69"/>
      <c r="C532" s="70"/>
      <c r="D532" s="71"/>
    </row>
    <row r="533" spans="2:4" x14ac:dyDescent="0.2">
      <c r="B533" s="69"/>
      <c r="C533" s="70"/>
      <c r="D533" s="71"/>
    </row>
    <row r="534" spans="2:4" x14ac:dyDescent="0.2">
      <c r="B534" s="69"/>
      <c r="C534" s="70"/>
      <c r="D534" s="71"/>
    </row>
    <row r="535" spans="2:4" x14ac:dyDescent="0.2">
      <c r="B535" s="69"/>
      <c r="C535" s="70"/>
      <c r="D535" s="71"/>
    </row>
    <row r="536" spans="2:4" x14ac:dyDescent="0.2">
      <c r="B536" s="69"/>
      <c r="C536" s="70"/>
      <c r="D536" s="71"/>
    </row>
    <row r="537" spans="2:4" x14ac:dyDescent="0.2">
      <c r="B537" s="69"/>
      <c r="C537" s="70"/>
      <c r="D537" s="71"/>
    </row>
    <row r="538" spans="2:4" x14ac:dyDescent="0.2">
      <c r="B538" s="69"/>
      <c r="C538" s="70"/>
      <c r="D538" s="71"/>
    </row>
    <row r="539" spans="2:4" x14ac:dyDescent="0.2">
      <c r="B539" s="69"/>
      <c r="C539" s="70"/>
      <c r="D539" s="71"/>
    </row>
    <row r="540" spans="2:4" x14ac:dyDescent="0.2">
      <c r="B540" s="69"/>
      <c r="C540" s="70"/>
      <c r="D540" s="71"/>
    </row>
    <row r="541" spans="2:4" x14ac:dyDescent="0.2">
      <c r="B541" s="69"/>
      <c r="C541" s="70"/>
      <c r="D541" s="71"/>
    </row>
    <row r="542" spans="2:4" x14ac:dyDescent="0.2">
      <c r="B542" s="69"/>
      <c r="C542" s="70"/>
      <c r="D542" s="71"/>
    </row>
    <row r="543" spans="2:4" x14ac:dyDescent="0.2">
      <c r="B543" s="69"/>
      <c r="C543" s="70"/>
      <c r="D543" s="71"/>
    </row>
    <row r="544" spans="2:4" x14ac:dyDescent="0.2">
      <c r="B544" s="69"/>
      <c r="C544" s="70"/>
      <c r="D544" s="71"/>
    </row>
    <row r="545" spans="2:4" x14ac:dyDescent="0.2">
      <c r="B545" s="69"/>
      <c r="C545" s="70"/>
      <c r="D545" s="71"/>
    </row>
    <row r="546" spans="2:4" x14ac:dyDescent="0.2">
      <c r="B546" s="69"/>
      <c r="C546" s="70"/>
      <c r="D546" s="71"/>
    </row>
    <row r="547" spans="2:4" x14ac:dyDescent="0.2">
      <c r="B547" s="69"/>
      <c r="C547" s="70"/>
      <c r="D547" s="71"/>
    </row>
    <row r="548" spans="2:4" x14ac:dyDescent="0.2">
      <c r="B548" s="69"/>
      <c r="C548" s="70"/>
      <c r="D548" s="71"/>
    </row>
    <row r="549" spans="2:4" x14ac:dyDescent="0.2">
      <c r="B549" s="69"/>
      <c r="C549" s="70"/>
      <c r="D549" s="71"/>
    </row>
    <row r="550" spans="2:4" x14ac:dyDescent="0.2">
      <c r="B550" s="69"/>
      <c r="C550" s="70"/>
      <c r="D550" s="71"/>
    </row>
    <row r="551" spans="2:4" x14ac:dyDescent="0.2">
      <c r="B551" s="69"/>
      <c r="C551" s="70"/>
      <c r="D551" s="71"/>
    </row>
    <row r="552" spans="2:4" x14ac:dyDescent="0.2">
      <c r="B552" s="69"/>
      <c r="C552" s="70"/>
      <c r="D552" s="71"/>
    </row>
    <row r="553" spans="2:4" x14ac:dyDescent="0.2">
      <c r="B553" s="69"/>
      <c r="C553" s="70"/>
      <c r="D553" s="71"/>
    </row>
    <row r="554" spans="2:4" x14ac:dyDescent="0.2">
      <c r="B554" s="69"/>
      <c r="C554" s="70"/>
      <c r="D554" s="71"/>
    </row>
    <row r="555" spans="2:4" x14ac:dyDescent="0.2">
      <c r="B555" s="69"/>
      <c r="C555" s="70"/>
      <c r="D555" s="71"/>
    </row>
    <row r="556" spans="2:4" x14ac:dyDescent="0.2">
      <c r="B556" s="69"/>
      <c r="C556" s="70"/>
      <c r="D556" s="71"/>
    </row>
    <row r="557" spans="2:4" x14ac:dyDescent="0.2">
      <c r="B557" s="69"/>
      <c r="C557" s="70"/>
      <c r="D557" s="71"/>
    </row>
    <row r="558" spans="2:4" x14ac:dyDescent="0.2">
      <c r="B558" s="69"/>
      <c r="C558" s="70"/>
      <c r="D558" s="71"/>
    </row>
    <row r="559" spans="2:4" x14ac:dyDescent="0.2">
      <c r="B559" s="69"/>
      <c r="C559" s="70"/>
      <c r="D559" s="71"/>
    </row>
    <row r="560" spans="2:4" x14ac:dyDescent="0.2">
      <c r="B560" s="69"/>
      <c r="C560" s="70"/>
      <c r="D560" s="71"/>
    </row>
    <row r="561" spans="2:4" x14ac:dyDescent="0.2">
      <c r="B561" s="69"/>
      <c r="C561" s="70"/>
      <c r="D561" s="71"/>
    </row>
    <row r="562" spans="2:4" x14ac:dyDescent="0.2">
      <c r="B562" s="69"/>
      <c r="C562" s="70"/>
      <c r="D562" s="71"/>
    </row>
    <row r="563" spans="2:4" x14ac:dyDescent="0.2">
      <c r="B563" s="69"/>
      <c r="C563" s="70"/>
      <c r="D563" s="71"/>
    </row>
    <row r="564" spans="2:4" x14ac:dyDescent="0.2">
      <c r="B564" s="69"/>
      <c r="C564" s="70"/>
      <c r="D564" s="71"/>
    </row>
    <row r="565" spans="2:4" x14ac:dyDescent="0.2">
      <c r="B565" s="69"/>
      <c r="C565" s="70"/>
      <c r="D565" s="71"/>
    </row>
    <row r="566" spans="2:4" x14ac:dyDescent="0.2">
      <c r="B566" s="69"/>
      <c r="C566" s="70"/>
      <c r="D566" s="71"/>
    </row>
    <row r="567" spans="2:4" x14ac:dyDescent="0.2">
      <c r="B567" s="69"/>
      <c r="C567" s="70"/>
      <c r="D567" s="71"/>
    </row>
    <row r="568" spans="2:4" x14ac:dyDescent="0.2">
      <c r="B568" s="69"/>
      <c r="C568" s="70"/>
      <c r="D568" s="71"/>
    </row>
    <row r="569" spans="2:4" x14ac:dyDescent="0.2">
      <c r="B569" s="69"/>
      <c r="C569" s="70"/>
      <c r="D569" s="71"/>
    </row>
    <row r="570" spans="2:4" x14ac:dyDescent="0.2">
      <c r="B570" s="69"/>
      <c r="C570" s="70"/>
      <c r="D570" s="71"/>
    </row>
    <row r="571" spans="2:4" x14ac:dyDescent="0.2">
      <c r="B571" s="69"/>
      <c r="C571" s="70"/>
      <c r="D571" s="71"/>
    </row>
    <row r="572" spans="2:4" x14ac:dyDescent="0.2">
      <c r="B572" s="69"/>
      <c r="C572" s="70"/>
      <c r="D572" s="71"/>
    </row>
    <row r="573" spans="2:4" x14ac:dyDescent="0.2">
      <c r="B573" s="69"/>
      <c r="C573" s="70"/>
      <c r="D573" s="71"/>
    </row>
    <row r="574" spans="2:4" x14ac:dyDescent="0.2">
      <c r="B574" s="69"/>
      <c r="C574" s="70"/>
      <c r="D574" s="71"/>
    </row>
    <row r="575" spans="2:4" x14ac:dyDescent="0.2">
      <c r="B575" s="69"/>
      <c r="C575" s="70"/>
      <c r="D575" s="71"/>
    </row>
    <row r="576" spans="2:4" x14ac:dyDescent="0.2">
      <c r="B576" s="69"/>
      <c r="C576" s="70"/>
      <c r="D576" s="71"/>
    </row>
    <row r="577" spans="2:4" x14ac:dyDescent="0.2">
      <c r="B577" s="69"/>
      <c r="C577" s="70"/>
      <c r="D577" s="71"/>
    </row>
    <row r="578" spans="2:4" x14ac:dyDescent="0.2">
      <c r="B578" s="69"/>
      <c r="C578" s="70"/>
      <c r="D578" s="71"/>
    </row>
    <row r="579" spans="2:4" x14ac:dyDescent="0.2">
      <c r="B579" s="69"/>
      <c r="C579" s="70"/>
      <c r="D579" s="71"/>
    </row>
    <row r="580" spans="2:4" x14ac:dyDescent="0.2">
      <c r="B580" s="69"/>
      <c r="C580" s="70"/>
      <c r="D580" s="71"/>
    </row>
    <row r="581" spans="2:4" x14ac:dyDescent="0.2">
      <c r="B581" s="69"/>
      <c r="C581" s="70"/>
      <c r="D581" s="71"/>
    </row>
    <row r="582" spans="2:4" x14ac:dyDescent="0.2">
      <c r="B582" s="69"/>
      <c r="C582" s="70"/>
      <c r="D582" s="71"/>
    </row>
    <row r="583" spans="2:4" x14ac:dyDescent="0.2">
      <c r="B583" s="69"/>
      <c r="C583" s="70"/>
      <c r="D583" s="71"/>
    </row>
    <row r="584" spans="2:4" x14ac:dyDescent="0.2">
      <c r="B584" s="69"/>
      <c r="C584" s="70"/>
      <c r="D584" s="71"/>
    </row>
    <row r="585" spans="2:4" x14ac:dyDescent="0.2">
      <c r="B585" s="69"/>
      <c r="C585" s="70"/>
      <c r="D585" s="71"/>
    </row>
    <row r="586" spans="2:4" x14ac:dyDescent="0.2">
      <c r="B586" s="69"/>
      <c r="C586" s="70"/>
      <c r="D586" s="71"/>
    </row>
    <row r="587" spans="2:4" x14ac:dyDescent="0.2">
      <c r="B587" s="69"/>
      <c r="C587" s="70"/>
      <c r="D587" s="71"/>
    </row>
    <row r="588" spans="2:4" x14ac:dyDescent="0.2">
      <c r="B588" s="69"/>
      <c r="C588" s="70"/>
      <c r="D588" s="71"/>
    </row>
    <row r="589" spans="2:4" x14ac:dyDescent="0.2">
      <c r="B589" s="69"/>
      <c r="C589" s="70"/>
      <c r="D589" s="71"/>
    </row>
    <row r="590" spans="2:4" x14ac:dyDescent="0.2">
      <c r="B590" s="69"/>
      <c r="C590" s="70"/>
      <c r="D590" s="71"/>
    </row>
    <row r="591" spans="2:4" x14ac:dyDescent="0.2">
      <c r="B591" s="69"/>
      <c r="C591" s="70"/>
      <c r="D591" s="71"/>
    </row>
    <row r="592" spans="2:4" x14ac:dyDescent="0.2">
      <c r="B592" s="69"/>
      <c r="C592" s="70"/>
      <c r="D592" s="71"/>
    </row>
    <row r="593" spans="2:4" x14ac:dyDescent="0.2">
      <c r="B593" s="69"/>
      <c r="C593" s="70"/>
      <c r="D593" s="71"/>
    </row>
    <row r="594" spans="2:4" x14ac:dyDescent="0.2">
      <c r="B594" s="69"/>
      <c r="C594" s="70"/>
      <c r="D594" s="71"/>
    </row>
    <row r="595" spans="2:4" x14ac:dyDescent="0.2">
      <c r="B595" s="69"/>
      <c r="C595" s="70"/>
      <c r="D595" s="71"/>
    </row>
    <row r="596" spans="2:4" x14ac:dyDescent="0.2">
      <c r="B596" s="69"/>
      <c r="C596" s="70"/>
      <c r="D596" s="71"/>
    </row>
    <row r="597" spans="2:4" x14ac:dyDescent="0.2">
      <c r="B597" s="69"/>
      <c r="C597" s="70"/>
      <c r="D597" s="71"/>
    </row>
    <row r="598" spans="2:4" x14ac:dyDescent="0.2">
      <c r="B598" s="69"/>
      <c r="C598" s="70"/>
      <c r="D598" s="71"/>
    </row>
    <row r="599" spans="2:4" x14ac:dyDescent="0.2">
      <c r="B599" s="69"/>
      <c r="C599" s="70"/>
      <c r="D599" s="71"/>
    </row>
    <row r="600" spans="2:4" x14ac:dyDescent="0.2">
      <c r="B600" s="69"/>
      <c r="C600" s="70"/>
      <c r="D600" s="71"/>
    </row>
    <row r="601" spans="2:4" x14ac:dyDescent="0.2">
      <c r="B601" s="69"/>
      <c r="C601" s="70"/>
      <c r="D601" s="71"/>
    </row>
    <row r="602" spans="2:4" x14ac:dyDescent="0.2">
      <c r="B602" s="69"/>
      <c r="C602" s="70"/>
      <c r="D602" s="71"/>
    </row>
    <row r="603" spans="2:4" x14ac:dyDescent="0.2">
      <c r="B603" s="69"/>
      <c r="C603" s="70"/>
      <c r="D603" s="71"/>
    </row>
    <row r="604" spans="2:4" x14ac:dyDescent="0.2">
      <c r="B604" s="69"/>
      <c r="C604" s="70"/>
      <c r="D604" s="71"/>
    </row>
    <row r="605" spans="2:4" x14ac:dyDescent="0.2">
      <c r="B605" s="69"/>
      <c r="C605" s="70"/>
      <c r="D605" s="71"/>
    </row>
    <row r="606" spans="2:4" x14ac:dyDescent="0.2">
      <c r="B606" s="69"/>
      <c r="C606" s="70"/>
      <c r="D606" s="71"/>
    </row>
    <row r="607" spans="2:4" x14ac:dyDescent="0.2">
      <c r="B607" s="69"/>
      <c r="C607" s="70"/>
      <c r="D607" s="71"/>
    </row>
    <row r="608" spans="2:4" x14ac:dyDescent="0.2">
      <c r="B608" s="69"/>
      <c r="C608" s="70"/>
      <c r="D608" s="71"/>
    </row>
    <row r="609" spans="2:4" x14ac:dyDescent="0.2">
      <c r="B609" s="69"/>
      <c r="C609" s="70"/>
      <c r="D609" s="71"/>
    </row>
    <row r="610" spans="2:4" x14ac:dyDescent="0.2">
      <c r="B610" s="69"/>
      <c r="C610" s="70"/>
      <c r="D610" s="71"/>
    </row>
    <row r="611" spans="2:4" x14ac:dyDescent="0.2">
      <c r="B611" s="69"/>
      <c r="C611" s="70"/>
      <c r="D611" s="71"/>
    </row>
    <row r="612" spans="2:4" x14ac:dyDescent="0.2">
      <c r="B612" s="69"/>
      <c r="C612" s="70"/>
      <c r="D612" s="71"/>
    </row>
    <row r="613" spans="2:4" x14ac:dyDescent="0.2">
      <c r="B613" s="69"/>
      <c r="C613" s="70"/>
      <c r="D613" s="71"/>
    </row>
    <row r="614" spans="2:4" x14ac:dyDescent="0.2">
      <c r="B614" s="69"/>
      <c r="C614" s="70"/>
      <c r="D614" s="71"/>
    </row>
    <row r="615" spans="2:4" x14ac:dyDescent="0.2">
      <c r="B615" s="69"/>
      <c r="C615" s="70"/>
      <c r="D615" s="71"/>
    </row>
    <row r="616" spans="2:4" x14ac:dyDescent="0.2">
      <c r="B616" s="69"/>
      <c r="C616" s="70"/>
      <c r="D616" s="71"/>
    </row>
    <row r="617" spans="2:4" x14ac:dyDescent="0.2">
      <c r="B617" s="69"/>
      <c r="C617" s="70"/>
      <c r="D617" s="71"/>
    </row>
    <row r="618" spans="2:4" x14ac:dyDescent="0.2">
      <c r="B618" s="69"/>
      <c r="C618" s="70"/>
      <c r="D618" s="71"/>
    </row>
    <row r="619" spans="2:4" x14ac:dyDescent="0.2">
      <c r="B619" s="69"/>
      <c r="C619" s="70"/>
      <c r="D619" s="71"/>
    </row>
    <row r="620" spans="2:4" x14ac:dyDescent="0.2">
      <c r="B620" s="69"/>
      <c r="C620" s="70"/>
      <c r="D620" s="71"/>
    </row>
    <row r="621" spans="2:4" x14ac:dyDescent="0.2">
      <c r="B621" s="69"/>
      <c r="C621" s="70"/>
      <c r="D621" s="71"/>
    </row>
    <row r="622" spans="2:4" x14ac:dyDescent="0.2">
      <c r="B622" s="69"/>
      <c r="C622" s="70"/>
      <c r="D622" s="71"/>
    </row>
    <row r="623" spans="2:4" x14ac:dyDescent="0.2">
      <c r="B623" s="69"/>
      <c r="C623" s="70"/>
      <c r="D623" s="71"/>
    </row>
    <row r="624" spans="2:4" x14ac:dyDescent="0.2">
      <c r="B624" s="69"/>
      <c r="C624" s="70"/>
      <c r="D624" s="71"/>
    </row>
    <row r="625" spans="2:4" x14ac:dyDescent="0.2">
      <c r="B625" s="69"/>
      <c r="C625" s="70"/>
      <c r="D625" s="71"/>
    </row>
    <row r="626" spans="2:4" x14ac:dyDescent="0.2">
      <c r="B626" s="69"/>
      <c r="C626" s="70"/>
      <c r="D626" s="71"/>
    </row>
    <row r="627" spans="2:4" x14ac:dyDescent="0.2">
      <c r="B627" s="69"/>
      <c r="C627" s="70"/>
      <c r="D627" s="71"/>
    </row>
    <row r="628" spans="2:4" x14ac:dyDescent="0.2">
      <c r="B628" s="69"/>
      <c r="C628" s="70"/>
      <c r="D628" s="71"/>
    </row>
    <row r="629" spans="2:4" x14ac:dyDescent="0.2">
      <c r="B629" s="69"/>
      <c r="C629" s="70"/>
      <c r="D629" s="71"/>
    </row>
    <row r="630" spans="2:4" x14ac:dyDescent="0.2">
      <c r="B630" s="69"/>
      <c r="C630" s="70"/>
      <c r="D630" s="71"/>
    </row>
    <row r="631" spans="2:4" x14ac:dyDescent="0.2">
      <c r="B631" s="69"/>
      <c r="C631" s="70"/>
      <c r="D631" s="71"/>
    </row>
    <row r="632" spans="2:4" x14ac:dyDescent="0.2">
      <c r="B632" s="69"/>
      <c r="C632" s="70"/>
      <c r="D632" s="71"/>
    </row>
    <row r="633" spans="2:4" x14ac:dyDescent="0.2">
      <c r="B633" s="69"/>
      <c r="C633" s="70"/>
      <c r="D633" s="71"/>
    </row>
    <row r="634" spans="2:4" x14ac:dyDescent="0.2">
      <c r="B634" s="69"/>
      <c r="C634" s="70"/>
      <c r="D634" s="71"/>
    </row>
    <row r="635" spans="2:4" x14ac:dyDescent="0.2">
      <c r="B635" s="69"/>
      <c r="C635" s="70"/>
      <c r="D635" s="71"/>
    </row>
    <row r="636" spans="2:4" x14ac:dyDescent="0.2">
      <c r="B636" s="69"/>
      <c r="C636" s="70"/>
      <c r="D636" s="71"/>
    </row>
    <row r="637" spans="2:4" x14ac:dyDescent="0.2">
      <c r="B637" s="69"/>
      <c r="C637" s="70"/>
      <c r="D637" s="71"/>
    </row>
    <row r="638" spans="2:4" x14ac:dyDescent="0.2">
      <c r="B638" s="69"/>
      <c r="C638" s="70"/>
      <c r="D638" s="71"/>
    </row>
    <row r="639" spans="2:4" x14ac:dyDescent="0.2">
      <c r="B639" s="69"/>
      <c r="C639" s="70"/>
      <c r="D639" s="71"/>
    </row>
    <row r="640" spans="2:4" x14ac:dyDescent="0.2">
      <c r="B640" s="69"/>
      <c r="C640" s="70"/>
      <c r="D640" s="71"/>
    </row>
    <row r="641" spans="2:4" x14ac:dyDescent="0.2">
      <c r="B641" s="69"/>
      <c r="C641" s="70"/>
      <c r="D641" s="71"/>
    </row>
    <row r="642" spans="2:4" x14ac:dyDescent="0.2">
      <c r="B642" s="69"/>
      <c r="C642" s="70"/>
      <c r="D642" s="71"/>
    </row>
    <row r="643" spans="2:4" x14ac:dyDescent="0.2">
      <c r="B643" s="69"/>
      <c r="C643" s="70"/>
      <c r="D643" s="71"/>
    </row>
    <row r="644" spans="2:4" x14ac:dyDescent="0.2">
      <c r="B644" s="69"/>
      <c r="C644" s="70"/>
      <c r="D644" s="71"/>
    </row>
    <row r="645" spans="2:4" x14ac:dyDescent="0.2">
      <c r="B645" s="69"/>
      <c r="C645" s="70"/>
      <c r="D645" s="71"/>
    </row>
    <row r="646" spans="2:4" x14ac:dyDescent="0.2">
      <c r="B646" s="69"/>
      <c r="C646" s="70"/>
      <c r="D646" s="71"/>
    </row>
    <row r="647" spans="2:4" x14ac:dyDescent="0.2">
      <c r="B647" s="69"/>
      <c r="C647" s="70"/>
      <c r="D647" s="71"/>
    </row>
    <row r="648" spans="2:4" x14ac:dyDescent="0.2">
      <c r="B648" s="69"/>
      <c r="C648" s="70"/>
      <c r="D648" s="71"/>
    </row>
    <row r="649" spans="2:4" x14ac:dyDescent="0.2">
      <c r="B649" s="69"/>
      <c r="C649" s="70"/>
      <c r="D649" s="71"/>
    </row>
    <row r="650" spans="2:4" x14ac:dyDescent="0.2">
      <c r="B650" s="69"/>
      <c r="C650" s="70"/>
      <c r="D650" s="71"/>
    </row>
    <row r="651" spans="2:4" x14ac:dyDescent="0.2">
      <c r="B651" s="69"/>
      <c r="C651" s="70"/>
      <c r="D651" s="71"/>
    </row>
    <row r="652" spans="2:4" x14ac:dyDescent="0.2">
      <c r="B652" s="69"/>
      <c r="C652" s="70"/>
      <c r="D652" s="71"/>
    </row>
    <row r="653" spans="2:4" x14ac:dyDescent="0.2">
      <c r="B653" s="69"/>
      <c r="C653" s="70"/>
      <c r="D653" s="71"/>
    </row>
    <row r="654" spans="2:4" x14ac:dyDescent="0.2">
      <c r="B654" s="69"/>
      <c r="C654" s="70"/>
      <c r="D654" s="71"/>
    </row>
    <row r="655" spans="2:4" x14ac:dyDescent="0.2">
      <c r="B655" s="69"/>
      <c r="C655" s="70"/>
      <c r="D655" s="71"/>
    </row>
    <row r="656" spans="2:4" x14ac:dyDescent="0.2">
      <c r="B656" s="69"/>
      <c r="C656" s="70"/>
      <c r="D656" s="71"/>
    </row>
    <row r="657" spans="2:4" x14ac:dyDescent="0.2">
      <c r="B657" s="69"/>
      <c r="C657" s="70"/>
      <c r="D657" s="71"/>
    </row>
    <row r="658" spans="2:4" x14ac:dyDescent="0.2">
      <c r="B658" s="69"/>
      <c r="C658" s="70"/>
      <c r="D658" s="71"/>
    </row>
    <row r="659" spans="2:4" x14ac:dyDescent="0.2">
      <c r="B659" s="69"/>
      <c r="C659" s="70"/>
      <c r="D659" s="71"/>
    </row>
    <row r="660" spans="2:4" x14ac:dyDescent="0.2">
      <c r="B660" s="69"/>
      <c r="C660" s="70"/>
      <c r="D660" s="71"/>
    </row>
    <row r="661" spans="2:4" x14ac:dyDescent="0.2">
      <c r="B661" s="69"/>
      <c r="C661" s="70"/>
      <c r="D661" s="71"/>
    </row>
    <row r="662" spans="2:4" x14ac:dyDescent="0.2">
      <c r="B662" s="69"/>
      <c r="C662" s="70"/>
      <c r="D662" s="71"/>
    </row>
    <row r="663" spans="2:4" x14ac:dyDescent="0.2">
      <c r="B663" s="69"/>
      <c r="C663" s="70"/>
      <c r="D663" s="71"/>
    </row>
    <row r="664" spans="2:4" x14ac:dyDescent="0.2">
      <c r="B664" s="69"/>
      <c r="C664" s="70"/>
      <c r="D664" s="71"/>
    </row>
    <row r="665" spans="2:4" x14ac:dyDescent="0.2">
      <c r="B665" s="69"/>
      <c r="C665" s="70"/>
      <c r="D665" s="71"/>
    </row>
    <row r="666" spans="2:4" x14ac:dyDescent="0.2">
      <c r="B666" s="69"/>
      <c r="C666" s="70"/>
      <c r="D666" s="71"/>
    </row>
    <row r="667" spans="2:4" x14ac:dyDescent="0.2">
      <c r="B667" s="69"/>
      <c r="C667" s="70"/>
      <c r="D667" s="71"/>
    </row>
    <row r="668" spans="2:4" x14ac:dyDescent="0.2">
      <c r="B668" s="69"/>
      <c r="C668" s="70"/>
      <c r="D668" s="71"/>
    </row>
    <row r="669" spans="2:4" x14ac:dyDescent="0.2">
      <c r="B669" s="69"/>
      <c r="C669" s="70"/>
      <c r="D669" s="71"/>
    </row>
    <row r="670" spans="2:4" x14ac:dyDescent="0.2">
      <c r="B670" s="69"/>
      <c r="C670" s="70"/>
      <c r="D670" s="71"/>
    </row>
    <row r="671" spans="2:4" x14ac:dyDescent="0.2">
      <c r="B671" s="69"/>
      <c r="C671" s="70"/>
      <c r="D671" s="71"/>
    </row>
    <row r="672" spans="2:4" x14ac:dyDescent="0.2">
      <c r="B672" s="69"/>
      <c r="C672" s="70"/>
      <c r="D672" s="71"/>
    </row>
    <row r="673" spans="2:4" x14ac:dyDescent="0.2">
      <c r="B673" s="69"/>
      <c r="C673" s="70"/>
      <c r="D673" s="71"/>
    </row>
    <row r="674" spans="2:4" x14ac:dyDescent="0.2">
      <c r="B674" s="69"/>
      <c r="C674" s="70"/>
      <c r="D674" s="71"/>
    </row>
    <row r="675" spans="2:4" x14ac:dyDescent="0.2">
      <c r="B675" s="69"/>
      <c r="C675" s="70"/>
      <c r="D675" s="71"/>
    </row>
    <row r="676" spans="2:4" x14ac:dyDescent="0.2">
      <c r="B676" s="69"/>
      <c r="C676" s="70"/>
      <c r="D676" s="71"/>
    </row>
    <row r="677" spans="2:4" x14ac:dyDescent="0.2">
      <c r="B677" s="69"/>
      <c r="C677" s="70"/>
      <c r="D677" s="71"/>
    </row>
    <row r="678" spans="2:4" x14ac:dyDescent="0.2">
      <c r="B678" s="69"/>
      <c r="C678" s="70"/>
      <c r="D678" s="71"/>
    </row>
    <row r="679" spans="2:4" x14ac:dyDescent="0.2">
      <c r="B679" s="69"/>
      <c r="C679" s="70"/>
      <c r="D679" s="71"/>
    </row>
    <row r="680" spans="2:4" x14ac:dyDescent="0.2">
      <c r="B680" s="69"/>
      <c r="C680" s="70"/>
      <c r="D680" s="71"/>
    </row>
    <row r="681" spans="2:4" x14ac:dyDescent="0.2">
      <c r="B681" s="69"/>
      <c r="C681" s="70"/>
      <c r="D681" s="71"/>
    </row>
    <row r="682" spans="2:4" x14ac:dyDescent="0.2">
      <c r="B682" s="69"/>
      <c r="C682" s="70"/>
      <c r="D682" s="71"/>
    </row>
    <row r="683" spans="2:4" x14ac:dyDescent="0.2">
      <c r="B683" s="69"/>
      <c r="C683" s="70"/>
      <c r="D683" s="71"/>
    </row>
    <row r="684" spans="2:4" x14ac:dyDescent="0.2">
      <c r="B684" s="69"/>
      <c r="C684" s="70"/>
      <c r="D684" s="71"/>
    </row>
    <row r="685" spans="2:4" x14ac:dyDescent="0.2">
      <c r="B685" s="69"/>
      <c r="C685" s="70"/>
      <c r="D685" s="71"/>
    </row>
    <row r="686" spans="2:4" x14ac:dyDescent="0.2">
      <c r="B686" s="69"/>
      <c r="C686" s="70"/>
      <c r="D686" s="71"/>
    </row>
    <row r="687" spans="2:4" x14ac:dyDescent="0.2">
      <c r="B687" s="69"/>
      <c r="C687" s="70"/>
      <c r="D687" s="71"/>
    </row>
    <row r="688" spans="2:4" x14ac:dyDescent="0.2">
      <c r="B688" s="69"/>
      <c r="C688" s="70"/>
      <c r="D688" s="71"/>
    </row>
    <row r="689" spans="2:4" x14ac:dyDescent="0.2">
      <c r="B689" s="69"/>
      <c r="C689" s="70"/>
      <c r="D689" s="71"/>
    </row>
    <row r="690" spans="2:4" x14ac:dyDescent="0.2">
      <c r="B690" s="69"/>
      <c r="C690" s="70"/>
      <c r="D690" s="71"/>
    </row>
    <row r="691" spans="2:4" x14ac:dyDescent="0.2">
      <c r="B691" s="69"/>
      <c r="C691" s="70"/>
      <c r="D691" s="71"/>
    </row>
    <row r="692" spans="2:4" x14ac:dyDescent="0.2">
      <c r="B692" s="69"/>
      <c r="C692" s="70"/>
      <c r="D692" s="71"/>
    </row>
    <row r="693" spans="2:4" x14ac:dyDescent="0.2">
      <c r="B693" s="69"/>
      <c r="C693" s="70"/>
      <c r="D693" s="71"/>
    </row>
    <row r="694" spans="2:4" x14ac:dyDescent="0.2">
      <c r="B694" s="69"/>
      <c r="C694" s="70"/>
      <c r="D694" s="71"/>
    </row>
    <row r="695" spans="2:4" x14ac:dyDescent="0.2">
      <c r="B695" s="69"/>
      <c r="C695" s="70"/>
      <c r="D695" s="71"/>
    </row>
    <row r="696" spans="2:4" x14ac:dyDescent="0.2">
      <c r="B696" s="69"/>
      <c r="C696" s="70"/>
      <c r="D696" s="71"/>
    </row>
    <row r="697" spans="2:4" x14ac:dyDescent="0.2">
      <c r="B697" s="69"/>
      <c r="C697" s="70"/>
      <c r="D697" s="71"/>
    </row>
    <row r="698" spans="2:4" x14ac:dyDescent="0.2">
      <c r="B698" s="69"/>
      <c r="C698" s="70"/>
      <c r="D698" s="71"/>
    </row>
    <row r="699" spans="2:4" x14ac:dyDescent="0.2">
      <c r="B699" s="69"/>
      <c r="C699" s="70"/>
      <c r="D699" s="71"/>
    </row>
    <row r="700" spans="2:4" x14ac:dyDescent="0.2">
      <c r="B700" s="69"/>
      <c r="C700" s="70"/>
      <c r="D700" s="71"/>
    </row>
    <row r="701" spans="2:4" x14ac:dyDescent="0.2">
      <c r="B701" s="69"/>
      <c r="C701" s="70"/>
      <c r="D701" s="71"/>
    </row>
    <row r="702" spans="2:4" x14ac:dyDescent="0.2">
      <c r="B702" s="69"/>
      <c r="C702" s="70"/>
      <c r="D702" s="71"/>
    </row>
    <row r="703" spans="2:4" x14ac:dyDescent="0.2">
      <c r="B703" s="69"/>
      <c r="C703" s="70"/>
      <c r="D703" s="71"/>
    </row>
    <row r="704" spans="2:4" x14ac:dyDescent="0.2">
      <c r="B704" s="69"/>
      <c r="C704" s="70"/>
      <c r="D704" s="71"/>
    </row>
    <row r="705" spans="2:4" x14ac:dyDescent="0.2">
      <c r="B705" s="69"/>
      <c r="C705" s="70"/>
      <c r="D705" s="71"/>
    </row>
    <row r="706" spans="2:4" x14ac:dyDescent="0.2">
      <c r="B706" s="69"/>
      <c r="C706" s="70"/>
      <c r="D706" s="71"/>
    </row>
    <row r="707" spans="2:4" x14ac:dyDescent="0.2">
      <c r="B707" s="69"/>
      <c r="C707" s="70"/>
      <c r="D707" s="71"/>
    </row>
    <row r="708" spans="2:4" x14ac:dyDescent="0.2">
      <c r="B708" s="69"/>
      <c r="C708" s="70"/>
      <c r="D708" s="71"/>
    </row>
    <row r="709" spans="2:4" x14ac:dyDescent="0.2">
      <c r="B709" s="69"/>
      <c r="C709" s="70"/>
      <c r="D709" s="71"/>
    </row>
    <row r="710" spans="2:4" x14ac:dyDescent="0.2">
      <c r="B710" s="69"/>
      <c r="C710" s="70"/>
      <c r="D710" s="71"/>
    </row>
    <row r="711" spans="2:4" x14ac:dyDescent="0.2">
      <c r="B711" s="69"/>
      <c r="C711" s="70"/>
      <c r="D711" s="71"/>
    </row>
    <row r="712" spans="2:4" x14ac:dyDescent="0.2">
      <c r="B712" s="69"/>
      <c r="C712" s="70"/>
      <c r="D712" s="71"/>
    </row>
    <row r="713" spans="2:4" x14ac:dyDescent="0.2">
      <c r="B713" s="69"/>
      <c r="C713" s="70"/>
      <c r="D713" s="71"/>
    </row>
    <row r="714" spans="2:4" x14ac:dyDescent="0.2">
      <c r="B714" s="69"/>
      <c r="C714" s="70"/>
      <c r="D714" s="71"/>
    </row>
    <row r="715" spans="2:4" x14ac:dyDescent="0.2">
      <c r="B715" s="69"/>
      <c r="C715" s="70"/>
      <c r="D715" s="71"/>
    </row>
    <row r="716" spans="2:4" x14ac:dyDescent="0.2">
      <c r="B716" s="69"/>
      <c r="C716" s="70"/>
      <c r="D716" s="71"/>
    </row>
    <row r="717" spans="2:4" x14ac:dyDescent="0.2">
      <c r="B717" s="69"/>
      <c r="C717" s="70"/>
      <c r="D717" s="71"/>
    </row>
    <row r="718" spans="2:4" x14ac:dyDescent="0.2">
      <c r="B718" s="69"/>
      <c r="C718" s="70"/>
      <c r="D718" s="71"/>
    </row>
    <row r="719" spans="2:4" x14ac:dyDescent="0.2">
      <c r="B719" s="69"/>
      <c r="C719" s="70"/>
      <c r="D719" s="71"/>
    </row>
    <row r="720" spans="2:4" x14ac:dyDescent="0.2">
      <c r="B720" s="69"/>
      <c r="C720" s="70"/>
      <c r="D720" s="71"/>
    </row>
    <row r="721" spans="2:4" x14ac:dyDescent="0.2">
      <c r="B721" s="69"/>
      <c r="C721" s="70"/>
      <c r="D721" s="71"/>
    </row>
    <row r="722" spans="2:4" x14ac:dyDescent="0.2">
      <c r="B722" s="69"/>
      <c r="C722" s="70"/>
      <c r="D722" s="71"/>
    </row>
    <row r="723" spans="2:4" x14ac:dyDescent="0.2">
      <c r="B723" s="69"/>
      <c r="C723" s="70"/>
      <c r="D723" s="71"/>
    </row>
    <row r="724" spans="2:4" x14ac:dyDescent="0.2">
      <c r="B724" s="69"/>
      <c r="C724" s="70"/>
      <c r="D724" s="71"/>
    </row>
    <row r="725" spans="2:4" x14ac:dyDescent="0.2">
      <c r="B725" s="69"/>
      <c r="C725" s="70"/>
      <c r="D725" s="71"/>
    </row>
    <row r="726" spans="2:4" x14ac:dyDescent="0.2">
      <c r="B726" s="69"/>
      <c r="C726" s="70"/>
      <c r="D726" s="71"/>
    </row>
    <row r="727" spans="2:4" x14ac:dyDescent="0.2">
      <c r="B727" s="69"/>
      <c r="C727" s="70"/>
      <c r="D727" s="71"/>
    </row>
    <row r="728" spans="2:4" x14ac:dyDescent="0.2">
      <c r="B728" s="69"/>
      <c r="C728" s="70"/>
      <c r="D728" s="71"/>
    </row>
    <row r="729" spans="2:4" x14ac:dyDescent="0.2">
      <c r="B729" s="69"/>
      <c r="C729" s="70"/>
      <c r="D729" s="71"/>
    </row>
    <row r="730" spans="2:4" x14ac:dyDescent="0.2">
      <c r="B730" s="69"/>
      <c r="C730" s="70"/>
      <c r="D730" s="71"/>
    </row>
    <row r="731" spans="2:4" x14ac:dyDescent="0.2">
      <c r="B731" s="69"/>
      <c r="C731" s="70"/>
      <c r="D731" s="71"/>
    </row>
    <row r="732" spans="2:4" x14ac:dyDescent="0.2">
      <c r="B732" s="69"/>
      <c r="C732" s="70"/>
      <c r="D732" s="71"/>
    </row>
    <row r="733" spans="2:4" x14ac:dyDescent="0.2">
      <c r="B733" s="69"/>
      <c r="C733" s="70"/>
      <c r="D733" s="71"/>
    </row>
    <row r="734" spans="2:4" x14ac:dyDescent="0.2">
      <c r="B734" s="69"/>
      <c r="C734" s="70"/>
      <c r="D734" s="71"/>
    </row>
    <row r="735" spans="2:4" x14ac:dyDescent="0.2">
      <c r="B735" s="69"/>
      <c r="C735" s="70"/>
      <c r="D735" s="71"/>
    </row>
    <row r="736" spans="2:4" x14ac:dyDescent="0.2">
      <c r="B736" s="69"/>
      <c r="C736" s="70"/>
      <c r="D736" s="71"/>
    </row>
    <row r="737" spans="2:4" x14ac:dyDescent="0.2">
      <c r="B737" s="69"/>
      <c r="C737" s="70"/>
      <c r="D737" s="71"/>
    </row>
    <row r="738" spans="2:4" x14ac:dyDescent="0.2">
      <c r="B738" s="69"/>
      <c r="C738" s="70"/>
      <c r="D738" s="71"/>
    </row>
    <row r="739" spans="2:4" x14ac:dyDescent="0.2">
      <c r="B739" s="69"/>
      <c r="C739" s="70"/>
      <c r="D739" s="71"/>
    </row>
    <row r="740" spans="2:4" x14ac:dyDescent="0.2">
      <c r="B740" s="69"/>
      <c r="C740" s="70"/>
      <c r="D740" s="71"/>
    </row>
    <row r="741" spans="2:4" x14ac:dyDescent="0.2">
      <c r="B741" s="69"/>
      <c r="C741" s="70"/>
      <c r="D741" s="71"/>
    </row>
    <row r="742" spans="2:4" x14ac:dyDescent="0.2">
      <c r="B742" s="69"/>
      <c r="C742" s="70"/>
      <c r="D742" s="71"/>
    </row>
    <row r="743" spans="2:4" x14ac:dyDescent="0.2">
      <c r="B743" s="69"/>
      <c r="C743" s="70"/>
      <c r="D743" s="71"/>
    </row>
    <row r="744" spans="2:4" x14ac:dyDescent="0.2">
      <c r="B744" s="69"/>
      <c r="C744" s="70"/>
      <c r="D744" s="71"/>
    </row>
    <row r="745" spans="2:4" x14ac:dyDescent="0.2">
      <c r="B745" s="69"/>
      <c r="C745" s="70"/>
      <c r="D745" s="71"/>
    </row>
    <row r="746" spans="2:4" x14ac:dyDescent="0.2">
      <c r="B746" s="69"/>
      <c r="C746" s="70"/>
      <c r="D746" s="71"/>
    </row>
    <row r="747" spans="2:4" x14ac:dyDescent="0.2">
      <c r="B747" s="69"/>
      <c r="C747" s="70"/>
      <c r="D747" s="71"/>
    </row>
    <row r="748" spans="2:4" x14ac:dyDescent="0.2">
      <c r="B748" s="69"/>
      <c r="C748" s="70"/>
      <c r="D748" s="71"/>
    </row>
    <row r="749" spans="2:4" x14ac:dyDescent="0.2">
      <c r="B749" s="69"/>
      <c r="C749" s="70"/>
      <c r="D749" s="71"/>
    </row>
    <row r="750" spans="2:4" x14ac:dyDescent="0.2">
      <c r="B750" s="69"/>
      <c r="C750" s="70"/>
      <c r="D750" s="71"/>
    </row>
    <row r="751" spans="2:4" x14ac:dyDescent="0.2">
      <c r="B751" s="69"/>
      <c r="C751" s="70"/>
      <c r="D751" s="71"/>
    </row>
    <row r="752" spans="2:4" x14ac:dyDescent="0.2">
      <c r="B752" s="69"/>
      <c r="C752" s="70"/>
      <c r="D752" s="71"/>
    </row>
    <row r="753" spans="2:4" x14ac:dyDescent="0.2">
      <c r="B753" s="69"/>
      <c r="C753" s="70"/>
      <c r="D753" s="71"/>
    </row>
    <row r="754" spans="2:4" x14ac:dyDescent="0.2">
      <c r="B754" s="69"/>
      <c r="C754" s="70"/>
      <c r="D754" s="71"/>
    </row>
    <row r="755" spans="2:4" x14ac:dyDescent="0.2">
      <c r="B755" s="69"/>
      <c r="C755" s="70"/>
      <c r="D755" s="71"/>
    </row>
    <row r="756" spans="2:4" x14ac:dyDescent="0.2">
      <c r="B756" s="69"/>
      <c r="C756" s="70"/>
      <c r="D756" s="71"/>
    </row>
    <row r="757" spans="2:4" x14ac:dyDescent="0.2">
      <c r="B757" s="69"/>
      <c r="C757" s="70"/>
      <c r="D757" s="71"/>
    </row>
    <row r="758" spans="2:4" x14ac:dyDescent="0.2">
      <c r="B758" s="69"/>
      <c r="C758" s="70"/>
      <c r="D758" s="71"/>
    </row>
    <row r="759" spans="2:4" x14ac:dyDescent="0.2">
      <c r="B759" s="69"/>
      <c r="C759" s="70"/>
      <c r="D759" s="71"/>
    </row>
    <row r="760" spans="2:4" x14ac:dyDescent="0.2">
      <c r="B760" s="69"/>
      <c r="C760" s="70"/>
      <c r="D760" s="71"/>
    </row>
    <row r="761" spans="2:4" x14ac:dyDescent="0.2">
      <c r="B761" s="69"/>
      <c r="C761" s="70"/>
      <c r="D761" s="71"/>
    </row>
    <row r="762" spans="2:4" x14ac:dyDescent="0.2">
      <c r="B762" s="69"/>
      <c r="C762" s="70"/>
      <c r="D762" s="71"/>
    </row>
    <row r="763" spans="2:4" x14ac:dyDescent="0.2">
      <c r="B763" s="69"/>
      <c r="C763" s="70"/>
      <c r="D763" s="71"/>
    </row>
    <row r="764" spans="2:4" x14ac:dyDescent="0.2">
      <c r="B764" s="69"/>
      <c r="C764" s="70"/>
      <c r="D764" s="71"/>
    </row>
    <row r="765" spans="2:4" x14ac:dyDescent="0.2">
      <c r="B765" s="69"/>
      <c r="C765" s="70"/>
      <c r="D765" s="71"/>
    </row>
    <row r="766" spans="2:4" x14ac:dyDescent="0.2">
      <c r="B766" s="69"/>
      <c r="C766" s="70"/>
      <c r="D766" s="71"/>
    </row>
    <row r="767" spans="2:4" x14ac:dyDescent="0.2">
      <c r="B767" s="69"/>
      <c r="C767" s="70"/>
      <c r="D767" s="71"/>
    </row>
    <row r="768" spans="2:4" x14ac:dyDescent="0.2">
      <c r="B768" s="69"/>
      <c r="C768" s="70"/>
      <c r="D768" s="71"/>
    </row>
    <row r="769" spans="2:4" x14ac:dyDescent="0.2">
      <c r="B769" s="69"/>
      <c r="C769" s="70"/>
      <c r="D769" s="71"/>
    </row>
    <row r="770" spans="2:4" x14ac:dyDescent="0.2">
      <c r="B770" s="69"/>
      <c r="C770" s="70"/>
      <c r="D770" s="71"/>
    </row>
    <row r="771" spans="2:4" x14ac:dyDescent="0.2">
      <c r="B771" s="69"/>
      <c r="C771" s="70"/>
      <c r="D771" s="71"/>
    </row>
    <row r="772" spans="2:4" x14ac:dyDescent="0.2">
      <c r="B772" s="69"/>
      <c r="C772" s="70"/>
      <c r="D772" s="71"/>
    </row>
    <row r="773" spans="2:4" x14ac:dyDescent="0.2">
      <c r="B773" s="69"/>
      <c r="C773" s="70"/>
      <c r="D773" s="71"/>
    </row>
    <row r="774" spans="2:4" x14ac:dyDescent="0.2">
      <c r="B774" s="69"/>
      <c r="C774" s="70"/>
      <c r="D774" s="71"/>
    </row>
    <row r="775" spans="2:4" x14ac:dyDescent="0.2">
      <c r="B775" s="69"/>
      <c r="C775" s="70"/>
      <c r="D775" s="71"/>
    </row>
    <row r="776" spans="2:4" x14ac:dyDescent="0.2">
      <c r="B776" s="69"/>
      <c r="C776" s="70"/>
      <c r="D776" s="71"/>
    </row>
    <row r="777" spans="2:4" x14ac:dyDescent="0.2">
      <c r="B777" s="69"/>
      <c r="C777" s="70"/>
      <c r="D777" s="71"/>
    </row>
    <row r="778" spans="2:4" x14ac:dyDescent="0.2">
      <c r="B778" s="69"/>
      <c r="C778" s="70"/>
      <c r="D778" s="71"/>
    </row>
    <row r="779" spans="2:4" x14ac:dyDescent="0.2">
      <c r="B779" s="69"/>
      <c r="C779" s="70"/>
      <c r="D779" s="71"/>
    </row>
    <row r="780" spans="2:4" x14ac:dyDescent="0.2">
      <c r="B780" s="69"/>
      <c r="C780" s="70"/>
      <c r="D780" s="71"/>
    </row>
    <row r="781" spans="2:4" x14ac:dyDescent="0.2">
      <c r="B781" s="69"/>
      <c r="C781" s="70"/>
      <c r="D781" s="71"/>
    </row>
    <row r="782" spans="2:4" x14ac:dyDescent="0.2">
      <c r="B782" s="69"/>
      <c r="C782" s="70"/>
      <c r="D782" s="71"/>
    </row>
    <row r="783" spans="2:4" x14ac:dyDescent="0.2">
      <c r="B783" s="69"/>
      <c r="C783" s="70"/>
      <c r="D783" s="71"/>
    </row>
    <row r="784" spans="2:4" x14ac:dyDescent="0.2">
      <c r="B784" s="69"/>
      <c r="C784" s="70"/>
      <c r="D784" s="71"/>
    </row>
    <row r="785" spans="2:4" x14ac:dyDescent="0.2">
      <c r="B785" s="69"/>
      <c r="C785" s="70"/>
      <c r="D785" s="71"/>
    </row>
    <row r="786" spans="2:4" x14ac:dyDescent="0.2">
      <c r="B786" s="69"/>
      <c r="C786" s="70"/>
      <c r="D786" s="71"/>
    </row>
    <row r="787" spans="2:4" x14ac:dyDescent="0.2">
      <c r="B787" s="69"/>
      <c r="C787" s="70"/>
      <c r="D787" s="71"/>
    </row>
    <row r="788" spans="2:4" x14ac:dyDescent="0.2">
      <c r="B788" s="69"/>
      <c r="C788" s="70"/>
      <c r="D788" s="71"/>
    </row>
    <row r="789" spans="2:4" x14ac:dyDescent="0.2">
      <c r="B789" s="69"/>
      <c r="C789" s="70"/>
      <c r="D789" s="71"/>
    </row>
    <row r="790" spans="2:4" x14ac:dyDescent="0.2">
      <c r="B790" s="69"/>
      <c r="C790" s="70"/>
      <c r="D790" s="71"/>
    </row>
    <row r="791" spans="2:4" x14ac:dyDescent="0.2">
      <c r="B791" s="69"/>
      <c r="C791" s="70"/>
      <c r="D791" s="71"/>
    </row>
    <row r="792" spans="2:4" x14ac:dyDescent="0.2">
      <c r="B792" s="69"/>
      <c r="C792" s="70"/>
      <c r="D792" s="71"/>
    </row>
    <row r="793" spans="2:4" x14ac:dyDescent="0.2">
      <c r="B793" s="69"/>
      <c r="C793" s="70"/>
      <c r="D793" s="71"/>
    </row>
    <row r="794" spans="2:4" x14ac:dyDescent="0.2">
      <c r="B794" s="69"/>
      <c r="C794" s="70"/>
      <c r="D794" s="71"/>
    </row>
    <row r="795" spans="2:4" x14ac:dyDescent="0.2">
      <c r="B795" s="69"/>
      <c r="C795" s="70"/>
      <c r="D795" s="71"/>
    </row>
    <row r="796" spans="2:4" x14ac:dyDescent="0.2">
      <c r="B796" s="69"/>
      <c r="C796" s="70"/>
      <c r="D796" s="71"/>
    </row>
    <row r="797" spans="2:4" x14ac:dyDescent="0.2">
      <c r="B797" s="69"/>
      <c r="C797" s="70"/>
      <c r="D797" s="71"/>
    </row>
    <row r="798" spans="2:4" x14ac:dyDescent="0.2">
      <c r="B798" s="69"/>
      <c r="C798" s="70"/>
      <c r="D798" s="71"/>
    </row>
    <row r="799" spans="2:4" x14ac:dyDescent="0.2">
      <c r="B799" s="69"/>
      <c r="C799" s="70"/>
      <c r="D799" s="71"/>
    </row>
    <row r="800" spans="2:4" x14ac:dyDescent="0.2">
      <c r="B800" s="69"/>
      <c r="C800" s="70"/>
      <c r="D800" s="71"/>
    </row>
    <row r="801" spans="2:4" x14ac:dyDescent="0.2">
      <c r="B801" s="69"/>
      <c r="C801" s="70"/>
      <c r="D801" s="71"/>
    </row>
    <row r="802" spans="2:4" x14ac:dyDescent="0.2">
      <c r="B802" s="69"/>
      <c r="C802" s="70"/>
      <c r="D802" s="71"/>
    </row>
    <row r="803" spans="2:4" x14ac:dyDescent="0.2">
      <c r="B803" s="69"/>
      <c r="C803" s="70"/>
      <c r="D803" s="71"/>
    </row>
    <row r="804" spans="2:4" x14ac:dyDescent="0.2">
      <c r="B804" s="69"/>
      <c r="C804" s="70"/>
      <c r="D804" s="71"/>
    </row>
    <row r="805" spans="2:4" x14ac:dyDescent="0.2">
      <c r="B805" s="69"/>
      <c r="C805" s="70"/>
      <c r="D805" s="71"/>
    </row>
    <row r="806" spans="2:4" x14ac:dyDescent="0.2">
      <c r="B806" s="69"/>
      <c r="C806" s="70"/>
      <c r="D806" s="71"/>
    </row>
    <row r="807" spans="2:4" x14ac:dyDescent="0.2">
      <c r="B807" s="69"/>
      <c r="C807" s="70"/>
      <c r="D807" s="71"/>
    </row>
    <row r="808" spans="2:4" x14ac:dyDescent="0.2">
      <c r="B808" s="69"/>
      <c r="C808" s="70"/>
      <c r="D808" s="71"/>
    </row>
    <row r="809" spans="2:4" x14ac:dyDescent="0.2">
      <c r="B809" s="69"/>
      <c r="C809" s="70"/>
      <c r="D809" s="71"/>
    </row>
    <row r="810" spans="2:4" x14ac:dyDescent="0.2">
      <c r="B810" s="69"/>
      <c r="C810" s="70"/>
      <c r="D810" s="71"/>
    </row>
    <row r="811" spans="2:4" x14ac:dyDescent="0.2">
      <c r="B811" s="69"/>
      <c r="C811" s="70"/>
      <c r="D811" s="71"/>
    </row>
    <row r="812" spans="2:4" x14ac:dyDescent="0.2">
      <c r="B812" s="69"/>
      <c r="C812" s="70"/>
      <c r="D812" s="71"/>
    </row>
    <row r="813" spans="2:4" x14ac:dyDescent="0.2">
      <c r="B813" s="69"/>
      <c r="C813" s="70"/>
      <c r="D813" s="71"/>
    </row>
    <row r="814" spans="2:4" x14ac:dyDescent="0.2">
      <c r="B814" s="69"/>
      <c r="C814" s="70"/>
      <c r="D814" s="71"/>
    </row>
    <row r="815" spans="2:4" x14ac:dyDescent="0.2">
      <c r="B815" s="69"/>
      <c r="C815" s="70"/>
      <c r="D815" s="71"/>
    </row>
    <row r="816" spans="2:4" x14ac:dyDescent="0.2">
      <c r="B816" s="69"/>
      <c r="C816" s="70"/>
      <c r="D816" s="71"/>
    </row>
    <row r="817" spans="2:4" x14ac:dyDescent="0.2">
      <c r="B817" s="69"/>
      <c r="C817" s="70"/>
      <c r="D817" s="71"/>
    </row>
    <row r="818" spans="2:4" x14ac:dyDescent="0.2">
      <c r="B818" s="69"/>
      <c r="C818" s="70"/>
      <c r="D818" s="71"/>
    </row>
    <row r="819" spans="2:4" x14ac:dyDescent="0.2">
      <c r="B819" s="69"/>
      <c r="C819" s="70"/>
      <c r="D819" s="71"/>
    </row>
    <row r="820" spans="2:4" x14ac:dyDescent="0.2">
      <c r="B820" s="69"/>
      <c r="C820" s="70"/>
      <c r="D820" s="71"/>
    </row>
    <row r="821" spans="2:4" x14ac:dyDescent="0.2">
      <c r="B821" s="69"/>
      <c r="C821" s="70"/>
      <c r="D821" s="71"/>
    </row>
    <row r="822" spans="2:4" x14ac:dyDescent="0.2">
      <c r="B822" s="69"/>
      <c r="C822" s="70"/>
      <c r="D822" s="71"/>
    </row>
    <row r="823" spans="2:4" x14ac:dyDescent="0.2">
      <c r="B823" s="69"/>
      <c r="C823" s="70"/>
      <c r="D823" s="71"/>
    </row>
    <row r="824" spans="2:4" x14ac:dyDescent="0.2">
      <c r="B824" s="69"/>
      <c r="C824" s="70"/>
      <c r="D824" s="71"/>
    </row>
    <row r="825" spans="2:4" x14ac:dyDescent="0.2">
      <c r="B825" s="69"/>
      <c r="C825" s="70"/>
      <c r="D825" s="71"/>
    </row>
    <row r="826" spans="2:4" x14ac:dyDescent="0.2">
      <c r="B826" s="69"/>
      <c r="C826" s="70"/>
      <c r="D826" s="71"/>
    </row>
    <row r="827" spans="2:4" x14ac:dyDescent="0.2">
      <c r="B827" s="69"/>
      <c r="C827" s="70"/>
      <c r="D827" s="71"/>
    </row>
    <row r="828" spans="2:4" x14ac:dyDescent="0.2">
      <c r="B828" s="69"/>
      <c r="C828" s="70"/>
      <c r="D828" s="71"/>
    </row>
    <row r="829" spans="2:4" x14ac:dyDescent="0.2">
      <c r="B829" s="69"/>
      <c r="C829" s="70"/>
      <c r="D829" s="71"/>
    </row>
    <row r="830" spans="2:4" x14ac:dyDescent="0.2">
      <c r="B830" s="69"/>
      <c r="C830" s="70"/>
      <c r="D830" s="71"/>
    </row>
    <row r="831" spans="2:4" x14ac:dyDescent="0.2">
      <c r="B831" s="69"/>
      <c r="C831" s="70"/>
      <c r="D831" s="71"/>
    </row>
    <row r="832" spans="2:4" x14ac:dyDescent="0.2">
      <c r="B832" s="69"/>
      <c r="C832" s="70"/>
      <c r="D832" s="71"/>
    </row>
    <row r="833" spans="2:4" x14ac:dyDescent="0.2">
      <c r="B833" s="69"/>
      <c r="C833" s="70"/>
      <c r="D833" s="71"/>
    </row>
    <row r="834" spans="2:4" x14ac:dyDescent="0.2">
      <c r="B834" s="69"/>
      <c r="C834" s="70"/>
      <c r="D834" s="71"/>
    </row>
    <row r="835" spans="2:4" x14ac:dyDescent="0.2">
      <c r="B835" s="69"/>
      <c r="C835" s="70"/>
      <c r="D835" s="71"/>
    </row>
    <row r="836" spans="2:4" x14ac:dyDescent="0.2">
      <c r="B836" s="69"/>
      <c r="C836" s="70"/>
      <c r="D836" s="71"/>
    </row>
    <row r="837" spans="2:4" x14ac:dyDescent="0.2">
      <c r="B837" s="69"/>
      <c r="C837" s="70"/>
      <c r="D837" s="71"/>
    </row>
    <row r="838" spans="2:4" x14ac:dyDescent="0.2">
      <c r="B838" s="69"/>
      <c r="C838" s="70"/>
      <c r="D838" s="71"/>
    </row>
    <row r="839" spans="2:4" x14ac:dyDescent="0.2">
      <c r="B839" s="69"/>
      <c r="C839" s="70"/>
      <c r="D839" s="71"/>
    </row>
    <row r="840" spans="2:4" x14ac:dyDescent="0.2">
      <c r="B840" s="69"/>
      <c r="C840" s="70"/>
      <c r="D840" s="71"/>
    </row>
    <row r="841" spans="2:4" x14ac:dyDescent="0.2">
      <c r="B841" s="69"/>
      <c r="C841" s="70"/>
      <c r="D841" s="71"/>
    </row>
    <row r="842" spans="2:4" x14ac:dyDescent="0.2">
      <c r="B842" s="69"/>
      <c r="C842" s="70"/>
      <c r="D842" s="71"/>
    </row>
    <row r="843" spans="2:4" x14ac:dyDescent="0.2">
      <c r="B843" s="69"/>
      <c r="C843" s="70"/>
      <c r="D843" s="71"/>
    </row>
    <row r="844" spans="2:4" x14ac:dyDescent="0.2">
      <c r="B844" s="69"/>
      <c r="C844" s="70"/>
      <c r="D844" s="71"/>
    </row>
    <row r="845" spans="2:4" x14ac:dyDescent="0.2">
      <c r="B845" s="69"/>
      <c r="C845" s="70"/>
      <c r="D845" s="71"/>
    </row>
    <row r="846" spans="2:4" x14ac:dyDescent="0.2">
      <c r="B846" s="69"/>
      <c r="C846" s="70"/>
      <c r="D846" s="71"/>
    </row>
    <row r="847" spans="2:4" x14ac:dyDescent="0.2">
      <c r="B847" s="69"/>
      <c r="C847" s="70"/>
      <c r="D847" s="71"/>
    </row>
    <row r="848" spans="2:4" x14ac:dyDescent="0.2">
      <c r="B848" s="69"/>
      <c r="C848" s="70"/>
      <c r="D848" s="71"/>
    </row>
    <row r="849" spans="2:4" x14ac:dyDescent="0.2">
      <c r="B849" s="69"/>
      <c r="C849" s="70"/>
      <c r="D849" s="71"/>
    </row>
    <row r="850" spans="2:4" x14ac:dyDescent="0.2">
      <c r="B850" s="69"/>
      <c r="C850" s="70"/>
      <c r="D850" s="71"/>
    </row>
    <row r="851" spans="2:4" x14ac:dyDescent="0.2">
      <c r="B851" s="69"/>
      <c r="C851" s="70"/>
      <c r="D851" s="71"/>
    </row>
    <row r="852" spans="2:4" x14ac:dyDescent="0.2">
      <c r="B852" s="69"/>
      <c r="C852" s="70"/>
      <c r="D852" s="71"/>
    </row>
    <row r="853" spans="2:4" x14ac:dyDescent="0.2">
      <c r="B853" s="69"/>
      <c r="C853" s="70"/>
      <c r="D853" s="71"/>
    </row>
    <row r="854" spans="2:4" x14ac:dyDescent="0.2">
      <c r="B854" s="69"/>
      <c r="C854" s="70"/>
      <c r="D854" s="71"/>
    </row>
    <row r="855" spans="2:4" x14ac:dyDescent="0.2">
      <c r="B855" s="69"/>
      <c r="C855" s="70"/>
      <c r="D855" s="71"/>
    </row>
    <row r="856" spans="2:4" x14ac:dyDescent="0.2">
      <c r="B856" s="69"/>
      <c r="C856" s="70"/>
      <c r="D856" s="71"/>
    </row>
    <row r="857" spans="2:4" x14ac:dyDescent="0.2">
      <c r="B857" s="69"/>
      <c r="C857" s="70"/>
      <c r="D857" s="71"/>
    </row>
    <row r="858" spans="2:4" x14ac:dyDescent="0.2">
      <c r="B858" s="69"/>
      <c r="C858" s="70"/>
      <c r="D858" s="71"/>
    </row>
    <row r="859" spans="2:4" x14ac:dyDescent="0.2">
      <c r="B859" s="69"/>
      <c r="C859" s="70"/>
      <c r="D859" s="71"/>
    </row>
    <row r="860" spans="2:4" x14ac:dyDescent="0.2">
      <c r="B860" s="69"/>
      <c r="C860" s="70"/>
      <c r="D860" s="71"/>
    </row>
    <row r="861" spans="2:4" x14ac:dyDescent="0.2">
      <c r="B861" s="69"/>
      <c r="C861" s="70"/>
      <c r="D861" s="71"/>
    </row>
    <row r="862" spans="2:4" x14ac:dyDescent="0.2">
      <c r="B862" s="69"/>
      <c r="C862" s="70"/>
      <c r="D862" s="71"/>
    </row>
    <row r="863" spans="2:4" x14ac:dyDescent="0.2">
      <c r="B863" s="69"/>
      <c r="C863" s="70"/>
      <c r="D863" s="71"/>
    </row>
    <row r="864" spans="2:4" x14ac:dyDescent="0.2">
      <c r="B864" s="69"/>
      <c r="C864" s="70"/>
      <c r="D864" s="71"/>
    </row>
    <row r="865" spans="2:4" x14ac:dyDescent="0.2">
      <c r="B865" s="69"/>
      <c r="C865" s="70"/>
      <c r="D865" s="71"/>
    </row>
    <row r="866" spans="2:4" x14ac:dyDescent="0.2">
      <c r="B866" s="69"/>
      <c r="C866" s="70"/>
      <c r="D866" s="71"/>
    </row>
    <row r="867" spans="2:4" x14ac:dyDescent="0.2">
      <c r="B867" s="69"/>
      <c r="C867" s="70"/>
      <c r="D867" s="71"/>
    </row>
    <row r="868" spans="2:4" x14ac:dyDescent="0.2">
      <c r="B868" s="69"/>
      <c r="C868" s="70"/>
      <c r="D868" s="71"/>
    </row>
    <row r="869" spans="2:4" x14ac:dyDescent="0.2">
      <c r="B869" s="69"/>
      <c r="C869" s="70"/>
      <c r="D869" s="71"/>
    </row>
    <row r="870" spans="2:4" x14ac:dyDescent="0.2">
      <c r="B870" s="69"/>
      <c r="C870" s="70"/>
      <c r="D870" s="71"/>
    </row>
    <row r="871" spans="2:4" x14ac:dyDescent="0.2">
      <c r="B871" s="69"/>
      <c r="C871" s="70"/>
      <c r="D871" s="71"/>
    </row>
    <row r="872" spans="2:4" x14ac:dyDescent="0.2">
      <c r="B872" s="69"/>
      <c r="C872" s="70"/>
      <c r="D872" s="71"/>
    </row>
    <row r="873" spans="2:4" x14ac:dyDescent="0.2">
      <c r="B873" s="69"/>
      <c r="C873" s="70"/>
      <c r="D873" s="71"/>
    </row>
    <row r="874" spans="2:4" x14ac:dyDescent="0.2">
      <c r="B874" s="69"/>
      <c r="C874" s="70"/>
      <c r="D874" s="71"/>
    </row>
    <row r="875" spans="2:4" x14ac:dyDescent="0.2">
      <c r="B875" s="69"/>
      <c r="C875" s="70"/>
      <c r="D875" s="71"/>
    </row>
    <row r="876" spans="2:4" x14ac:dyDescent="0.2">
      <c r="B876" s="69"/>
      <c r="C876" s="70"/>
      <c r="D876" s="71"/>
    </row>
    <row r="877" spans="2:4" x14ac:dyDescent="0.2">
      <c r="B877" s="69"/>
      <c r="C877" s="70"/>
      <c r="D877" s="71"/>
    </row>
    <row r="878" spans="2:4" x14ac:dyDescent="0.2">
      <c r="B878" s="69"/>
      <c r="C878" s="70"/>
      <c r="D878" s="71"/>
    </row>
    <row r="879" spans="2:4" x14ac:dyDescent="0.2">
      <c r="B879" s="69"/>
      <c r="C879" s="70"/>
      <c r="D879" s="71"/>
    </row>
    <row r="880" spans="2:4" x14ac:dyDescent="0.2">
      <c r="B880" s="69"/>
      <c r="C880" s="70"/>
      <c r="D880" s="71"/>
    </row>
    <row r="881" spans="2:4" x14ac:dyDescent="0.2">
      <c r="B881" s="69"/>
      <c r="C881" s="70"/>
      <c r="D881" s="71"/>
    </row>
    <row r="882" spans="2:4" x14ac:dyDescent="0.2">
      <c r="B882" s="69"/>
      <c r="C882" s="70"/>
      <c r="D882" s="71"/>
    </row>
    <row r="883" spans="2:4" x14ac:dyDescent="0.2">
      <c r="B883" s="69"/>
      <c r="C883" s="70"/>
      <c r="D883" s="71"/>
    </row>
    <row r="884" spans="2:4" x14ac:dyDescent="0.2">
      <c r="B884" s="69"/>
      <c r="C884" s="70"/>
      <c r="D884" s="71"/>
    </row>
    <row r="885" spans="2:4" x14ac:dyDescent="0.2">
      <c r="B885" s="69"/>
      <c r="C885" s="70"/>
      <c r="D885" s="71"/>
    </row>
    <row r="886" spans="2:4" x14ac:dyDescent="0.2">
      <c r="B886" s="69"/>
      <c r="C886" s="70"/>
      <c r="D886" s="71"/>
    </row>
    <row r="887" spans="2:4" x14ac:dyDescent="0.2">
      <c r="B887" s="69"/>
      <c r="C887" s="70"/>
      <c r="D887" s="71"/>
    </row>
    <row r="888" spans="2:4" x14ac:dyDescent="0.2">
      <c r="B888" s="69"/>
      <c r="C888" s="70"/>
      <c r="D888" s="71"/>
    </row>
    <row r="889" spans="2:4" x14ac:dyDescent="0.2">
      <c r="B889" s="69"/>
      <c r="C889" s="70"/>
      <c r="D889" s="71"/>
    </row>
    <row r="890" spans="2:4" x14ac:dyDescent="0.2">
      <c r="B890" s="69"/>
      <c r="C890" s="70"/>
      <c r="D890" s="71"/>
    </row>
    <row r="891" spans="2:4" x14ac:dyDescent="0.2">
      <c r="B891" s="69"/>
      <c r="C891" s="70"/>
      <c r="D891" s="71"/>
    </row>
    <row r="892" spans="2:4" x14ac:dyDescent="0.2">
      <c r="B892" s="69"/>
      <c r="C892" s="70"/>
      <c r="D892" s="71"/>
    </row>
    <row r="893" spans="2:4" x14ac:dyDescent="0.2">
      <c r="B893" s="69"/>
      <c r="C893" s="70"/>
      <c r="D893" s="71"/>
    </row>
    <row r="894" spans="2:4" x14ac:dyDescent="0.2">
      <c r="B894" s="69"/>
      <c r="C894" s="70"/>
      <c r="D894" s="71"/>
    </row>
    <row r="895" spans="2:4" x14ac:dyDescent="0.2">
      <c r="B895" s="69"/>
      <c r="C895" s="70"/>
      <c r="D895" s="71"/>
    </row>
    <row r="896" spans="2:4" x14ac:dyDescent="0.2">
      <c r="B896" s="69"/>
      <c r="C896" s="70"/>
      <c r="D896" s="71"/>
    </row>
    <row r="897" spans="2:4" x14ac:dyDescent="0.2">
      <c r="B897" s="69"/>
      <c r="C897" s="70"/>
      <c r="D897" s="71"/>
    </row>
    <row r="898" spans="2:4" x14ac:dyDescent="0.2">
      <c r="B898" s="69"/>
      <c r="C898" s="70"/>
      <c r="D898" s="71"/>
    </row>
    <row r="899" spans="2:4" x14ac:dyDescent="0.2">
      <c r="B899" s="69"/>
      <c r="C899" s="70"/>
      <c r="D899" s="71"/>
    </row>
    <row r="900" spans="2:4" x14ac:dyDescent="0.2">
      <c r="B900" s="69"/>
      <c r="C900" s="70"/>
      <c r="D900" s="71"/>
    </row>
    <row r="901" spans="2:4" x14ac:dyDescent="0.2">
      <c r="B901" s="69"/>
      <c r="C901" s="70"/>
      <c r="D901" s="71"/>
    </row>
    <row r="902" spans="2:4" x14ac:dyDescent="0.2">
      <c r="B902" s="69"/>
      <c r="C902" s="70"/>
      <c r="D902" s="71"/>
    </row>
    <row r="903" spans="2:4" x14ac:dyDescent="0.2">
      <c r="B903" s="69"/>
      <c r="C903" s="70"/>
      <c r="D903" s="71"/>
    </row>
    <row r="904" spans="2:4" x14ac:dyDescent="0.2">
      <c r="B904" s="69"/>
      <c r="C904" s="70"/>
      <c r="D904" s="71"/>
    </row>
    <row r="905" spans="2:4" x14ac:dyDescent="0.2">
      <c r="B905" s="69"/>
      <c r="C905" s="70"/>
      <c r="D905" s="71"/>
    </row>
    <row r="906" spans="2:4" x14ac:dyDescent="0.2">
      <c r="B906" s="69"/>
      <c r="C906" s="70"/>
      <c r="D906" s="71"/>
    </row>
    <row r="907" spans="2:4" x14ac:dyDescent="0.2">
      <c r="B907" s="69"/>
      <c r="C907" s="70"/>
      <c r="D907" s="71"/>
    </row>
    <row r="908" spans="2:4" x14ac:dyDescent="0.2">
      <c r="B908" s="69"/>
      <c r="C908" s="70"/>
      <c r="D908" s="71"/>
    </row>
    <row r="909" spans="2:4" x14ac:dyDescent="0.2">
      <c r="B909" s="69"/>
      <c r="C909" s="70"/>
      <c r="D909" s="71"/>
    </row>
    <row r="910" spans="2:4" x14ac:dyDescent="0.2">
      <c r="B910" s="69"/>
      <c r="C910" s="70"/>
      <c r="D910" s="71"/>
    </row>
    <row r="911" spans="2:4" x14ac:dyDescent="0.2">
      <c r="B911" s="69"/>
      <c r="C911" s="70"/>
      <c r="D911" s="71"/>
    </row>
    <row r="912" spans="2:4" x14ac:dyDescent="0.2">
      <c r="B912" s="69"/>
      <c r="C912" s="70"/>
      <c r="D912" s="71"/>
    </row>
    <row r="913" spans="2:4" x14ac:dyDescent="0.2">
      <c r="B913" s="69"/>
      <c r="C913" s="70"/>
      <c r="D913" s="71"/>
    </row>
    <row r="914" spans="2:4" x14ac:dyDescent="0.2">
      <c r="B914" s="69"/>
      <c r="C914" s="70"/>
      <c r="D914" s="71"/>
    </row>
    <row r="915" spans="2:4" x14ac:dyDescent="0.2">
      <c r="B915" s="69"/>
      <c r="C915" s="70"/>
      <c r="D915" s="71"/>
    </row>
    <row r="916" spans="2:4" x14ac:dyDescent="0.2">
      <c r="B916" s="69"/>
      <c r="C916" s="70"/>
      <c r="D916" s="71"/>
    </row>
    <row r="917" spans="2:4" x14ac:dyDescent="0.2">
      <c r="B917" s="69"/>
      <c r="C917" s="70"/>
      <c r="D917" s="71"/>
    </row>
    <row r="918" spans="2:4" x14ac:dyDescent="0.2">
      <c r="B918" s="69"/>
      <c r="C918" s="70"/>
      <c r="D918" s="71"/>
    </row>
    <row r="919" spans="2:4" x14ac:dyDescent="0.2">
      <c r="B919" s="69"/>
      <c r="C919" s="70"/>
      <c r="D919" s="71"/>
    </row>
    <row r="920" spans="2:4" x14ac:dyDescent="0.2">
      <c r="B920" s="69"/>
      <c r="C920" s="70"/>
      <c r="D920" s="71"/>
    </row>
    <row r="921" spans="2:4" x14ac:dyDescent="0.2">
      <c r="B921" s="69"/>
      <c r="C921" s="70"/>
      <c r="D921" s="71"/>
    </row>
    <row r="922" spans="2:4" x14ac:dyDescent="0.2">
      <c r="B922" s="69"/>
      <c r="C922" s="70"/>
      <c r="D922" s="71"/>
    </row>
    <row r="923" spans="2:4" x14ac:dyDescent="0.2">
      <c r="B923" s="69"/>
      <c r="C923" s="70"/>
      <c r="D923" s="71"/>
    </row>
    <row r="924" spans="2:4" x14ac:dyDescent="0.2">
      <c r="B924" s="69"/>
      <c r="C924" s="70"/>
      <c r="D924" s="71"/>
    </row>
    <row r="925" spans="2:4" x14ac:dyDescent="0.2">
      <c r="B925" s="69"/>
      <c r="C925" s="70"/>
      <c r="D925" s="71"/>
    </row>
    <row r="926" spans="2:4" x14ac:dyDescent="0.2">
      <c r="B926" s="69"/>
      <c r="C926" s="70"/>
      <c r="D926" s="71"/>
    </row>
    <row r="927" spans="2:4" x14ac:dyDescent="0.2">
      <c r="B927" s="69"/>
      <c r="C927" s="70"/>
      <c r="D927" s="71"/>
    </row>
    <row r="928" spans="2:4" x14ac:dyDescent="0.2">
      <c r="B928" s="69"/>
      <c r="C928" s="70"/>
      <c r="D928" s="71"/>
    </row>
    <row r="929" spans="2:4" x14ac:dyDescent="0.2">
      <c r="B929" s="69"/>
      <c r="C929" s="70"/>
      <c r="D929" s="71"/>
    </row>
    <row r="930" spans="2:4" x14ac:dyDescent="0.2">
      <c r="B930" s="69"/>
      <c r="C930" s="70"/>
      <c r="D930" s="71"/>
    </row>
    <row r="931" spans="2:4" x14ac:dyDescent="0.2">
      <c r="B931" s="69"/>
      <c r="C931" s="70"/>
      <c r="D931" s="71"/>
    </row>
    <row r="932" spans="2:4" x14ac:dyDescent="0.2">
      <c r="B932" s="69"/>
      <c r="C932" s="70"/>
      <c r="D932" s="71"/>
    </row>
    <row r="933" spans="2:4" x14ac:dyDescent="0.2">
      <c r="B933" s="69"/>
      <c r="C933" s="70"/>
      <c r="D933" s="71"/>
    </row>
    <row r="934" spans="2:4" x14ac:dyDescent="0.2">
      <c r="B934" s="69"/>
      <c r="C934" s="70"/>
      <c r="D934" s="71"/>
    </row>
    <row r="935" spans="2:4" x14ac:dyDescent="0.2">
      <c r="B935" s="69"/>
      <c r="C935" s="70"/>
      <c r="D935" s="71"/>
    </row>
    <row r="936" spans="2:4" x14ac:dyDescent="0.2">
      <c r="B936" s="69"/>
      <c r="C936" s="70"/>
      <c r="D936" s="71"/>
    </row>
    <row r="937" spans="2:4" x14ac:dyDescent="0.2">
      <c r="B937" s="69"/>
      <c r="C937" s="70"/>
      <c r="D937" s="71"/>
    </row>
    <row r="938" spans="2:4" x14ac:dyDescent="0.2">
      <c r="B938" s="69"/>
      <c r="C938" s="70"/>
      <c r="D938" s="71"/>
    </row>
    <row r="939" spans="2:4" x14ac:dyDescent="0.2">
      <c r="B939" s="69"/>
      <c r="C939" s="70"/>
      <c r="D939" s="71"/>
    </row>
    <row r="940" spans="2:4" x14ac:dyDescent="0.2">
      <c r="B940" s="69"/>
      <c r="C940" s="70"/>
      <c r="D940" s="71"/>
    </row>
    <row r="941" spans="2:4" x14ac:dyDescent="0.2">
      <c r="B941" s="69"/>
      <c r="C941" s="70"/>
      <c r="D941" s="71"/>
    </row>
    <row r="942" spans="2:4" x14ac:dyDescent="0.2">
      <c r="B942" s="69"/>
      <c r="C942" s="70"/>
      <c r="D942" s="71"/>
    </row>
    <row r="943" spans="2:4" x14ac:dyDescent="0.2">
      <c r="B943" s="69"/>
      <c r="C943" s="70"/>
      <c r="D943" s="71"/>
    </row>
    <row r="944" spans="2:4" x14ac:dyDescent="0.2">
      <c r="B944" s="69"/>
      <c r="C944" s="70"/>
      <c r="D944" s="71"/>
    </row>
    <row r="945" spans="2:4" x14ac:dyDescent="0.2">
      <c r="B945" s="69"/>
      <c r="C945" s="70"/>
      <c r="D945" s="71"/>
    </row>
    <row r="946" spans="2:4" x14ac:dyDescent="0.2">
      <c r="B946" s="69"/>
      <c r="C946" s="70"/>
      <c r="D946" s="71"/>
    </row>
    <row r="947" spans="2:4" x14ac:dyDescent="0.2">
      <c r="B947" s="69"/>
      <c r="C947" s="70"/>
      <c r="D947" s="71"/>
    </row>
    <row r="948" spans="2:4" x14ac:dyDescent="0.2">
      <c r="B948" s="69"/>
      <c r="C948" s="70"/>
      <c r="D948" s="71"/>
    </row>
    <row r="949" spans="2:4" x14ac:dyDescent="0.2">
      <c r="B949" s="69"/>
      <c r="C949" s="70"/>
      <c r="D949" s="71"/>
    </row>
    <row r="950" spans="2:4" x14ac:dyDescent="0.2">
      <c r="B950" s="69"/>
      <c r="C950" s="70"/>
      <c r="D950" s="71"/>
    </row>
    <row r="951" spans="2:4" x14ac:dyDescent="0.2">
      <c r="B951" s="69"/>
      <c r="C951" s="70"/>
      <c r="D951" s="71"/>
    </row>
    <row r="952" spans="2:4" x14ac:dyDescent="0.2">
      <c r="B952" s="69"/>
      <c r="C952" s="70"/>
      <c r="D952" s="71"/>
    </row>
    <row r="953" spans="2:4" x14ac:dyDescent="0.2">
      <c r="B953" s="69"/>
      <c r="C953" s="70"/>
      <c r="D953" s="71"/>
    </row>
    <row r="954" spans="2:4" x14ac:dyDescent="0.2">
      <c r="B954" s="69"/>
      <c r="C954" s="70"/>
      <c r="D954" s="71"/>
    </row>
    <row r="955" spans="2:4" x14ac:dyDescent="0.2">
      <c r="B955" s="69"/>
      <c r="C955" s="70"/>
      <c r="D955" s="71"/>
    </row>
    <row r="956" spans="2:4" x14ac:dyDescent="0.2">
      <c r="B956" s="69"/>
      <c r="C956" s="70"/>
      <c r="D956" s="71"/>
    </row>
    <row r="957" spans="2:4" x14ac:dyDescent="0.2">
      <c r="B957" s="69"/>
      <c r="C957" s="70"/>
      <c r="D957" s="71"/>
    </row>
    <row r="958" spans="2:4" x14ac:dyDescent="0.2">
      <c r="B958" s="69"/>
      <c r="C958" s="70"/>
      <c r="D958" s="71"/>
    </row>
    <row r="959" spans="2:4" x14ac:dyDescent="0.2">
      <c r="B959" s="69"/>
      <c r="C959" s="70"/>
      <c r="D959" s="71"/>
    </row>
    <row r="960" spans="2:4" x14ac:dyDescent="0.2">
      <c r="B960" s="69"/>
      <c r="C960" s="70"/>
      <c r="D960" s="71"/>
    </row>
    <row r="961" spans="2:4" x14ac:dyDescent="0.2">
      <c r="B961" s="69"/>
      <c r="C961" s="70"/>
      <c r="D961" s="71"/>
    </row>
    <row r="962" spans="2:4" x14ac:dyDescent="0.2">
      <c r="B962" s="69"/>
      <c r="C962" s="70"/>
      <c r="D962" s="71"/>
    </row>
    <row r="963" spans="2:4" x14ac:dyDescent="0.2">
      <c r="B963" s="69"/>
      <c r="C963" s="70"/>
      <c r="D963" s="71"/>
    </row>
    <row r="964" spans="2:4" x14ac:dyDescent="0.2">
      <c r="B964" s="69"/>
      <c r="C964" s="70"/>
      <c r="D964" s="71"/>
    </row>
    <row r="965" spans="2:4" x14ac:dyDescent="0.2">
      <c r="B965" s="69"/>
      <c r="C965" s="70"/>
      <c r="D965" s="71"/>
    </row>
    <row r="966" spans="2:4" x14ac:dyDescent="0.2">
      <c r="B966" s="69"/>
      <c r="C966" s="70"/>
      <c r="D966" s="71"/>
    </row>
    <row r="967" spans="2:4" x14ac:dyDescent="0.2">
      <c r="B967" s="69"/>
      <c r="C967" s="70"/>
      <c r="D967" s="71"/>
    </row>
    <row r="968" spans="2:4" x14ac:dyDescent="0.2">
      <c r="B968" s="69"/>
      <c r="C968" s="70"/>
      <c r="D968" s="71"/>
    </row>
    <row r="969" spans="2:4" x14ac:dyDescent="0.2">
      <c r="B969" s="69"/>
      <c r="C969" s="70"/>
      <c r="D969" s="71"/>
    </row>
    <row r="970" spans="2:4" x14ac:dyDescent="0.2">
      <c r="B970" s="69"/>
      <c r="C970" s="70"/>
      <c r="D970" s="71"/>
    </row>
    <row r="971" spans="2:4" x14ac:dyDescent="0.2">
      <c r="B971" s="69"/>
      <c r="C971" s="70"/>
      <c r="D971" s="71"/>
    </row>
    <row r="972" spans="2:4" x14ac:dyDescent="0.2">
      <c r="B972" s="69"/>
      <c r="C972" s="70"/>
      <c r="D972" s="71"/>
    </row>
    <row r="973" spans="2:4" x14ac:dyDescent="0.2">
      <c r="B973" s="69"/>
      <c r="C973" s="70"/>
      <c r="D973" s="71"/>
    </row>
    <row r="974" spans="2:4" x14ac:dyDescent="0.2">
      <c r="B974" s="69"/>
      <c r="C974" s="70"/>
      <c r="D974" s="71"/>
    </row>
    <row r="975" spans="2:4" x14ac:dyDescent="0.2">
      <c r="B975" s="69"/>
      <c r="C975" s="70"/>
      <c r="D975" s="71"/>
    </row>
    <row r="976" spans="2:4" x14ac:dyDescent="0.2">
      <c r="B976" s="69"/>
      <c r="C976" s="70"/>
      <c r="D976" s="71"/>
    </row>
    <row r="977" spans="2:4" x14ac:dyDescent="0.2">
      <c r="B977" s="69"/>
      <c r="C977" s="70"/>
      <c r="D977" s="71"/>
    </row>
    <row r="978" spans="2:4" x14ac:dyDescent="0.2">
      <c r="B978" s="69"/>
      <c r="C978" s="70"/>
      <c r="D978" s="71"/>
    </row>
    <row r="979" spans="2:4" x14ac:dyDescent="0.2">
      <c r="B979" s="69"/>
      <c r="C979" s="70"/>
      <c r="D979" s="71"/>
    </row>
    <row r="980" spans="2:4" x14ac:dyDescent="0.2">
      <c r="B980" s="69"/>
      <c r="C980" s="70"/>
      <c r="D980" s="71"/>
    </row>
    <row r="981" spans="2:4" x14ac:dyDescent="0.2">
      <c r="B981" s="69"/>
      <c r="C981" s="70"/>
      <c r="D981" s="71"/>
    </row>
    <row r="982" spans="2:4" x14ac:dyDescent="0.2">
      <c r="B982" s="69"/>
      <c r="C982" s="70"/>
      <c r="D982" s="71"/>
    </row>
    <row r="983" spans="2:4" x14ac:dyDescent="0.2">
      <c r="B983" s="69"/>
      <c r="C983" s="70"/>
      <c r="D983" s="71"/>
    </row>
    <row r="984" spans="2:4" x14ac:dyDescent="0.2">
      <c r="B984" s="69"/>
      <c r="C984" s="70"/>
      <c r="D984" s="71"/>
    </row>
    <row r="985" spans="2:4" x14ac:dyDescent="0.2">
      <c r="B985" s="69"/>
      <c r="C985" s="70"/>
      <c r="D985" s="71"/>
    </row>
    <row r="986" spans="2:4" x14ac:dyDescent="0.2">
      <c r="B986" s="69"/>
      <c r="C986" s="70"/>
      <c r="D986" s="71"/>
    </row>
    <row r="987" spans="2:4" x14ac:dyDescent="0.2">
      <c r="B987" s="69"/>
      <c r="C987" s="70"/>
      <c r="D987" s="71"/>
    </row>
    <row r="988" spans="2:4" x14ac:dyDescent="0.2">
      <c r="B988" s="69"/>
      <c r="C988" s="70"/>
      <c r="D988" s="71"/>
    </row>
    <row r="989" spans="2:4" x14ac:dyDescent="0.2">
      <c r="B989" s="69"/>
      <c r="C989" s="70"/>
      <c r="D989" s="71"/>
    </row>
    <row r="990" spans="2:4" x14ac:dyDescent="0.2">
      <c r="B990" s="69"/>
      <c r="C990" s="70"/>
      <c r="D990" s="71"/>
    </row>
    <row r="991" spans="2:4" x14ac:dyDescent="0.2">
      <c r="B991" s="69"/>
      <c r="C991" s="70"/>
      <c r="D991" s="71"/>
    </row>
    <row r="992" spans="2:4" x14ac:dyDescent="0.2">
      <c r="B992" s="69"/>
      <c r="C992" s="70"/>
      <c r="D992" s="71"/>
    </row>
    <row r="993" spans="2:4" x14ac:dyDescent="0.2">
      <c r="B993" s="69"/>
      <c r="C993" s="70"/>
      <c r="D993" s="71"/>
    </row>
    <row r="994" spans="2:4" x14ac:dyDescent="0.2">
      <c r="B994" s="69"/>
      <c r="C994" s="70"/>
      <c r="D994" s="71"/>
    </row>
    <row r="995" spans="2:4" x14ac:dyDescent="0.2">
      <c r="B995" s="69"/>
      <c r="C995" s="70"/>
      <c r="D995" s="71"/>
    </row>
    <row r="996" spans="2:4" x14ac:dyDescent="0.2">
      <c r="B996" s="69"/>
      <c r="C996" s="70"/>
      <c r="D996" s="71"/>
    </row>
    <row r="997" spans="2:4" x14ac:dyDescent="0.2">
      <c r="B997" s="69"/>
      <c r="C997" s="70"/>
      <c r="D997" s="71"/>
    </row>
    <row r="998" spans="2:4" x14ac:dyDescent="0.2">
      <c r="B998" s="69"/>
      <c r="C998" s="70"/>
      <c r="D998" s="71"/>
    </row>
    <row r="999" spans="2:4" x14ac:dyDescent="0.2">
      <c r="B999" s="69"/>
      <c r="C999" s="70"/>
      <c r="D999" s="71"/>
    </row>
    <row r="1000" spans="2:4" x14ac:dyDescent="0.2">
      <c r="B1000" s="69"/>
      <c r="C1000" s="70"/>
      <c r="D1000" s="71"/>
    </row>
    <row r="1001" spans="2:4" x14ac:dyDescent="0.2">
      <c r="B1001" s="69"/>
      <c r="C1001" s="70"/>
      <c r="D1001" s="71"/>
    </row>
    <row r="1002" spans="2:4" x14ac:dyDescent="0.2">
      <c r="B1002" s="69"/>
      <c r="C1002" s="70"/>
      <c r="D1002" s="71"/>
    </row>
    <row r="1003" spans="2:4" x14ac:dyDescent="0.2">
      <c r="B1003" s="69"/>
      <c r="C1003" s="70"/>
      <c r="D1003" s="71"/>
    </row>
    <row r="1004" spans="2:4" x14ac:dyDescent="0.2">
      <c r="B1004" s="69"/>
      <c r="C1004" s="70"/>
      <c r="D1004" s="71"/>
    </row>
    <row r="1005" spans="2:4" x14ac:dyDescent="0.2">
      <c r="B1005" s="69"/>
      <c r="C1005" s="70"/>
      <c r="D1005" s="71"/>
    </row>
    <row r="1006" spans="2:4" x14ac:dyDescent="0.2">
      <c r="B1006" s="69"/>
      <c r="C1006" s="70"/>
      <c r="D1006" s="71"/>
    </row>
    <row r="1007" spans="2:4" x14ac:dyDescent="0.2">
      <c r="B1007" s="69"/>
      <c r="C1007" s="70"/>
      <c r="D1007" s="71"/>
    </row>
    <row r="1008" spans="2:4" x14ac:dyDescent="0.2">
      <c r="B1008" s="69"/>
      <c r="C1008" s="70"/>
      <c r="D1008" s="71"/>
    </row>
    <row r="1009" spans="2:4" x14ac:dyDescent="0.2">
      <c r="B1009" s="69"/>
      <c r="C1009" s="70"/>
      <c r="D1009" s="71"/>
    </row>
    <row r="1010" spans="2:4" x14ac:dyDescent="0.2">
      <c r="B1010" s="69"/>
      <c r="C1010" s="70"/>
      <c r="D1010" s="71"/>
    </row>
    <row r="1011" spans="2:4" x14ac:dyDescent="0.2">
      <c r="B1011" s="69"/>
      <c r="C1011" s="70"/>
      <c r="D1011" s="71"/>
    </row>
    <row r="1012" spans="2:4" x14ac:dyDescent="0.2">
      <c r="B1012" s="69"/>
      <c r="C1012" s="70"/>
      <c r="D1012" s="71"/>
    </row>
    <row r="1013" spans="2:4" x14ac:dyDescent="0.2">
      <c r="B1013" s="69"/>
      <c r="C1013" s="70"/>
      <c r="D1013" s="71"/>
    </row>
    <row r="1014" spans="2:4" x14ac:dyDescent="0.2">
      <c r="B1014" s="69"/>
      <c r="C1014" s="70"/>
      <c r="D1014" s="71"/>
    </row>
    <row r="1015" spans="2:4" x14ac:dyDescent="0.2">
      <c r="B1015" s="69"/>
      <c r="C1015" s="70"/>
      <c r="D1015" s="71"/>
    </row>
    <row r="1016" spans="2:4" x14ac:dyDescent="0.2">
      <c r="B1016" s="69"/>
      <c r="C1016" s="70"/>
      <c r="D1016" s="71"/>
    </row>
    <row r="1017" spans="2:4" x14ac:dyDescent="0.2">
      <c r="B1017" s="69"/>
      <c r="C1017" s="70"/>
      <c r="D1017" s="71"/>
    </row>
    <row r="1018" spans="2:4" x14ac:dyDescent="0.2">
      <c r="B1018" s="69"/>
      <c r="C1018" s="70"/>
      <c r="D1018" s="71"/>
    </row>
    <row r="1019" spans="2:4" x14ac:dyDescent="0.2">
      <c r="B1019" s="69"/>
      <c r="C1019" s="70"/>
      <c r="D1019" s="71"/>
    </row>
    <row r="1020" spans="2:4" x14ac:dyDescent="0.2">
      <c r="B1020" s="69"/>
      <c r="C1020" s="70"/>
      <c r="D1020" s="71"/>
    </row>
    <row r="1021" spans="2:4" x14ac:dyDescent="0.2">
      <c r="B1021" s="69"/>
      <c r="C1021" s="70"/>
      <c r="D1021" s="71"/>
    </row>
    <row r="1022" spans="2:4" x14ac:dyDescent="0.2">
      <c r="B1022" s="69"/>
      <c r="C1022" s="70"/>
      <c r="D1022" s="71"/>
    </row>
    <row r="1023" spans="2:4" x14ac:dyDescent="0.2">
      <c r="B1023" s="69"/>
      <c r="C1023" s="70"/>
      <c r="D1023" s="71"/>
    </row>
    <row r="1024" spans="2:4" x14ac:dyDescent="0.2">
      <c r="B1024" s="69"/>
      <c r="C1024" s="70"/>
      <c r="D1024" s="71"/>
    </row>
    <row r="1025" spans="2:4" x14ac:dyDescent="0.2">
      <c r="B1025" s="69"/>
      <c r="C1025" s="70"/>
      <c r="D1025" s="71"/>
    </row>
    <row r="1026" spans="2:4" x14ac:dyDescent="0.2">
      <c r="B1026" s="69"/>
      <c r="C1026" s="70"/>
      <c r="D1026" s="71"/>
    </row>
    <row r="1027" spans="2:4" x14ac:dyDescent="0.2">
      <c r="B1027" s="69"/>
      <c r="C1027" s="70"/>
      <c r="D1027" s="71"/>
    </row>
    <row r="1028" spans="2:4" x14ac:dyDescent="0.2">
      <c r="B1028" s="69"/>
      <c r="C1028" s="70"/>
      <c r="D1028" s="71"/>
    </row>
    <row r="1029" spans="2:4" x14ac:dyDescent="0.2">
      <c r="B1029" s="69"/>
      <c r="C1029" s="70"/>
      <c r="D1029" s="71"/>
    </row>
    <row r="1030" spans="2:4" x14ac:dyDescent="0.2">
      <c r="B1030" s="69"/>
      <c r="C1030" s="70"/>
      <c r="D1030" s="71"/>
    </row>
    <row r="1031" spans="2:4" x14ac:dyDescent="0.2">
      <c r="B1031" s="69"/>
      <c r="C1031" s="70"/>
      <c r="D1031" s="71"/>
    </row>
    <row r="1032" spans="2:4" x14ac:dyDescent="0.2">
      <c r="B1032" s="69"/>
      <c r="C1032" s="70"/>
      <c r="D1032" s="71"/>
    </row>
    <row r="1033" spans="2:4" x14ac:dyDescent="0.2">
      <c r="B1033" s="69"/>
      <c r="C1033" s="70"/>
      <c r="D1033" s="71"/>
    </row>
    <row r="1034" spans="2:4" x14ac:dyDescent="0.2">
      <c r="B1034" s="69"/>
      <c r="C1034" s="70"/>
      <c r="D1034" s="71"/>
    </row>
    <row r="1035" spans="2:4" x14ac:dyDescent="0.2">
      <c r="B1035" s="69"/>
      <c r="C1035" s="70"/>
      <c r="D1035" s="71"/>
    </row>
    <row r="1036" spans="2:4" x14ac:dyDescent="0.2">
      <c r="B1036" s="69"/>
      <c r="C1036" s="70"/>
      <c r="D1036" s="71"/>
    </row>
    <row r="1037" spans="2:4" x14ac:dyDescent="0.2">
      <c r="B1037" s="69"/>
      <c r="C1037" s="70"/>
      <c r="D1037" s="71"/>
    </row>
    <row r="1038" spans="2:4" x14ac:dyDescent="0.2">
      <c r="B1038" s="69"/>
      <c r="C1038" s="70"/>
      <c r="D1038" s="71"/>
    </row>
    <row r="1039" spans="2:4" x14ac:dyDescent="0.2">
      <c r="B1039" s="69"/>
      <c r="C1039" s="70"/>
      <c r="D1039" s="71"/>
    </row>
    <row r="1040" spans="2:4" x14ac:dyDescent="0.2">
      <c r="B1040" s="69"/>
      <c r="C1040" s="70"/>
      <c r="D1040" s="71"/>
    </row>
    <row r="1041" spans="2:4" x14ac:dyDescent="0.2">
      <c r="B1041" s="69"/>
      <c r="C1041" s="70"/>
      <c r="D1041" s="71"/>
    </row>
    <row r="1042" spans="2:4" x14ac:dyDescent="0.2">
      <c r="B1042" s="69"/>
      <c r="C1042" s="70"/>
      <c r="D1042" s="71"/>
    </row>
    <row r="1043" spans="2:4" x14ac:dyDescent="0.2">
      <c r="B1043" s="69"/>
      <c r="C1043" s="70"/>
      <c r="D1043" s="71"/>
    </row>
    <row r="1044" spans="2:4" x14ac:dyDescent="0.2">
      <c r="B1044" s="69"/>
      <c r="C1044" s="70"/>
      <c r="D1044" s="71"/>
    </row>
    <row r="1045" spans="2:4" x14ac:dyDescent="0.2">
      <c r="B1045" s="69"/>
      <c r="C1045" s="70"/>
      <c r="D1045" s="71"/>
    </row>
    <row r="1046" spans="2:4" x14ac:dyDescent="0.2">
      <c r="B1046" s="69"/>
      <c r="C1046" s="70"/>
      <c r="D1046" s="71"/>
    </row>
    <row r="1047" spans="2:4" x14ac:dyDescent="0.2">
      <c r="B1047" s="69"/>
      <c r="C1047" s="70"/>
      <c r="D1047" s="71"/>
    </row>
    <row r="1048" spans="2:4" x14ac:dyDescent="0.2">
      <c r="B1048" s="69"/>
      <c r="C1048" s="70"/>
      <c r="D1048" s="71"/>
    </row>
    <row r="1049" spans="2:4" x14ac:dyDescent="0.2">
      <c r="B1049" s="69"/>
      <c r="C1049" s="70"/>
      <c r="D1049" s="71"/>
    </row>
    <row r="1050" spans="2:4" x14ac:dyDescent="0.2">
      <c r="B1050" s="69"/>
      <c r="C1050" s="70"/>
      <c r="D1050" s="71"/>
    </row>
    <row r="1051" spans="2:4" x14ac:dyDescent="0.2">
      <c r="B1051" s="69"/>
      <c r="C1051" s="70"/>
      <c r="D1051" s="71"/>
    </row>
    <row r="1052" spans="2:4" x14ac:dyDescent="0.2">
      <c r="B1052" s="69"/>
      <c r="C1052" s="70"/>
      <c r="D1052" s="71"/>
    </row>
    <row r="1053" spans="2:4" x14ac:dyDescent="0.2">
      <c r="B1053" s="69"/>
      <c r="C1053" s="70"/>
      <c r="D1053" s="71"/>
    </row>
    <row r="1054" spans="2:4" x14ac:dyDescent="0.2">
      <c r="B1054" s="69"/>
      <c r="C1054" s="70"/>
      <c r="D1054" s="71"/>
    </row>
    <row r="1055" spans="2:4" x14ac:dyDescent="0.2">
      <c r="B1055" s="69"/>
      <c r="C1055" s="70"/>
      <c r="D1055" s="71"/>
    </row>
    <row r="1056" spans="2:4" x14ac:dyDescent="0.2">
      <c r="B1056" s="69"/>
      <c r="C1056" s="70"/>
      <c r="D1056" s="71"/>
    </row>
    <row r="1057" spans="2:4" x14ac:dyDescent="0.2">
      <c r="B1057" s="69"/>
      <c r="C1057" s="70"/>
      <c r="D1057" s="71"/>
    </row>
    <row r="1058" spans="2:4" x14ac:dyDescent="0.2">
      <c r="B1058" s="69"/>
      <c r="C1058" s="70"/>
      <c r="D1058" s="71"/>
    </row>
    <row r="1059" spans="2:4" x14ac:dyDescent="0.2">
      <c r="B1059" s="69"/>
      <c r="C1059" s="70"/>
      <c r="D1059" s="71"/>
    </row>
    <row r="1060" spans="2:4" x14ac:dyDescent="0.2">
      <c r="B1060" s="69"/>
      <c r="C1060" s="70"/>
      <c r="D1060" s="71"/>
    </row>
    <row r="1061" spans="2:4" x14ac:dyDescent="0.2">
      <c r="B1061" s="69"/>
      <c r="C1061" s="70"/>
      <c r="D1061" s="71"/>
    </row>
    <row r="1062" spans="2:4" x14ac:dyDescent="0.2">
      <c r="B1062" s="69"/>
      <c r="C1062" s="70"/>
      <c r="D1062" s="71"/>
    </row>
    <row r="1063" spans="2:4" x14ac:dyDescent="0.2">
      <c r="B1063" s="69"/>
      <c r="C1063" s="70"/>
      <c r="D1063" s="71"/>
    </row>
    <row r="1064" spans="2:4" x14ac:dyDescent="0.2">
      <c r="B1064" s="69"/>
      <c r="C1064" s="70"/>
      <c r="D1064" s="71"/>
    </row>
    <row r="1065" spans="2:4" x14ac:dyDescent="0.2">
      <c r="B1065" s="69"/>
      <c r="C1065" s="70"/>
      <c r="D1065" s="71"/>
    </row>
    <row r="1066" spans="2:4" x14ac:dyDescent="0.2">
      <c r="B1066" s="69"/>
      <c r="C1066" s="70"/>
      <c r="D1066" s="71"/>
    </row>
    <row r="1067" spans="2:4" x14ac:dyDescent="0.2">
      <c r="B1067" s="69"/>
      <c r="C1067" s="70"/>
      <c r="D1067" s="71"/>
    </row>
    <row r="1068" spans="2:4" x14ac:dyDescent="0.2">
      <c r="B1068" s="69"/>
      <c r="C1068" s="70"/>
      <c r="D1068" s="71"/>
    </row>
    <row r="1069" spans="2:4" x14ac:dyDescent="0.2">
      <c r="B1069" s="69"/>
      <c r="C1069" s="70"/>
      <c r="D1069" s="71"/>
    </row>
    <row r="1070" spans="2:4" x14ac:dyDescent="0.2">
      <c r="B1070" s="69"/>
      <c r="C1070" s="70"/>
      <c r="D1070" s="71"/>
    </row>
    <row r="1071" spans="2:4" x14ac:dyDescent="0.2">
      <c r="B1071" s="69"/>
      <c r="C1071" s="70"/>
      <c r="D1071" s="71"/>
    </row>
    <row r="1072" spans="2:4" x14ac:dyDescent="0.2">
      <c r="B1072" s="69"/>
      <c r="C1072" s="70"/>
      <c r="D1072" s="71"/>
    </row>
    <row r="1073" spans="2:4" x14ac:dyDescent="0.2">
      <c r="B1073" s="69"/>
      <c r="C1073" s="70"/>
      <c r="D1073" s="71"/>
    </row>
    <row r="1074" spans="2:4" x14ac:dyDescent="0.2">
      <c r="B1074" s="69"/>
      <c r="C1074" s="70"/>
      <c r="D1074" s="71"/>
    </row>
    <row r="1075" spans="2:4" x14ac:dyDescent="0.2">
      <c r="B1075" s="69"/>
      <c r="C1075" s="70"/>
      <c r="D1075" s="71"/>
    </row>
    <row r="1076" spans="2:4" x14ac:dyDescent="0.2">
      <c r="B1076" s="69"/>
      <c r="C1076" s="70"/>
      <c r="D1076" s="71"/>
    </row>
    <row r="1077" spans="2:4" x14ac:dyDescent="0.2">
      <c r="B1077" s="69"/>
      <c r="C1077" s="70"/>
      <c r="D1077" s="71"/>
    </row>
    <row r="1078" spans="2:4" x14ac:dyDescent="0.2">
      <c r="B1078" s="69"/>
      <c r="C1078" s="70"/>
      <c r="D1078" s="71"/>
    </row>
    <row r="1079" spans="2:4" x14ac:dyDescent="0.2">
      <c r="B1079" s="69"/>
      <c r="C1079" s="70"/>
      <c r="D1079" s="71"/>
    </row>
    <row r="1080" spans="2:4" x14ac:dyDescent="0.2">
      <c r="B1080" s="69"/>
      <c r="C1080" s="70"/>
      <c r="D1080" s="71"/>
    </row>
    <row r="1081" spans="2:4" x14ac:dyDescent="0.2">
      <c r="B1081" s="69"/>
      <c r="C1081" s="70"/>
      <c r="D1081" s="71"/>
    </row>
    <row r="1082" spans="2:4" x14ac:dyDescent="0.2">
      <c r="B1082" s="69"/>
      <c r="C1082" s="70"/>
      <c r="D1082" s="71"/>
    </row>
    <row r="1083" spans="2:4" x14ac:dyDescent="0.2">
      <c r="B1083" s="69"/>
      <c r="C1083" s="70"/>
      <c r="D1083" s="71"/>
    </row>
    <row r="1084" spans="2:4" x14ac:dyDescent="0.2">
      <c r="B1084" s="69"/>
      <c r="C1084" s="70"/>
      <c r="D1084" s="71"/>
    </row>
    <row r="1085" spans="2:4" x14ac:dyDescent="0.2">
      <c r="B1085" s="69"/>
      <c r="C1085" s="70"/>
      <c r="D1085" s="71"/>
    </row>
    <row r="1086" spans="2:4" x14ac:dyDescent="0.2">
      <c r="B1086" s="69"/>
      <c r="C1086" s="70"/>
      <c r="D1086" s="71"/>
    </row>
    <row r="1087" spans="2:4" x14ac:dyDescent="0.2">
      <c r="B1087" s="69"/>
      <c r="C1087" s="70"/>
      <c r="D1087" s="71"/>
    </row>
    <row r="1088" spans="2:4" x14ac:dyDescent="0.2">
      <c r="B1088" s="69"/>
      <c r="C1088" s="70"/>
      <c r="D1088" s="71"/>
    </row>
    <row r="1089" spans="2:4" x14ac:dyDescent="0.2">
      <c r="B1089" s="69"/>
      <c r="C1089" s="70"/>
      <c r="D1089" s="71"/>
    </row>
    <row r="1090" spans="2:4" x14ac:dyDescent="0.2">
      <c r="B1090" s="69"/>
      <c r="C1090" s="70"/>
      <c r="D1090" s="71"/>
    </row>
    <row r="1091" spans="2:4" x14ac:dyDescent="0.2">
      <c r="B1091" s="69"/>
      <c r="C1091" s="70"/>
      <c r="D1091" s="71"/>
    </row>
    <row r="1092" spans="2:4" x14ac:dyDescent="0.2">
      <c r="B1092" s="69"/>
      <c r="C1092" s="70"/>
      <c r="D1092" s="71"/>
    </row>
    <row r="1093" spans="2:4" x14ac:dyDescent="0.2">
      <c r="B1093" s="69"/>
      <c r="C1093" s="70"/>
      <c r="D1093" s="71"/>
    </row>
    <row r="1094" spans="2:4" x14ac:dyDescent="0.2">
      <c r="B1094" s="69"/>
      <c r="C1094" s="70"/>
      <c r="D1094" s="71"/>
    </row>
    <row r="1095" spans="2:4" x14ac:dyDescent="0.2">
      <c r="B1095" s="69"/>
      <c r="C1095" s="70"/>
      <c r="D1095" s="71"/>
    </row>
    <row r="1096" spans="2:4" x14ac:dyDescent="0.2">
      <c r="B1096" s="69"/>
      <c r="C1096" s="70"/>
      <c r="D1096" s="71"/>
    </row>
    <row r="1097" spans="2:4" x14ac:dyDescent="0.2">
      <c r="B1097" s="69"/>
      <c r="C1097" s="70"/>
      <c r="D1097" s="71"/>
    </row>
    <row r="1098" spans="2:4" x14ac:dyDescent="0.2">
      <c r="B1098" s="69"/>
      <c r="C1098" s="70"/>
      <c r="D1098" s="71"/>
    </row>
    <row r="1099" spans="2:4" x14ac:dyDescent="0.2">
      <c r="B1099" s="69"/>
      <c r="C1099" s="70"/>
      <c r="D1099" s="71"/>
    </row>
    <row r="1100" spans="2:4" x14ac:dyDescent="0.2">
      <c r="B1100" s="69"/>
      <c r="C1100" s="70"/>
      <c r="D1100" s="71"/>
    </row>
    <row r="1101" spans="2:4" x14ac:dyDescent="0.2">
      <c r="B1101" s="69"/>
      <c r="C1101" s="70"/>
      <c r="D1101" s="71"/>
    </row>
    <row r="1102" spans="2:4" x14ac:dyDescent="0.2">
      <c r="B1102" s="69"/>
      <c r="C1102" s="70"/>
      <c r="D1102" s="71"/>
    </row>
    <row r="1103" spans="2:4" x14ac:dyDescent="0.2">
      <c r="B1103" s="69"/>
      <c r="C1103" s="70"/>
      <c r="D1103" s="71"/>
    </row>
    <row r="1104" spans="2:4" x14ac:dyDescent="0.2">
      <c r="B1104" s="69"/>
      <c r="C1104" s="70"/>
      <c r="D1104" s="71"/>
    </row>
    <row r="1105" spans="2:4" x14ac:dyDescent="0.2">
      <c r="B1105" s="69"/>
      <c r="C1105" s="70"/>
      <c r="D1105" s="71"/>
    </row>
    <row r="1106" spans="2:4" x14ac:dyDescent="0.2">
      <c r="B1106" s="69"/>
      <c r="C1106" s="70"/>
      <c r="D1106" s="71"/>
    </row>
    <row r="1107" spans="2:4" x14ac:dyDescent="0.2">
      <c r="B1107" s="69"/>
      <c r="C1107" s="70"/>
      <c r="D1107" s="71"/>
    </row>
    <row r="1108" spans="2:4" x14ac:dyDescent="0.2">
      <c r="B1108" s="69"/>
      <c r="C1108" s="70"/>
      <c r="D1108" s="71"/>
    </row>
    <row r="1109" spans="2:4" x14ac:dyDescent="0.2">
      <c r="B1109" s="69"/>
      <c r="C1109" s="70"/>
      <c r="D1109" s="71"/>
    </row>
    <row r="1110" spans="2:4" x14ac:dyDescent="0.2">
      <c r="B1110" s="69"/>
      <c r="C1110" s="70"/>
      <c r="D1110" s="71"/>
    </row>
    <row r="1111" spans="2:4" x14ac:dyDescent="0.2">
      <c r="B1111" s="69"/>
      <c r="C1111" s="70"/>
      <c r="D1111" s="71"/>
    </row>
    <row r="1112" spans="2:4" x14ac:dyDescent="0.2">
      <c r="B1112" s="69"/>
      <c r="C1112" s="70"/>
      <c r="D1112" s="71"/>
    </row>
    <row r="1113" spans="2:4" x14ac:dyDescent="0.2">
      <c r="B1113" s="69"/>
      <c r="C1113" s="70"/>
      <c r="D1113" s="71"/>
    </row>
    <row r="1114" spans="2:4" x14ac:dyDescent="0.2">
      <c r="B1114" s="69"/>
      <c r="C1114" s="70"/>
      <c r="D1114" s="71"/>
    </row>
    <row r="1115" spans="2:4" x14ac:dyDescent="0.2">
      <c r="B1115" s="69"/>
      <c r="C1115" s="70"/>
      <c r="D1115" s="71"/>
    </row>
    <row r="1116" spans="2:4" x14ac:dyDescent="0.2">
      <c r="B1116" s="69"/>
      <c r="C1116" s="70"/>
      <c r="D1116" s="71"/>
    </row>
    <row r="1117" spans="2:4" x14ac:dyDescent="0.2">
      <c r="B1117" s="69"/>
      <c r="C1117" s="70"/>
      <c r="D1117" s="71"/>
    </row>
    <row r="1118" spans="2:4" x14ac:dyDescent="0.2">
      <c r="B1118" s="69"/>
      <c r="C1118" s="70"/>
      <c r="D1118" s="71"/>
    </row>
    <row r="1119" spans="2:4" x14ac:dyDescent="0.2">
      <c r="B1119" s="69"/>
      <c r="C1119" s="70"/>
      <c r="D1119" s="71"/>
    </row>
    <row r="1120" spans="2:4" x14ac:dyDescent="0.2">
      <c r="B1120" s="69"/>
      <c r="C1120" s="70"/>
      <c r="D1120" s="71"/>
    </row>
    <row r="1121" spans="2:4" x14ac:dyDescent="0.2">
      <c r="B1121" s="69"/>
      <c r="C1121" s="70"/>
      <c r="D1121" s="71"/>
    </row>
    <row r="1122" spans="2:4" x14ac:dyDescent="0.2">
      <c r="B1122" s="69"/>
      <c r="C1122" s="70"/>
      <c r="D1122" s="71"/>
    </row>
    <row r="1123" spans="2:4" x14ac:dyDescent="0.2">
      <c r="B1123" s="69"/>
      <c r="C1123" s="70"/>
      <c r="D1123" s="71"/>
    </row>
    <row r="1124" spans="2:4" x14ac:dyDescent="0.2">
      <c r="B1124" s="69"/>
      <c r="C1124" s="70"/>
      <c r="D1124" s="71"/>
    </row>
    <row r="1125" spans="2:4" x14ac:dyDescent="0.2">
      <c r="B1125" s="69"/>
      <c r="C1125" s="70"/>
      <c r="D1125" s="71"/>
    </row>
    <row r="1126" spans="2:4" x14ac:dyDescent="0.2">
      <c r="B1126" s="69"/>
      <c r="C1126" s="70"/>
      <c r="D1126" s="71"/>
    </row>
    <row r="1127" spans="2:4" x14ac:dyDescent="0.2">
      <c r="B1127" s="69"/>
      <c r="C1127" s="70"/>
      <c r="D1127" s="71"/>
    </row>
    <row r="1128" spans="2:4" x14ac:dyDescent="0.2">
      <c r="B1128" s="69"/>
      <c r="C1128" s="70"/>
      <c r="D1128" s="71"/>
    </row>
    <row r="1129" spans="2:4" x14ac:dyDescent="0.2">
      <c r="B1129" s="69"/>
      <c r="C1129" s="70"/>
      <c r="D1129" s="71"/>
    </row>
    <row r="1130" spans="2:4" x14ac:dyDescent="0.2">
      <c r="B1130" s="69"/>
      <c r="C1130" s="70"/>
      <c r="D1130" s="71"/>
    </row>
    <row r="1131" spans="2:4" x14ac:dyDescent="0.2">
      <c r="B1131" s="69"/>
      <c r="C1131" s="70"/>
      <c r="D1131" s="71"/>
    </row>
    <row r="1132" spans="2:4" x14ac:dyDescent="0.2">
      <c r="B1132" s="69"/>
      <c r="C1132" s="70"/>
      <c r="D1132" s="71"/>
    </row>
    <row r="1133" spans="2:4" x14ac:dyDescent="0.2">
      <c r="B1133" s="69"/>
      <c r="C1133" s="70"/>
      <c r="D1133" s="71"/>
    </row>
    <row r="1134" spans="2:4" x14ac:dyDescent="0.2">
      <c r="B1134" s="69"/>
      <c r="C1134" s="70"/>
      <c r="D1134" s="71"/>
    </row>
    <row r="1135" spans="2:4" x14ac:dyDescent="0.2">
      <c r="B1135" s="69"/>
      <c r="C1135" s="70"/>
      <c r="D1135" s="71"/>
    </row>
    <row r="1136" spans="2:4" x14ac:dyDescent="0.2">
      <c r="B1136" s="69"/>
      <c r="C1136" s="70"/>
      <c r="D1136" s="71"/>
    </row>
    <row r="1137" spans="2:4" x14ac:dyDescent="0.2">
      <c r="B1137" s="69"/>
      <c r="C1137" s="70"/>
      <c r="D1137" s="71"/>
    </row>
    <row r="1138" spans="2:4" x14ac:dyDescent="0.2">
      <c r="B1138" s="69"/>
      <c r="C1138" s="70"/>
      <c r="D1138" s="71"/>
    </row>
    <row r="1139" spans="2:4" x14ac:dyDescent="0.2">
      <c r="B1139" s="69"/>
      <c r="C1139" s="70"/>
      <c r="D1139" s="71"/>
    </row>
    <row r="1140" spans="2:4" x14ac:dyDescent="0.2">
      <c r="B1140" s="69"/>
      <c r="C1140" s="70"/>
      <c r="D1140" s="71"/>
    </row>
    <row r="1141" spans="2:4" x14ac:dyDescent="0.2">
      <c r="B1141" s="69"/>
      <c r="C1141" s="70"/>
      <c r="D1141" s="71"/>
    </row>
    <row r="1142" spans="2:4" x14ac:dyDescent="0.2">
      <c r="B1142" s="69"/>
      <c r="C1142" s="70"/>
      <c r="D1142" s="71"/>
    </row>
    <row r="1143" spans="2:4" x14ac:dyDescent="0.2">
      <c r="B1143" s="69"/>
      <c r="C1143" s="70"/>
      <c r="D1143" s="71"/>
    </row>
    <row r="1144" spans="2:4" x14ac:dyDescent="0.2">
      <c r="B1144" s="69"/>
      <c r="C1144" s="70"/>
      <c r="D1144" s="71"/>
    </row>
    <row r="1145" spans="2:4" x14ac:dyDescent="0.2">
      <c r="B1145" s="69"/>
      <c r="C1145" s="70"/>
      <c r="D1145" s="71"/>
    </row>
    <row r="1146" spans="2:4" x14ac:dyDescent="0.2">
      <c r="B1146" s="69"/>
      <c r="C1146" s="70"/>
      <c r="D1146" s="71"/>
    </row>
    <row r="1147" spans="2:4" x14ac:dyDescent="0.2">
      <c r="B1147" s="69"/>
      <c r="C1147" s="70"/>
      <c r="D1147" s="71"/>
    </row>
    <row r="1148" spans="2:4" x14ac:dyDescent="0.2">
      <c r="B1148" s="69"/>
      <c r="C1148" s="70"/>
      <c r="D1148" s="71"/>
    </row>
    <row r="1149" spans="2:4" x14ac:dyDescent="0.2">
      <c r="B1149" s="69"/>
      <c r="C1149" s="70"/>
      <c r="D1149" s="71"/>
    </row>
    <row r="1150" spans="2:4" x14ac:dyDescent="0.2">
      <c r="B1150" s="69"/>
      <c r="C1150" s="70"/>
      <c r="D1150" s="71"/>
    </row>
    <row r="1151" spans="2:4" x14ac:dyDescent="0.2">
      <c r="B1151" s="69"/>
      <c r="C1151" s="70"/>
      <c r="D1151" s="71"/>
    </row>
    <row r="1152" spans="2:4" x14ac:dyDescent="0.2">
      <c r="B1152" s="69"/>
      <c r="C1152" s="70"/>
      <c r="D1152" s="71"/>
    </row>
    <row r="1153" spans="2:4" x14ac:dyDescent="0.2">
      <c r="B1153" s="69"/>
      <c r="C1153" s="70"/>
      <c r="D1153" s="71"/>
    </row>
    <row r="1154" spans="2:4" x14ac:dyDescent="0.2">
      <c r="B1154" s="69"/>
      <c r="C1154" s="70"/>
      <c r="D1154" s="71"/>
    </row>
    <row r="1155" spans="2:4" x14ac:dyDescent="0.2">
      <c r="B1155" s="69"/>
      <c r="C1155" s="70"/>
      <c r="D1155" s="71"/>
    </row>
    <row r="1156" spans="2:4" x14ac:dyDescent="0.2">
      <c r="B1156" s="69"/>
      <c r="C1156" s="70"/>
      <c r="D1156" s="71"/>
    </row>
    <row r="1157" spans="2:4" x14ac:dyDescent="0.2">
      <c r="B1157" s="69"/>
      <c r="C1157" s="70"/>
      <c r="D1157" s="71"/>
    </row>
    <row r="1158" spans="2:4" x14ac:dyDescent="0.2">
      <c r="B1158" s="69"/>
      <c r="C1158" s="70"/>
      <c r="D1158" s="71"/>
    </row>
    <row r="1159" spans="2:4" x14ac:dyDescent="0.2">
      <c r="B1159" s="69"/>
      <c r="C1159" s="70"/>
      <c r="D1159" s="71"/>
    </row>
    <row r="1160" spans="2:4" x14ac:dyDescent="0.2">
      <c r="B1160" s="69"/>
      <c r="C1160" s="70"/>
      <c r="D1160" s="71"/>
    </row>
    <row r="1161" spans="2:4" x14ac:dyDescent="0.2">
      <c r="B1161" s="69"/>
      <c r="C1161" s="70"/>
      <c r="D1161" s="71"/>
    </row>
    <row r="1162" spans="2:4" x14ac:dyDescent="0.2">
      <c r="B1162" s="69"/>
      <c r="C1162" s="70"/>
      <c r="D1162" s="71"/>
    </row>
    <row r="1163" spans="2:4" x14ac:dyDescent="0.2">
      <c r="B1163" s="69"/>
      <c r="C1163" s="70"/>
      <c r="D1163" s="71"/>
    </row>
    <row r="1164" spans="2:4" x14ac:dyDescent="0.2">
      <c r="B1164" s="69"/>
      <c r="C1164" s="70"/>
      <c r="D1164" s="71"/>
    </row>
    <row r="1165" spans="2:4" x14ac:dyDescent="0.2">
      <c r="B1165" s="69"/>
      <c r="C1165" s="70"/>
      <c r="D1165" s="71"/>
    </row>
    <row r="1166" spans="2:4" x14ac:dyDescent="0.2">
      <c r="B1166" s="69"/>
      <c r="C1166" s="70"/>
      <c r="D1166" s="71"/>
    </row>
    <row r="1167" spans="2:4" x14ac:dyDescent="0.2">
      <c r="B1167" s="69"/>
      <c r="C1167" s="70"/>
      <c r="D1167" s="71"/>
    </row>
    <row r="1168" spans="2:4" x14ac:dyDescent="0.2">
      <c r="B1168" s="69"/>
      <c r="C1168" s="70"/>
      <c r="D1168" s="71"/>
    </row>
    <row r="1169" spans="2:4" x14ac:dyDescent="0.2">
      <c r="B1169" s="69"/>
      <c r="C1169" s="70"/>
      <c r="D1169" s="71"/>
    </row>
    <row r="1170" spans="2:4" x14ac:dyDescent="0.2">
      <c r="B1170" s="69"/>
      <c r="C1170" s="70"/>
      <c r="D1170" s="71"/>
    </row>
    <row r="1171" spans="2:4" x14ac:dyDescent="0.2">
      <c r="B1171" s="69"/>
      <c r="C1171" s="70"/>
      <c r="D1171" s="71"/>
    </row>
    <row r="1172" spans="2:4" x14ac:dyDescent="0.2">
      <c r="B1172" s="69"/>
      <c r="C1172" s="70"/>
      <c r="D1172" s="71"/>
    </row>
    <row r="1173" spans="2:4" x14ac:dyDescent="0.2">
      <c r="B1173" s="69"/>
      <c r="C1173" s="70"/>
      <c r="D1173" s="71"/>
    </row>
    <row r="1174" spans="2:4" x14ac:dyDescent="0.2">
      <c r="B1174" s="69"/>
      <c r="C1174" s="70"/>
      <c r="D1174" s="71"/>
    </row>
    <row r="1175" spans="2:4" x14ac:dyDescent="0.2">
      <c r="B1175" s="69"/>
      <c r="C1175" s="70"/>
      <c r="D1175" s="71"/>
    </row>
    <row r="1176" spans="2:4" x14ac:dyDescent="0.2">
      <c r="B1176" s="69"/>
      <c r="C1176" s="70"/>
      <c r="D1176" s="71"/>
    </row>
    <row r="1177" spans="2:4" x14ac:dyDescent="0.2">
      <c r="B1177" s="69"/>
      <c r="C1177" s="70"/>
      <c r="D1177" s="71"/>
    </row>
    <row r="1178" spans="2:4" x14ac:dyDescent="0.2">
      <c r="B1178" s="69"/>
      <c r="C1178" s="70"/>
      <c r="D1178" s="71"/>
    </row>
    <row r="1179" spans="2:4" x14ac:dyDescent="0.2">
      <c r="B1179" s="69"/>
      <c r="C1179" s="70"/>
      <c r="D1179" s="71"/>
    </row>
    <row r="1180" spans="2:4" x14ac:dyDescent="0.2">
      <c r="B1180" s="69"/>
      <c r="C1180" s="70"/>
      <c r="D1180" s="71"/>
    </row>
    <row r="1181" spans="2:4" x14ac:dyDescent="0.2">
      <c r="B1181" s="69"/>
      <c r="C1181" s="70"/>
      <c r="D1181" s="71"/>
    </row>
    <row r="1182" spans="2:4" x14ac:dyDescent="0.2">
      <c r="B1182" s="69"/>
      <c r="C1182" s="70"/>
      <c r="D1182" s="71"/>
    </row>
    <row r="1183" spans="2:4" x14ac:dyDescent="0.2">
      <c r="B1183" s="69"/>
      <c r="C1183" s="70"/>
      <c r="D1183" s="71"/>
    </row>
    <row r="1184" spans="2:4" x14ac:dyDescent="0.2">
      <c r="B1184" s="69"/>
      <c r="C1184" s="70"/>
      <c r="D1184" s="71"/>
    </row>
    <row r="1185" spans="2:4" x14ac:dyDescent="0.2">
      <c r="B1185" s="69"/>
      <c r="C1185" s="70"/>
      <c r="D1185" s="71"/>
    </row>
    <row r="1186" spans="2:4" x14ac:dyDescent="0.2">
      <c r="B1186" s="69"/>
      <c r="C1186" s="70"/>
      <c r="D1186" s="71"/>
    </row>
    <row r="1187" spans="2:4" x14ac:dyDescent="0.2">
      <c r="B1187" s="69"/>
      <c r="C1187" s="70"/>
      <c r="D1187" s="71"/>
    </row>
    <row r="1188" spans="2:4" x14ac:dyDescent="0.2">
      <c r="B1188" s="69"/>
      <c r="C1188" s="70"/>
      <c r="D1188" s="71"/>
    </row>
    <row r="1189" spans="2:4" x14ac:dyDescent="0.2">
      <c r="B1189" s="69"/>
      <c r="C1189" s="70"/>
      <c r="D1189" s="71"/>
    </row>
    <row r="1190" spans="2:4" x14ac:dyDescent="0.2">
      <c r="B1190" s="69"/>
      <c r="C1190" s="70"/>
      <c r="D1190" s="71"/>
    </row>
    <row r="1191" spans="2:4" x14ac:dyDescent="0.2">
      <c r="B1191" s="69"/>
      <c r="C1191" s="70"/>
      <c r="D1191" s="71"/>
    </row>
    <row r="1192" spans="2:4" x14ac:dyDescent="0.2">
      <c r="B1192" s="69"/>
      <c r="C1192" s="70"/>
      <c r="D1192" s="71"/>
    </row>
    <row r="1193" spans="2:4" x14ac:dyDescent="0.2">
      <c r="B1193" s="69"/>
      <c r="C1193" s="70"/>
      <c r="D1193" s="71"/>
    </row>
    <row r="1194" spans="2:4" x14ac:dyDescent="0.2">
      <c r="B1194" s="69"/>
      <c r="C1194" s="70"/>
      <c r="D1194" s="71"/>
    </row>
    <row r="1195" spans="2:4" x14ac:dyDescent="0.2">
      <c r="B1195" s="69"/>
      <c r="C1195" s="70"/>
      <c r="D1195" s="71"/>
    </row>
    <row r="1196" spans="2:4" x14ac:dyDescent="0.2">
      <c r="B1196" s="69"/>
      <c r="C1196" s="70"/>
      <c r="D1196" s="71"/>
    </row>
    <row r="1197" spans="2:4" x14ac:dyDescent="0.2">
      <c r="B1197" s="69"/>
      <c r="C1197" s="70"/>
      <c r="D1197" s="71"/>
    </row>
    <row r="1198" spans="2:4" x14ac:dyDescent="0.2">
      <c r="B1198" s="69"/>
      <c r="C1198" s="70"/>
      <c r="D1198" s="71"/>
    </row>
    <row r="1199" spans="2:4" x14ac:dyDescent="0.2">
      <c r="B1199" s="69"/>
      <c r="C1199" s="70"/>
      <c r="D1199" s="71"/>
    </row>
    <row r="1200" spans="2:4" x14ac:dyDescent="0.2">
      <c r="B1200" s="69"/>
      <c r="C1200" s="70"/>
      <c r="D1200" s="71"/>
    </row>
    <row r="1201" spans="2:4" x14ac:dyDescent="0.2">
      <c r="B1201" s="69"/>
      <c r="C1201" s="70"/>
      <c r="D1201" s="71"/>
    </row>
    <row r="1202" spans="2:4" x14ac:dyDescent="0.2">
      <c r="B1202" s="69"/>
      <c r="C1202" s="70"/>
      <c r="D1202" s="71"/>
    </row>
    <row r="1203" spans="2:4" x14ac:dyDescent="0.2">
      <c r="B1203" s="69"/>
      <c r="C1203" s="70"/>
      <c r="D1203" s="71"/>
    </row>
    <row r="1204" spans="2:4" x14ac:dyDescent="0.2">
      <c r="B1204" s="69"/>
      <c r="C1204" s="70"/>
      <c r="D1204" s="71"/>
    </row>
    <row r="1205" spans="2:4" x14ac:dyDescent="0.2">
      <c r="B1205" s="69"/>
      <c r="C1205" s="70"/>
      <c r="D1205" s="71"/>
    </row>
    <row r="1206" spans="2:4" x14ac:dyDescent="0.2">
      <c r="B1206" s="69"/>
      <c r="C1206" s="70"/>
      <c r="D1206" s="71"/>
    </row>
    <row r="1207" spans="2:4" x14ac:dyDescent="0.2">
      <c r="B1207" s="69"/>
      <c r="C1207" s="70"/>
      <c r="D1207" s="71"/>
    </row>
    <row r="1208" spans="2:4" x14ac:dyDescent="0.2">
      <c r="B1208" s="69"/>
      <c r="C1208" s="70"/>
      <c r="D1208" s="71"/>
    </row>
    <row r="1209" spans="2:4" x14ac:dyDescent="0.2">
      <c r="B1209" s="69"/>
      <c r="C1209" s="70"/>
      <c r="D1209" s="71"/>
    </row>
    <row r="1210" spans="2:4" x14ac:dyDescent="0.2">
      <c r="B1210" s="69"/>
      <c r="C1210" s="70"/>
      <c r="D1210" s="71"/>
    </row>
    <row r="1211" spans="2:4" x14ac:dyDescent="0.2">
      <c r="B1211" s="69"/>
      <c r="C1211" s="70"/>
      <c r="D1211" s="71"/>
    </row>
    <row r="1212" spans="2:4" x14ac:dyDescent="0.2">
      <c r="B1212" s="69"/>
      <c r="C1212" s="70"/>
      <c r="D1212" s="71"/>
    </row>
    <row r="1213" spans="2:4" x14ac:dyDescent="0.2">
      <c r="B1213" s="69"/>
      <c r="C1213" s="70"/>
      <c r="D1213" s="71"/>
    </row>
    <row r="1214" spans="2:4" x14ac:dyDescent="0.2">
      <c r="B1214" s="69"/>
      <c r="C1214" s="70"/>
      <c r="D1214" s="71"/>
    </row>
    <row r="1215" spans="2:4" x14ac:dyDescent="0.2">
      <c r="B1215" s="69"/>
      <c r="C1215" s="70"/>
      <c r="D1215" s="71"/>
    </row>
    <row r="1216" spans="2:4" x14ac:dyDescent="0.2">
      <c r="B1216" s="69"/>
      <c r="C1216" s="70"/>
      <c r="D1216" s="71"/>
    </row>
    <row r="1217" spans="2:4" x14ac:dyDescent="0.2">
      <c r="B1217" s="69"/>
      <c r="C1217" s="70"/>
      <c r="D1217" s="71"/>
    </row>
    <row r="1218" spans="2:4" x14ac:dyDescent="0.2">
      <c r="B1218" s="69"/>
      <c r="C1218" s="70"/>
      <c r="D1218" s="71"/>
    </row>
    <row r="1219" spans="2:4" x14ac:dyDescent="0.2">
      <c r="B1219" s="69"/>
      <c r="C1219" s="70"/>
      <c r="D1219" s="71"/>
    </row>
    <row r="1220" spans="2:4" x14ac:dyDescent="0.2">
      <c r="B1220" s="69"/>
      <c r="C1220" s="70"/>
      <c r="D1220" s="71"/>
    </row>
    <row r="1221" spans="2:4" x14ac:dyDescent="0.2">
      <c r="B1221" s="69"/>
      <c r="C1221" s="70"/>
      <c r="D1221" s="71"/>
    </row>
    <row r="1222" spans="2:4" x14ac:dyDescent="0.2">
      <c r="B1222" s="69"/>
      <c r="C1222" s="70"/>
      <c r="D1222" s="71"/>
    </row>
    <row r="1223" spans="2:4" x14ac:dyDescent="0.2">
      <c r="B1223" s="69"/>
      <c r="C1223" s="70"/>
      <c r="D1223" s="71"/>
    </row>
    <row r="1224" spans="2:4" x14ac:dyDescent="0.2">
      <c r="B1224" s="69"/>
      <c r="C1224" s="70"/>
      <c r="D1224" s="71"/>
    </row>
    <row r="1225" spans="2:4" x14ac:dyDescent="0.2">
      <c r="B1225" s="69"/>
      <c r="C1225" s="70"/>
      <c r="D1225" s="71"/>
    </row>
    <row r="1226" spans="2:4" x14ac:dyDescent="0.2">
      <c r="B1226" s="69"/>
      <c r="C1226" s="70"/>
      <c r="D1226" s="71"/>
    </row>
    <row r="1227" spans="2:4" x14ac:dyDescent="0.2">
      <c r="B1227" s="69"/>
      <c r="C1227" s="70"/>
      <c r="D1227" s="71"/>
    </row>
    <row r="1228" spans="2:4" x14ac:dyDescent="0.2">
      <c r="B1228" s="69"/>
      <c r="C1228" s="70"/>
      <c r="D1228" s="71"/>
    </row>
    <row r="1229" spans="2:4" x14ac:dyDescent="0.2">
      <c r="B1229" s="69"/>
      <c r="C1229" s="70"/>
      <c r="D1229" s="71"/>
    </row>
    <row r="1230" spans="2:4" x14ac:dyDescent="0.2">
      <c r="B1230" s="69"/>
      <c r="C1230" s="70"/>
      <c r="D1230" s="71"/>
    </row>
    <row r="1231" spans="2:4" x14ac:dyDescent="0.2">
      <c r="B1231" s="69"/>
      <c r="C1231" s="70"/>
      <c r="D1231" s="71"/>
    </row>
    <row r="1232" spans="2:4" x14ac:dyDescent="0.2">
      <c r="B1232" s="69"/>
      <c r="C1232" s="70"/>
      <c r="D1232" s="71"/>
    </row>
    <row r="1233" spans="2:4" x14ac:dyDescent="0.2">
      <c r="B1233" s="69"/>
      <c r="C1233" s="70"/>
      <c r="D1233" s="71"/>
    </row>
    <row r="1234" spans="2:4" x14ac:dyDescent="0.2">
      <c r="B1234" s="69"/>
      <c r="C1234" s="70"/>
      <c r="D1234" s="71"/>
    </row>
    <row r="1235" spans="2:4" x14ac:dyDescent="0.2">
      <c r="B1235" s="69"/>
      <c r="C1235" s="70"/>
      <c r="D1235" s="71"/>
    </row>
    <row r="1236" spans="2:4" x14ac:dyDescent="0.2">
      <c r="B1236" s="69"/>
      <c r="C1236" s="70"/>
      <c r="D1236" s="71"/>
    </row>
    <row r="1237" spans="2:4" x14ac:dyDescent="0.2">
      <c r="B1237" s="69"/>
      <c r="C1237" s="70"/>
      <c r="D1237" s="71"/>
    </row>
    <row r="1238" spans="2:4" x14ac:dyDescent="0.2">
      <c r="B1238" s="69"/>
      <c r="C1238" s="70"/>
      <c r="D1238" s="71"/>
    </row>
    <row r="1239" spans="2:4" x14ac:dyDescent="0.2">
      <c r="B1239" s="69"/>
      <c r="C1239" s="70"/>
      <c r="D1239" s="71"/>
    </row>
    <row r="1240" spans="2:4" x14ac:dyDescent="0.2">
      <c r="B1240" s="69"/>
      <c r="C1240" s="70"/>
      <c r="D1240" s="71"/>
    </row>
    <row r="1241" spans="2:4" x14ac:dyDescent="0.2">
      <c r="B1241" s="69"/>
      <c r="C1241" s="70"/>
      <c r="D1241" s="71"/>
    </row>
    <row r="1242" spans="2:4" x14ac:dyDescent="0.2">
      <c r="B1242" s="69"/>
      <c r="C1242" s="70"/>
      <c r="D1242" s="71"/>
    </row>
    <row r="1243" spans="2:4" x14ac:dyDescent="0.2">
      <c r="B1243" s="69"/>
      <c r="C1243" s="70"/>
      <c r="D1243" s="71"/>
    </row>
    <row r="1244" spans="2:4" x14ac:dyDescent="0.2">
      <c r="B1244" s="69"/>
      <c r="C1244" s="70"/>
      <c r="D1244" s="71"/>
    </row>
    <row r="1245" spans="2:4" x14ac:dyDescent="0.2">
      <c r="B1245" s="69"/>
      <c r="C1245" s="70"/>
      <c r="D1245" s="71"/>
    </row>
    <row r="1246" spans="2:4" x14ac:dyDescent="0.2">
      <c r="B1246" s="69"/>
      <c r="C1246" s="70"/>
      <c r="D1246" s="71"/>
    </row>
    <row r="1247" spans="2:4" x14ac:dyDescent="0.2">
      <c r="B1247" s="69"/>
      <c r="C1247" s="70"/>
      <c r="D1247" s="71"/>
    </row>
    <row r="1248" spans="2:4" x14ac:dyDescent="0.2">
      <c r="B1248" s="69"/>
      <c r="C1248" s="70"/>
      <c r="D1248" s="71"/>
    </row>
    <row r="1249" spans="2:4" x14ac:dyDescent="0.2">
      <c r="B1249" s="69"/>
      <c r="C1249" s="70"/>
      <c r="D1249" s="71"/>
    </row>
    <row r="1250" spans="2:4" x14ac:dyDescent="0.2">
      <c r="B1250" s="69"/>
      <c r="C1250" s="70"/>
      <c r="D1250" s="71"/>
    </row>
    <row r="1251" spans="2:4" x14ac:dyDescent="0.2">
      <c r="B1251" s="69"/>
      <c r="C1251" s="70"/>
      <c r="D1251" s="71"/>
    </row>
    <row r="1252" spans="2:4" x14ac:dyDescent="0.2">
      <c r="B1252" s="69"/>
      <c r="C1252" s="70"/>
      <c r="D1252" s="71"/>
    </row>
    <row r="1253" spans="2:4" x14ac:dyDescent="0.2">
      <c r="B1253" s="69"/>
      <c r="C1253" s="70"/>
      <c r="D1253" s="71"/>
    </row>
    <row r="1254" spans="2:4" x14ac:dyDescent="0.2">
      <c r="B1254" s="69"/>
      <c r="C1254" s="70"/>
      <c r="D1254" s="71"/>
    </row>
    <row r="1255" spans="2:4" x14ac:dyDescent="0.2">
      <c r="B1255" s="69"/>
      <c r="C1255" s="70"/>
      <c r="D1255" s="71"/>
    </row>
    <row r="1256" spans="2:4" x14ac:dyDescent="0.2">
      <c r="B1256" s="69"/>
      <c r="C1256" s="70"/>
      <c r="D1256" s="71"/>
    </row>
    <row r="1257" spans="2:4" x14ac:dyDescent="0.2">
      <c r="B1257" s="69"/>
      <c r="C1257" s="70"/>
      <c r="D1257" s="71"/>
    </row>
    <row r="1258" spans="2:4" x14ac:dyDescent="0.2">
      <c r="B1258" s="69"/>
      <c r="C1258" s="70"/>
      <c r="D1258" s="71"/>
    </row>
    <row r="1259" spans="2:4" x14ac:dyDescent="0.2">
      <c r="B1259" s="69"/>
      <c r="C1259" s="70"/>
      <c r="D1259" s="71"/>
    </row>
    <row r="1260" spans="2:4" x14ac:dyDescent="0.2">
      <c r="B1260" s="69"/>
      <c r="C1260" s="70"/>
      <c r="D1260" s="71"/>
    </row>
    <row r="1261" spans="2:4" x14ac:dyDescent="0.2">
      <c r="B1261" s="69"/>
      <c r="C1261" s="70"/>
      <c r="D1261" s="71"/>
    </row>
    <row r="1262" spans="2:4" x14ac:dyDescent="0.2">
      <c r="B1262" s="69"/>
      <c r="C1262" s="70"/>
      <c r="D1262" s="71"/>
    </row>
    <row r="1263" spans="2:4" x14ac:dyDescent="0.2">
      <c r="B1263" s="69"/>
      <c r="C1263" s="70"/>
      <c r="D1263" s="71"/>
    </row>
    <row r="1264" spans="2:4" x14ac:dyDescent="0.2">
      <c r="B1264" s="69"/>
      <c r="C1264" s="70"/>
      <c r="D1264" s="71"/>
    </row>
    <row r="1265" spans="2:4" x14ac:dyDescent="0.2">
      <c r="B1265" s="69"/>
      <c r="C1265" s="70"/>
      <c r="D1265" s="71"/>
    </row>
    <row r="1266" spans="2:4" x14ac:dyDescent="0.2">
      <c r="B1266" s="69"/>
      <c r="C1266" s="70"/>
      <c r="D1266" s="71"/>
    </row>
    <row r="1267" spans="2:4" x14ac:dyDescent="0.2">
      <c r="B1267" s="69"/>
      <c r="C1267" s="70"/>
      <c r="D1267" s="71"/>
    </row>
    <row r="1268" spans="2:4" x14ac:dyDescent="0.2">
      <c r="B1268" s="69"/>
      <c r="C1268" s="70"/>
      <c r="D1268" s="71"/>
    </row>
    <row r="1269" spans="2:4" x14ac:dyDescent="0.2">
      <c r="B1269" s="69"/>
      <c r="C1269" s="70"/>
      <c r="D1269" s="71"/>
    </row>
    <row r="1270" spans="2:4" x14ac:dyDescent="0.2">
      <c r="B1270" s="69"/>
      <c r="C1270" s="70"/>
      <c r="D1270" s="71"/>
    </row>
    <row r="1271" spans="2:4" x14ac:dyDescent="0.2">
      <c r="B1271" s="69"/>
      <c r="C1271" s="70"/>
      <c r="D1271" s="71"/>
    </row>
    <row r="1272" spans="2:4" x14ac:dyDescent="0.2">
      <c r="B1272" s="69"/>
      <c r="C1272" s="70"/>
      <c r="D1272" s="71"/>
    </row>
    <row r="1273" spans="2:4" x14ac:dyDescent="0.2">
      <c r="B1273" s="69"/>
      <c r="C1273" s="70"/>
      <c r="D1273" s="71"/>
    </row>
    <row r="1274" spans="2:4" x14ac:dyDescent="0.2">
      <c r="B1274" s="69"/>
      <c r="C1274" s="70"/>
      <c r="D1274" s="71"/>
    </row>
    <row r="1275" spans="2:4" x14ac:dyDescent="0.2">
      <c r="B1275" s="69"/>
      <c r="C1275" s="70"/>
      <c r="D1275" s="71"/>
    </row>
    <row r="1276" spans="2:4" x14ac:dyDescent="0.2">
      <c r="B1276" s="69"/>
      <c r="C1276" s="70"/>
      <c r="D1276" s="71"/>
    </row>
    <row r="1277" spans="2:4" x14ac:dyDescent="0.2">
      <c r="B1277" s="69"/>
      <c r="C1277" s="70"/>
      <c r="D1277" s="71"/>
    </row>
    <row r="1278" spans="2:4" x14ac:dyDescent="0.2">
      <c r="B1278" s="69"/>
      <c r="C1278" s="70"/>
      <c r="D1278" s="71"/>
    </row>
    <row r="1279" spans="2:4" x14ac:dyDescent="0.2">
      <c r="B1279" s="69"/>
      <c r="C1279" s="70"/>
      <c r="D1279" s="71"/>
    </row>
    <row r="1280" spans="2:4" x14ac:dyDescent="0.2">
      <c r="B1280" s="69"/>
      <c r="C1280" s="70"/>
      <c r="D1280" s="71"/>
    </row>
    <row r="1281" spans="2:4" x14ac:dyDescent="0.2">
      <c r="B1281" s="69"/>
      <c r="C1281" s="70"/>
      <c r="D1281" s="71"/>
    </row>
    <row r="1282" spans="2:4" x14ac:dyDescent="0.2">
      <c r="B1282" s="69"/>
      <c r="C1282" s="70"/>
      <c r="D1282" s="71"/>
    </row>
    <row r="1283" spans="2:4" x14ac:dyDescent="0.2">
      <c r="B1283" s="69"/>
      <c r="C1283" s="70"/>
      <c r="D1283" s="71"/>
    </row>
    <row r="1284" spans="2:4" x14ac:dyDescent="0.2">
      <c r="B1284" s="69"/>
      <c r="C1284" s="70"/>
      <c r="D1284" s="71"/>
    </row>
    <row r="1285" spans="2:4" x14ac:dyDescent="0.2">
      <c r="B1285" s="69"/>
      <c r="C1285" s="70"/>
      <c r="D1285" s="71"/>
    </row>
    <row r="1286" spans="2:4" x14ac:dyDescent="0.2">
      <c r="B1286" s="69"/>
      <c r="C1286" s="70"/>
      <c r="D1286" s="71"/>
    </row>
    <row r="1287" spans="2:4" x14ac:dyDescent="0.2">
      <c r="B1287" s="69"/>
      <c r="C1287" s="70"/>
      <c r="D1287" s="71"/>
    </row>
    <row r="1288" spans="2:4" x14ac:dyDescent="0.2">
      <c r="B1288" s="69"/>
      <c r="C1288" s="70"/>
      <c r="D1288" s="71"/>
    </row>
    <row r="1289" spans="2:4" x14ac:dyDescent="0.2">
      <c r="B1289" s="69"/>
      <c r="C1289" s="70"/>
      <c r="D1289" s="71"/>
    </row>
    <row r="1290" spans="2:4" x14ac:dyDescent="0.2">
      <c r="B1290" s="69"/>
      <c r="C1290" s="70"/>
      <c r="D1290" s="71"/>
    </row>
    <row r="1291" spans="2:4" x14ac:dyDescent="0.2">
      <c r="B1291" s="69"/>
      <c r="C1291" s="70"/>
      <c r="D1291" s="71"/>
    </row>
    <row r="1292" spans="2:4" x14ac:dyDescent="0.2">
      <c r="B1292" s="69"/>
      <c r="C1292" s="70"/>
      <c r="D1292" s="71"/>
    </row>
    <row r="1293" spans="2:4" x14ac:dyDescent="0.2">
      <c r="B1293" s="69"/>
      <c r="C1293" s="70"/>
      <c r="D1293" s="71"/>
    </row>
    <row r="1294" spans="2:4" x14ac:dyDescent="0.2">
      <c r="B1294" s="69"/>
      <c r="C1294" s="70"/>
      <c r="D1294" s="71"/>
    </row>
    <row r="1295" spans="2:4" x14ac:dyDescent="0.2">
      <c r="B1295" s="69"/>
      <c r="C1295" s="70"/>
      <c r="D1295" s="71"/>
    </row>
    <row r="1296" spans="2:4" x14ac:dyDescent="0.2">
      <c r="B1296" s="69"/>
      <c r="C1296" s="70"/>
      <c r="D1296" s="71"/>
    </row>
    <row r="1297" spans="2:4" x14ac:dyDescent="0.2">
      <c r="B1297" s="69"/>
      <c r="C1297" s="70"/>
      <c r="D1297" s="71"/>
    </row>
    <row r="1298" spans="2:4" x14ac:dyDescent="0.2">
      <c r="B1298" s="69"/>
      <c r="C1298" s="70"/>
      <c r="D1298" s="71"/>
    </row>
    <row r="1299" spans="2:4" x14ac:dyDescent="0.2">
      <c r="B1299" s="69"/>
      <c r="C1299" s="70"/>
      <c r="D1299" s="71"/>
    </row>
    <row r="1300" spans="2:4" x14ac:dyDescent="0.2">
      <c r="B1300" s="69"/>
      <c r="C1300" s="70"/>
      <c r="D1300" s="71"/>
    </row>
    <row r="1301" spans="2:4" x14ac:dyDescent="0.2">
      <c r="B1301" s="69"/>
      <c r="C1301" s="70"/>
      <c r="D1301" s="71"/>
    </row>
    <row r="1302" spans="2:4" x14ac:dyDescent="0.2">
      <c r="B1302" s="69"/>
      <c r="C1302" s="70"/>
      <c r="D1302" s="71"/>
    </row>
    <row r="1303" spans="2:4" x14ac:dyDescent="0.2">
      <c r="B1303" s="69"/>
      <c r="C1303" s="70"/>
      <c r="D1303" s="71"/>
    </row>
    <row r="1304" spans="2:4" x14ac:dyDescent="0.2">
      <c r="B1304" s="69"/>
      <c r="C1304" s="70"/>
      <c r="D1304" s="71"/>
    </row>
    <row r="1305" spans="2:4" x14ac:dyDescent="0.2">
      <c r="B1305" s="69"/>
      <c r="C1305" s="70"/>
      <c r="D1305" s="71"/>
    </row>
    <row r="1306" spans="2:4" x14ac:dyDescent="0.2">
      <c r="B1306" s="69"/>
      <c r="C1306" s="70"/>
      <c r="D1306" s="71"/>
    </row>
    <row r="1307" spans="2:4" x14ac:dyDescent="0.2">
      <c r="B1307" s="69"/>
      <c r="C1307" s="70"/>
      <c r="D1307" s="71"/>
    </row>
    <row r="1308" spans="2:4" x14ac:dyDescent="0.2">
      <c r="B1308" s="69"/>
      <c r="C1308" s="70"/>
      <c r="D1308" s="71"/>
    </row>
    <row r="1309" spans="2:4" x14ac:dyDescent="0.2">
      <c r="B1309" s="69"/>
      <c r="C1309" s="70"/>
      <c r="D1309" s="71"/>
    </row>
    <row r="1310" spans="2:4" x14ac:dyDescent="0.2">
      <c r="B1310" s="69"/>
      <c r="C1310" s="70"/>
      <c r="D1310" s="71"/>
    </row>
    <row r="1311" spans="2:4" x14ac:dyDescent="0.2">
      <c r="B1311" s="69"/>
      <c r="C1311" s="70"/>
      <c r="D1311" s="71"/>
    </row>
    <row r="1312" spans="2:4" x14ac:dyDescent="0.2">
      <c r="B1312" s="69"/>
      <c r="C1312" s="70"/>
      <c r="D1312" s="71"/>
    </row>
    <row r="1313" spans="2:4" x14ac:dyDescent="0.2">
      <c r="B1313" s="69"/>
      <c r="C1313" s="70"/>
      <c r="D1313" s="71"/>
    </row>
    <row r="1314" spans="2:4" x14ac:dyDescent="0.2">
      <c r="B1314" s="69"/>
      <c r="C1314" s="70"/>
      <c r="D1314" s="71"/>
    </row>
    <row r="1315" spans="2:4" x14ac:dyDescent="0.2">
      <c r="B1315" s="69"/>
      <c r="C1315" s="70"/>
      <c r="D1315" s="71"/>
    </row>
    <row r="1316" spans="2:4" x14ac:dyDescent="0.2">
      <c r="B1316" s="69"/>
      <c r="C1316" s="70"/>
      <c r="D1316" s="71"/>
    </row>
    <row r="1317" spans="2:4" x14ac:dyDescent="0.2">
      <c r="B1317" s="69"/>
      <c r="C1317" s="70"/>
      <c r="D1317" s="71"/>
    </row>
    <row r="1318" spans="2:4" x14ac:dyDescent="0.2">
      <c r="B1318" s="69"/>
      <c r="C1318" s="70"/>
      <c r="D1318" s="71"/>
    </row>
    <row r="1319" spans="2:4" x14ac:dyDescent="0.2">
      <c r="B1319" s="69"/>
      <c r="C1319" s="70"/>
      <c r="D1319" s="71"/>
    </row>
    <row r="1320" spans="2:4" x14ac:dyDescent="0.2">
      <c r="B1320" s="69"/>
      <c r="C1320" s="70"/>
      <c r="D1320" s="71"/>
    </row>
    <row r="1321" spans="2:4" x14ac:dyDescent="0.2">
      <c r="B1321" s="69"/>
      <c r="C1321" s="70"/>
      <c r="D1321" s="71"/>
    </row>
    <row r="1322" spans="2:4" x14ac:dyDescent="0.2">
      <c r="B1322" s="69"/>
      <c r="C1322" s="70"/>
      <c r="D1322" s="71"/>
    </row>
    <row r="1323" spans="2:4" x14ac:dyDescent="0.2">
      <c r="B1323" s="69"/>
      <c r="C1323" s="70"/>
      <c r="D1323" s="71"/>
    </row>
    <row r="1324" spans="2:4" x14ac:dyDescent="0.2">
      <c r="B1324" s="69"/>
      <c r="C1324" s="70"/>
      <c r="D1324" s="71"/>
    </row>
    <row r="1325" spans="2:4" x14ac:dyDescent="0.2">
      <c r="B1325" s="69"/>
      <c r="C1325" s="70"/>
      <c r="D1325" s="71"/>
    </row>
    <row r="1326" spans="2:4" x14ac:dyDescent="0.2">
      <c r="B1326" s="69"/>
      <c r="C1326" s="70"/>
      <c r="D1326" s="71"/>
    </row>
    <row r="1327" spans="2:4" x14ac:dyDescent="0.2">
      <c r="B1327" s="69"/>
      <c r="C1327" s="70"/>
      <c r="D1327" s="71"/>
    </row>
    <row r="1328" spans="2:4" x14ac:dyDescent="0.2">
      <c r="B1328" s="69"/>
      <c r="C1328" s="70"/>
      <c r="D1328" s="71"/>
    </row>
    <row r="1329" spans="2:4" x14ac:dyDescent="0.2">
      <c r="B1329" s="69"/>
      <c r="C1329" s="70"/>
      <c r="D1329" s="71"/>
    </row>
    <row r="1330" spans="2:4" x14ac:dyDescent="0.2">
      <c r="B1330" s="69"/>
      <c r="C1330" s="70"/>
      <c r="D1330" s="71"/>
    </row>
    <row r="1331" spans="2:4" x14ac:dyDescent="0.2">
      <c r="B1331" s="69"/>
      <c r="C1331" s="70"/>
      <c r="D1331" s="71"/>
    </row>
    <row r="1332" spans="2:4" x14ac:dyDescent="0.2">
      <c r="B1332" s="69"/>
      <c r="C1332" s="70"/>
      <c r="D1332" s="71"/>
    </row>
    <row r="1333" spans="2:4" x14ac:dyDescent="0.2">
      <c r="B1333" s="69"/>
      <c r="C1333" s="70"/>
      <c r="D1333" s="71"/>
    </row>
    <row r="1334" spans="2:4" x14ac:dyDescent="0.2">
      <c r="B1334" s="69"/>
      <c r="C1334" s="70"/>
      <c r="D1334" s="71"/>
    </row>
    <row r="1335" spans="2:4" x14ac:dyDescent="0.2">
      <c r="B1335" s="69"/>
      <c r="C1335" s="70"/>
      <c r="D1335" s="71"/>
    </row>
    <row r="1336" spans="2:4" x14ac:dyDescent="0.2">
      <c r="B1336" s="69"/>
      <c r="C1336" s="70"/>
      <c r="D1336" s="71"/>
    </row>
    <row r="1337" spans="2:4" x14ac:dyDescent="0.2">
      <c r="B1337" s="69"/>
      <c r="C1337" s="70"/>
      <c r="D1337" s="71"/>
    </row>
    <row r="1338" spans="2:4" x14ac:dyDescent="0.2">
      <c r="B1338" s="69"/>
      <c r="C1338" s="70"/>
      <c r="D1338" s="71"/>
    </row>
    <row r="1339" spans="2:4" x14ac:dyDescent="0.2">
      <c r="B1339" s="69"/>
      <c r="C1339" s="70"/>
      <c r="D1339" s="71"/>
    </row>
    <row r="1340" spans="2:4" x14ac:dyDescent="0.2">
      <c r="B1340" s="69"/>
      <c r="C1340" s="70"/>
      <c r="D1340" s="71"/>
    </row>
    <row r="1341" spans="2:4" x14ac:dyDescent="0.2">
      <c r="B1341" s="69"/>
      <c r="C1341" s="70"/>
      <c r="D1341" s="71"/>
    </row>
    <row r="1342" spans="2:4" x14ac:dyDescent="0.2">
      <c r="B1342" s="69"/>
      <c r="C1342" s="70"/>
      <c r="D1342" s="71"/>
    </row>
    <row r="1343" spans="2:4" x14ac:dyDescent="0.2">
      <c r="B1343" s="69"/>
      <c r="C1343" s="70"/>
      <c r="D1343" s="71"/>
    </row>
    <row r="1344" spans="2:4" x14ac:dyDescent="0.2">
      <c r="B1344" s="69"/>
      <c r="C1344" s="70"/>
      <c r="D1344" s="71"/>
    </row>
    <row r="1345" spans="2:4" x14ac:dyDescent="0.2">
      <c r="B1345" s="69"/>
      <c r="C1345" s="70"/>
      <c r="D1345" s="71"/>
    </row>
    <row r="1346" spans="2:4" x14ac:dyDescent="0.2">
      <c r="B1346" s="69"/>
      <c r="C1346" s="70"/>
      <c r="D1346" s="71"/>
    </row>
    <row r="1347" spans="2:4" x14ac:dyDescent="0.2">
      <c r="B1347" s="69"/>
      <c r="C1347" s="70"/>
      <c r="D1347" s="71"/>
    </row>
    <row r="1348" spans="2:4" x14ac:dyDescent="0.2">
      <c r="B1348" s="69"/>
      <c r="C1348" s="70"/>
      <c r="D1348" s="71"/>
    </row>
    <row r="1349" spans="2:4" x14ac:dyDescent="0.2">
      <c r="B1349" s="69"/>
      <c r="C1349" s="70"/>
      <c r="D1349" s="71"/>
    </row>
    <row r="1350" spans="2:4" x14ac:dyDescent="0.2">
      <c r="B1350" s="69"/>
      <c r="C1350" s="70"/>
      <c r="D1350" s="71"/>
    </row>
    <row r="1351" spans="2:4" x14ac:dyDescent="0.2">
      <c r="B1351" s="69"/>
      <c r="C1351" s="70"/>
      <c r="D1351" s="71"/>
    </row>
    <row r="1352" spans="2:4" x14ac:dyDescent="0.2">
      <c r="B1352" s="69"/>
      <c r="C1352" s="70"/>
      <c r="D1352" s="71"/>
    </row>
    <row r="1353" spans="2:4" x14ac:dyDescent="0.2">
      <c r="B1353" s="69"/>
      <c r="C1353" s="70"/>
      <c r="D1353" s="71"/>
    </row>
    <row r="1354" spans="2:4" x14ac:dyDescent="0.2">
      <c r="B1354" s="69"/>
      <c r="C1354" s="70"/>
      <c r="D1354" s="71"/>
    </row>
    <row r="1355" spans="2:4" x14ac:dyDescent="0.2">
      <c r="B1355" s="69"/>
      <c r="C1355" s="70"/>
      <c r="D1355" s="71"/>
    </row>
    <row r="1356" spans="2:4" x14ac:dyDescent="0.2">
      <c r="B1356" s="69"/>
      <c r="C1356" s="70"/>
      <c r="D1356" s="71"/>
    </row>
    <row r="1357" spans="2:4" x14ac:dyDescent="0.2">
      <c r="B1357" s="69"/>
      <c r="C1357" s="70"/>
      <c r="D1357" s="71"/>
    </row>
    <row r="1358" spans="2:4" x14ac:dyDescent="0.2">
      <c r="B1358" s="69"/>
      <c r="C1358" s="70"/>
      <c r="D1358" s="71"/>
    </row>
    <row r="1359" spans="2:4" x14ac:dyDescent="0.2">
      <c r="B1359" s="69"/>
      <c r="C1359" s="70"/>
      <c r="D1359" s="71"/>
    </row>
    <row r="1360" spans="2:4" x14ac:dyDescent="0.2">
      <c r="B1360" s="69"/>
      <c r="C1360" s="70"/>
      <c r="D1360" s="71"/>
    </row>
    <row r="1361" spans="2:4" x14ac:dyDescent="0.2">
      <c r="B1361" s="69"/>
      <c r="C1361" s="70"/>
      <c r="D1361" s="71"/>
    </row>
    <row r="1362" spans="2:4" x14ac:dyDescent="0.2">
      <c r="B1362" s="69"/>
      <c r="C1362" s="70"/>
      <c r="D1362" s="71"/>
    </row>
    <row r="1363" spans="2:4" x14ac:dyDescent="0.2">
      <c r="B1363" s="69"/>
      <c r="C1363" s="70"/>
      <c r="D1363" s="71"/>
    </row>
    <row r="1364" spans="2:4" x14ac:dyDescent="0.2">
      <c r="B1364" s="69"/>
      <c r="C1364" s="70"/>
      <c r="D1364" s="71"/>
    </row>
    <row r="1365" spans="2:4" x14ac:dyDescent="0.2">
      <c r="B1365" s="69"/>
      <c r="C1365" s="70"/>
      <c r="D1365" s="71"/>
    </row>
    <row r="1366" spans="2:4" x14ac:dyDescent="0.2">
      <c r="B1366" s="69"/>
      <c r="C1366" s="70"/>
      <c r="D1366" s="71"/>
    </row>
    <row r="1367" spans="2:4" x14ac:dyDescent="0.2">
      <c r="B1367" s="69"/>
      <c r="C1367" s="70"/>
      <c r="D1367" s="71"/>
    </row>
    <row r="1368" spans="2:4" x14ac:dyDescent="0.2">
      <c r="B1368" s="69"/>
      <c r="C1368" s="70"/>
      <c r="D1368" s="71"/>
    </row>
    <row r="1369" spans="2:4" x14ac:dyDescent="0.2">
      <c r="B1369" s="69"/>
      <c r="C1369" s="70"/>
      <c r="D1369" s="71"/>
    </row>
    <row r="1370" spans="2:4" x14ac:dyDescent="0.2">
      <c r="B1370" s="69"/>
      <c r="C1370" s="70"/>
      <c r="D1370" s="71"/>
    </row>
    <row r="1371" spans="2:4" x14ac:dyDescent="0.2">
      <c r="B1371" s="69"/>
      <c r="C1371" s="70"/>
      <c r="D1371" s="71"/>
    </row>
    <row r="1372" spans="2:4" x14ac:dyDescent="0.2">
      <c r="B1372" s="69"/>
      <c r="C1372" s="70"/>
      <c r="D1372" s="71"/>
    </row>
    <row r="1373" spans="2:4" x14ac:dyDescent="0.2">
      <c r="B1373" s="69"/>
      <c r="C1373" s="70"/>
      <c r="D1373" s="71"/>
    </row>
    <row r="1374" spans="2:4" x14ac:dyDescent="0.2">
      <c r="B1374" s="69"/>
      <c r="C1374" s="70"/>
      <c r="D1374" s="71"/>
    </row>
    <row r="1375" spans="2:4" x14ac:dyDescent="0.2">
      <c r="B1375" s="69"/>
      <c r="C1375" s="70"/>
      <c r="D1375" s="71"/>
    </row>
    <row r="1376" spans="2:4" x14ac:dyDescent="0.2">
      <c r="B1376" s="69"/>
      <c r="C1376" s="70"/>
      <c r="D1376" s="71"/>
    </row>
    <row r="1377" spans="2:4" x14ac:dyDescent="0.2">
      <c r="B1377" s="69"/>
      <c r="C1377" s="70"/>
      <c r="D1377" s="71"/>
    </row>
    <row r="1378" spans="2:4" x14ac:dyDescent="0.2">
      <c r="B1378" s="69"/>
      <c r="C1378" s="70"/>
      <c r="D1378" s="71"/>
    </row>
    <row r="1379" spans="2:4" x14ac:dyDescent="0.2">
      <c r="B1379" s="69"/>
      <c r="C1379" s="70"/>
      <c r="D1379" s="71"/>
    </row>
    <row r="1380" spans="2:4" x14ac:dyDescent="0.2">
      <c r="B1380" s="69"/>
      <c r="C1380" s="70"/>
      <c r="D1380" s="71"/>
    </row>
    <row r="1381" spans="2:4" x14ac:dyDescent="0.2">
      <c r="B1381" s="69"/>
      <c r="C1381" s="70"/>
      <c r="D1381" s="71"/>
    </row>
    <row r="1382" spans="2:4" x14ac:dyDescent="0.2">
      <c r="B1382" s="69"/>
      <c r="C1382" s="70"/>
      <c r="D1382" s="71"/>
    </row>
    <row r="1383" spans="2:4" x14ac:dyDescent="0.2">
      <c r="B1383" s="69"/>
      <c r="C1383" s="70"/>
      <c r="D1383" s="71"/>
    </row>
    <row r="1384" spans="2:4" x14ac:dyDescent="0.2">
      <c r="B1384" s="69"/>
      <c r="C1384" s="70"/>
      <c r="D1384" s="71"/>
    </row>
    <row r="1385" spans="2:4" x14ac:dyDescent="0.2">
      <c r="B1385" s="69"/>
      <c r="C1385" s="70"/>
      <c r="D1385" s="71"/>
    </row>
    <row r="1386" spans="2:4" x14ac:dyDescent="0.2">
      <c r="B1386" s="69"/>
      <c r="C1386" s="70"/>
      <c r="D1386" s="71"/>
    </row>
    <row r="1387" spans="2:4" x14ac:dyDescent="0.2">
      <c r="B1387" s="69"/>
      <c r="C1387" s="70"/>
      <c r="D1387" s="71"/>
    </row>
    <row r="1388" spans="2:4" x14ac:dyDescent="0.2">
      <c r="B1388" s="69"/>
      <c r="C1388" s="70"/>
      <c r="D1388" s="71"/>
    </row>
    <row r="1389" spans="2:4" x14ac:dyDescent="0.2">
      <c r="B1389" s="69"/>
      <c r="C1389" s="70"/>
      <c r="D1389" s="71"/>
    </row>
    <row r="1390" spans="2:4" x14ac:dyDescent="0.2">
      <c r="B1390" s="69"/>
      <c r="C1390" s="70"/>
      <c r="D1390" s="71"/>
    </row>
    <row r="1391" spans="2:4" x14ac:dyDescent="0.2">
      <c r="B1391" s="69"/>
      <c r="C1391" s="70"/>
      <c r="D1391" s="71"/>
    </row>
    <row r="1392" spans="2:4" x14ac:dyDescent="0.2">
      <c r="B1392" s="69"/>
      <c r="C1392" s="70"/>
      <c r="D1392" s="71"/>
    </row>
    <row r="1393" spans="2:4" x14ac:dyDescent="0.2">
      <c r="B1393" s="69"/>
      <c r="C1393" s="70"/>
      <c r="D1393" s="71"/>
    </row>
    <row r="1394" spans="2:4" x14ac:dyDescent="0.2">
      <c r="B1394" s="69"/>
      <c r="C1394" s="70"/>
      <c r="D1394" s="71"/>
    </row>
    <row r="1395" spans="2:4" x14ac:dyDescent="0.2">
      <c r="B1395" s="69"/>
      <c r="C1395" s="70"/>
      <c r="D1395" s="71"/>
    </row>
    <row r="1396" spans="2:4" x14ac:dyDescent="0.2">
      <c r="B1396" s="69"/>
      <c r="C1396" s="70"/>
      <c r="D1396" s="71"/>
    </row>
    <row r="1397" spans="2:4" x14ac:dyDescent="0.2">
      <c r="B1397" s="69"/>
      <c r="C1397" s="70"/>
      <c r="D1397" s="71"/>
    </row>
    <row r="1398" spans="2:4" x14ac:dyDescent="0.2">
      <c r="B1398" s="69"/>
      <c r="C1398" s="70"/>
      <c r="D1398" s="71"/>
    </row>
    <row r="1399" spans="2:4" x14ac:dyDescent="0.2">
      <c r="B1399" s="69"/>
      <c r="C1399" s="70"/>
      <c r="D1399" s="71"/>
    </row>
    <row r="1400" spans="2:4" x14ac:dyDescent="0.2">
      <c r="B1400" s="69"/>
      <c r="C1400" s="70"/>
      <c r="D1400" s="71"/>
    </row>
    <row r="1401" spans="2:4" x14ac:dyDescent="0.2">
      <c r="B1401" s="69"/>
      <c r="C1401" s="70"/>
      <c r="D1401" s="71"/>
    </row>
    <row r="1402" spans="2:4" x14ac:dyDescent="0.2">
      <c r="B1402" s="69"/>
      <c r="C1402" s="70"/>
      <c r="D1402" s="71"/>
    </row>
    <row r="1403" spans="2:4" x14ac:dyDescent="0.2">
      <c r="B1403" s="69"/>
      <c r="C1403" s="70"/>
      <c r="D1403" s="71"/>
    </row>
    <row r="1404" spans="2:4" x14ac:dyDescent="0.2">
      <c r="B1404" s="69"/>
      <c r="C1404" s="70"/>
      <c r="D1404" s="71"/>
    </row>
    <row r="1405" spans="2:4" x14ac:dyDescent="0.2">
      <c r="B1405" s="69"/>
      <c r="C1405" s="70"/>
      <c r="D1405" s="71"/>
    </row>
    <row r="1406" spans="2:4" x14ac:dyDescent="0.2">
      <c r="B1406" s="69"/>
      <c r="C1406" s="70"/>
      <c r="D1406" s="71"/>
    </row>
    <row r="1407" spans="2:4" x14ac:dyDescent="0.2">
      <c r="B1407" s="69"/>
      <c r="C1407" s="70"/>
      <c r="D1407" s="71"/>
    </row>
    <row r="1408" spans="2:4" x14ac:dyDescent="0.2">
      <c r="B1408" s="69"/>
      <c r="C1408" s="70"/>
      <c r="D1408" s="71"/>
    </row>
    <row r="1409" spans="2:4" x14ac:dyDescent="0.2">
      <c r="B1409" s="69"/>
      <c r="C1409" s="70"/>
      <c r="D1409" s="71"/>
    </row>
    <row r="1410" spans="2:4" x14ac:dyDescent="0.2">
      <c r="B1410" s="69"/>
      <c r="C1410" s="70"/>
      <c r="D1410" s="71"/>
    </row>
    <row r="1411" spans="2:4" x14ac:dyDescent="0.2">
      <c r="B1411" s="69"/>
      <c r="C1411" s="70"/>
      <c r="D1411" s="71"/>
    </row>
    <row r="1412" spans="2:4" x14ac:dyDescent="0.2">
      <c r="B1412" s="69"/>
      <c r="C1412" s="70"/>
      <c r="D1412" s="71"/>
    </row>
    <row r="1413" spans="2:4" x14ac:dyDescent="0.2">
      <c r="B1413" s="69"/>
      <c r="C1413" s="70"/>
      <c r="D1413" s="71"/>
    </row>
    <row r="1414" spans="2:4" x14ac:dyDescent="0.2">
      <c r="B1414" s="69"/>
      <c r="C1414" s="70"/>
      <c r="D1414" s="71"/>
    </row>
    <row r="1415" spans="2:4" x14ac:dyDescent="0.2">
      <c r="B1415" s="69"/>
      <c r="C1415" s="70"/>
      <c r="D1415" s="71"/>
    </row>
    <row r="1416" spans="2:4" x14ac:dyDescent="0.2">
      <c r="B1416" s="69"/>
      <c r="C1416" s="70"/>
      <c r="D1416" s="71"/>
    </row>
    <row r="1417" spans="2:4" x14ac:dyDescent="0.2">
      <c r="B1417" s="69"/>
      <c r="C1417" s="70"/>
      <c r="D1417" s="71"/>
    </row>
    <row r="1418" spans="2:4" x14ac:dyDescent="0.2">
      <c r="B1418" s="69"/>
      <c r="C1418" s="70"/>
      <c r="D1418" s="71"/>
    </row>
    <row r="1419" spans="2:4" x14ac:dyDescent="0.2">
      <c r="B1419" s="69"/>
      <c r="C1419" s="70"/>
      <c r="D1419" s="71"/>
    </row>
    <row r="1420" spans="2:4" x14ac:dyDescent="0.2">
      <c r="B1420" s="69"/>
      <c r="C1420" s="70"/>
      <c r="D1420" s="71"/>
    </row>
    <row r="1421" spans="2:4" x14ac:dyDescent="0.2">
      <c r="B1421" s="69"/>
      <c r="C1421" s="70"/>
      <c r="D1421" s="71"/>
    </row>
    <row r="1422" spans="2:4" x14ac:dyDescent="0.2">
      <c r="B1422" s="69"/>
      <c r="C1422" s="70"/>
      <c r="D1422" s="71"/>
    </row>
    <row r="1423" spans="2:4" x14ac:dyDescent="0.2">
      <c r="B1423" s="69"/>
      <c r="C1423" s="70"/>
      <c r="D1423" s="71"/>
    </row>
    <row r="1424" spans="2:4" x14ac:dyDescent="0.2">
      <c r="B1424" s="69"/>
      <c r="C1424" s="70"/>
      <c r="D1424" s="71"/>
    </row>
    <row r="1425" spans="2:4" x14ac:dyDescent="0.2">
      <c r="B1425" s="69"/>
      <c r="C1425" s="70"/>
      <c r="D1425" s="71"/>
    </row>
    <row r="1426" spans="2:4" x14ac:dyDescent="0.2">
      <c r="B1426" s="69"/>
      <c r="C1426" s="70"/>
      <c r="D1426" s="71"/>
    </row>
    <row r="1427" spans="2:4" x14ac:dyDescent="0.2">
      <c r="B1427" s="69"/>
      <c r="C1427" s="70"/>
      <c r="D1427" s="71"/>
    </row>
    <row r="1428" spans="2:4" x14ac:dyDescent="0.2">
      <c r="B1428" s="69"/>
      <c r="C1428" s="70"/>
      <c r="D1428" s="71"/>
    </row>
    <row r="1429" spans="2:4" x14ac:dyDescent="0.2">
      <c r="B1429" s="69"/>
      <c r="C1429" s="70"/>
      <c r="D1429" s="71"/>
    </row>
    <row r="1430" spans="2:4" x14ac:dyDescent="0.2">
      <c r="B1430" s="69"/>
      <c r="C1430" s="70"/>
      <c r="D1430" s="71"/>
    </row>
    <row r="1431" spans="2:4" x14ac:dyDescent="0.2">
      <c r="B1431" s="69"/>
      <c r="C1431" s="70"/>
      <c r="D1431" s="71"/>
    </row>
    <row r="1432" spans="2:4" x14ac:dyDescent="0.2">
      <c r="B1432" s="69"/>
      <c r="C1432" s="70"/>
      <c r="D1432" s="71"/>
    </row>
    <row r="1433" spans="2:4" x14ac:dyDescent="0.2">
      <c r="B1433" s="69"/>
      <c r="C1433" s="70"/>
      <c r="D1433" s="71"/>
    </row>
    <row r="1434" spans="2:4" x14ac:dyDescent="0.2">
      <c r="B1434" s="69"/>
      <c r="C1434" s="70"/>
      <c r="D1434" s="71"/>
    </row>
    <row r="1435" spans="2:4" x14ac:dyDescent="0.2">
      <c r="B1435" s="69"/>
      <c r="C1435" s="70"/>
      <c r="D1435" s="71"/>
    </row>
    <row r="1436" spans="2:4" x14ac:dyDescent="0.2">
      <c r="B1436" s="69"/>
      <c r="C1436" s="70"/>
      <c r="D1436" s="71"/>
    </row>
    <row r="1437" spans="2:4" x14ac:dyDescent="0.2">
      <c r="B1437" s="69"/>
      <c r="C1437" s="70"/>
      <c r="D1437" s="71"/>
    </row>
    <row r="1438" spans="2:4" x14ac:dyDescent="0.2">
      <c r="B1438" s="69"/>
      <c r="C1438" s="70"/>
      <c r="D1438" s="71"/>
    </row>
    <row r="1439" spans="2:4" x14ac:dyDescent="0.2">
      <c r="B1439" s="69"/>
      <c r="C1439" s="70"/>
      <c r="D1439" s="71"/>
    </row>
    <row r="1440" spans="2:4" x14ac:dyDescent="0.2">
      <c r="B1440" s="69"/>
      <c r="C1440" s="70"/>
      <c r="D1440" s="71"/>
    </row>
    <row r="1441" spans="2:4" x14ac:dyDescent="0.2">
      <c r="B1441" s="69"/>
      <c r="C1441" s="70"/>
      <c r="D1441" s="71"/>
    </row>
    <row r="1442" spans="2:4" x14ac:dyDescent="0.2">
      <c r="B1442" s="69"/>
      <c r="C1442" s="70"/>
      <c r="D1442" s="71"/>
    </row>
    <row r="1443" spans="2:4" x14ac:dyDescent="0.2">
      <c r="B1443" s="69"/>
      <c r="C1443" s="70"/>
      <c r="D1443" s="71"/>
    </row>
    <row r="1444" spans="2:4" x14ac:dyDescent="0.2">
      <c r="B1444" s="69"/>
      <c r="C1444" s="70"/>
      <c r="D1444" s="71"/>
    </row>
    <row r="1445" spans="2:4" x14ac:dyDescent="0.2">
      <c r="B1445" s="69"/>
      <c r="C1445" s="70"/>
      <c r="D1445" s="71"/>
    </row>
    <row r="1446" spans="2:4" x14ac:dyDescent="0.2">
      <c r="B1446" s="69"/>
      <c r="C1446" s="70"/>
      <c r="D1446" s="71"/>
    </row>
    <row r="1447" spans="2:4" x14ac:dyDescent="0.2">
      <c r="B1447" s="69"/>
      <c r="C1447" s="70"/>
      <c r="D1447" s="71"/>
    </row>
    <row r="1448" spans="2:4" x14ac:dyDescent="0.2">
      <c r="B1448" s="69"/>
      <c r="C1448" s="70"/>
      <c r="D1448" s="71"/>
    </row>
    <row r="1449" spans="2:4" x14ac:dyDescent="0.2">
      <c r="B1449" s="69"/>
      <c r="C1449" s="70"/>
      <c r="D1449" s="71"/>
    </row>
    <row r="1450" spans="2:4" x14ac:dyDescent="0.2">
      <c r="B1450" s="69"/>
      <c r="C1450" s="70"/>
      <c r="D1450" s="71"/>
    </row>
    <row r="1451" spans="2:4" x14ac:dyDescent="0.2">
      <c r="B1451" s="69"/>
      <c r="C1451" s="70"/>
      <c r="D1451" s="71"/>
    </row>
    <row r="1452" spans="2:4" x14ac:dyDescent="0.2">
      <c r="B1452" s="69"/>
      <c r="C1452" s="70"/>
      <c r="D1452" s="71"/>
    </row>
    <row r="1453" spans="2:4" x14ac:dyDescent="0.2">
      <c r="B1453" s="69"/>
      <c r="C1453" s="70"/>
      <c r="D1453" s="71"/>
    </row>
    <row r="1454" spans="2:4" x14ac:dyDescent="0.2">
      <c r="B1454" s="69"/>
      <c r="C1454" s="70"/>
      <c r="D1454" s="71"/>
    </row>
    <row r="1455" spans="2:4" x14ac:dyDescent="0.2">
      <c r="B1455" s="69"/>
      <c r="C1455" s="70"/>
      <c r="D1455" s="71"/>
    </row>
    <row r="1456" spans="2:4" x14ac:dyDescent="0.2">
      <c r="B1456" s="69"/>
      <c r="C1456" s="70"/>
      <c r="D1456" s="71"/>
    </row>
    <row r="1457" spans="2:4" x14ac:dyDescent="0.2">
      <c r="B1457" s="69"/>
      <c r="C1457" s="70"/>
      <c r="D1457" s="71"/>
    </row>
    <row r="1458" spans="2:4" x14ac:dyDescent="0.2">
      <c r="B1458" s="69"/>
      <c r="C1458" s="70"/>
      <c r="D1458" s="71"/>
    </row>
    <row r="1459" spans="2:4" x14ac:dyDescent="0.2">
      <c r="B1459" s="69"/>
      <c r="C1459" s="70"/>
      <c r="D1459" s="71"/>
    </row>
    <row r="1460" spans="2:4" x14ac:dyDescent="0.2">
      <c r="B1460" s="69"/>
      <c r="C1460" s="70"/>
      <c r="D1460" s="71"/>
    </row>
    <row r="1461" spans="2:4" x14ac:dyDescent="0.2">
      <c r="B1461" s="69"/>
      <c r="C1461" s="70"/>
      <c r="D1461" s="71"/>
    </row>
    <row r="1462" spans="2:4" x14ac:dyDescent="0.2">
      <c r="B1462" s="69"/>
      <c r="C1462" s="70"/>
      <c r="D1462" s="71"/>
    </row>
    <row r="1463" spans="2:4" x14ac:dyDescent="0.2">
      <c r="B1463" s="69"/>
      <c r="C1463" s="70"/>
      <c r="D1463" s="71"/>
    </row>
    <row r="1464" spans="2:4" x14ac:dyDescent="0.2">
      <c r="B1464" s="69"/>
      <c r="C1464" s="70"/>
      <c r="D1464" s="71"/>
    </row>
    <row r="1465" spans="2:4" x14ac:dyDescent="0.2">
      <c r="B1465" s="69"/>
      <c r="C1465" s="70"/>
      <c r="D1465" s="71"/>
    </row>
    <row r="1466" spans="2:4" x14ac:dyDescent="0.2">
      <c r="B1466" s="69"/>
      <c r="C1466" s="70"/>
      <c r="D1466" s="71"/>
    </row>
    <row r="1467" spans="2:4" x14ac:dyDescent="0.2">
      <c r="B1467" s="69"/>
      <c r="C1467" s="70"/>
      <c r="D1467" s="71"/>
    </row>
    <row r="1468" spans="2:4" x14ac:dyDescent="0.2">
      <c r="B1468" s="69"/>
      <c r="C1468" s="70"/>
      <c r="D1468" s="71"/>
    </row>
    <row r="1469" spans="2:4" x14ac:dyDescent="0.2">
      <c r="B1469" s="69"/>
      <c r="C1469" s="70"/>
      <c r="D1469" s="71"/>
    </row>
    <row r="1470" spans="2:4" x14ac:dyDescent="0.2">
      <c r="B1470" s="69"/>
      <c r="C1470" s="70"/>
      <c r="D1470" s="71"/>
    </row>
    <row r="1471" spans="2:4" x14ac:dyDescent="0.2">
      <c r="B1471" s="69"/>
      <c r="C1471" s="70"/>
      <c r="D1471" s="71"/>
    </row>
    <row r="1472" spans="2:4" x14ac:dyDescent="0.2">
      <c r="B1472" s="69"/>
      <c r="C1472" s="70"/>
      <c r="D1472" s="71"/>
    </row>
    <row r="1473" spans="2:4" x14ac:dyDescent="0.2">
      <c r="B1473" s="69"/>
      <c r="C1473" s="70"/>
      <c r="D1473" s="71"/>
    </row>
    <row r="1474" spans="2:4" x14ac:dyDescent="0.2">
      <c r="B1474" s="69"/>
      <c r="C1474" s="70"/>
      <c r="D1474" s="71"/>
    </row>
    <row r="1475" spans="2:4" x14ac:dyDescent="0.2">
      <c r="B1475" s="69"/>
      <c r="C1475" s="70"/>
      <c r="D1475" s="71"/>
    </row>
    <row r="1476" spans="2:4" x14ac:dyDescent="0.2">
      <c r="B1476" s="69"/>
      <c r="C1476" s="70"/>
      <c r="D1476" s="71"/>
    </row>
    <row r="1477" spans="2:4" x14ac:dyDescent="0.2">
      <c r="B1477" s="69"/>
      <c r="C1477" s="70"/>
      <c r="D1477" s="71"/>
    </row>
    <row r="1478" spans="2:4" x14ac:dyDescent="0.2">
      <c r="B1478" s="69"/>
      <c r="C1478" s="70"/>
      <c r="D1478" s="71"/>
    </row>
    <row r="1479" spans="2:4" x14ac:dyDescent="0.2">
      <c r="B1479" s="69"/>
      <c r="C1479" s="70"/>
      <c r="D1479" s="71"/>
    </row>
    <row r="1480" spans="2:4" x14ac:dyDescent="0.2">
      <c r="B1480" s="69"/>
      <c r="C1480" s="70"/>
      <c r="D1480" s="71"/>
    </row>
    <row r="1481" spans="2:4" x14ac:dyDescent="0.2">
      <c r="B1481" s="69"/>
      <c r="C1481" s="70"/>
      <c r="D1481" s="71"/>
    </row>
    <row r="1482" spans="2:4" x14ac:dyDescent="0.2">
      <c r="B1482" s="69"/>
      <c r="C1482" s="70"/>
      <c r="D1482" s="71"/>
    </row>
    <row r="1483" spans="2:4" x14ac:dyDescent="0.2">
      <c r="B1483" s="69"/>
      <c r="C1483" s="70"/>
      <c r="D1483" s="71"/>
    </row>
    <row r="1484" spans="2:4" x14ac:dyDescent="0.2">
      <c r="B1484" s="69"/>
      <c r="C1484" s="70"/>
      <c r="D1484" s="71"/>
    </row>
    <row r="1485" spans="2:4" x14ac:dyDescent="0.2">
      <c r="B1485" s="69"/>
      <c r="C1485" s="70"/>
      <c r="D1485" s="71"/>
    </row>
    <row r="1486" spans="2:4" x14ac:dyDescent="0.2">
      <c r="B1486" s="69"/>
      <c r="C1486" s="70"/>
      <c r="D1486" s="71"/>
    </row>
    <row r="1487" spans="2:4" x14ac:dyDescent="0.2">
      <c r="B1487" s="69"/>
      <c r="C1487" s="70"/>
      <c r="D1487" s="71"/>
    </row>
    <row r="1488" spans="2:4" x14ac:dyDescent="0.2">
      <c r="B1488" s="69"/>
      <c r="C1488" s="70"/>
      <c r="D1488" s="71"/>
    </row>
    <row r="1489" spans="2:4" x14ac:dyDescent="0.2">
      <c r="B1489" s="69"/>
      <c r="C1489" s="70"/>
      <c r="D1489" s="71"/>
    </row>
    <row r="1490" spans="2:4" x14ac:dyDescent="0.2">
      <c r="B1490" s="69"/>
      <c r="C1490" s="70"/>
      <c r="D1490" s="71"/>
    </row>
    <row r="1491" spans="2:4" x14ac:dyDescent="0.2">
      <c r="B1491" s="69"/>
      <c r="C1491" s="70"/>
      <c r="D1491" s="71"/>
    </row>
    <row r="1492" spans="2:4" x14ac:dyDescent="0.2">
      <c r="B1492" s="69"/>
      <c r="C1492" s="70"/>
      <c r="D1492" s="71"/>
    </row>
    <row r="1493" spans="2:4" x14ac:dyDescent="0.2">
      <c r="B1493" s="69"/>
      <c r="C1493" s="70"/>
      <c r="D1493" s="71"/>
    </row>
    <row r="1494" spans="2:4" x14ac:dyDescent="0.2">
      <c r="B1494" s="69"/>
      <c r="C1494" s="70"/>
      <c r="D1494" s="71"/>
    </row>
    <row r="1495" spans="2:4" x14ac:dyDescent="0.2">
      <c r="B1495" s="69"/>
      <c r="C1495" s="70"/>
      <c r="D1495" s="71"/>
    </row>
    <row r="1496" spans="2:4" x14ac:dyDescent="0.2">
      <c r="B1496" s="69"/>
      <c r="C1496" s="70"/>
      <c r="D1496" s="71"/>
    </row>
    <row r="1497" spans="2:4" x14ac:dyDescent="0.2">
      <c r="B1497" s="69"/>
      <c r="C1497" s="70"/>
      <c r="D1497" s="71"/>
    </row>
    <row r="1498" spans="2:4" x14ac:dyDescent="0.2">
      <c r="B1498" s="69"/>
      <c r="C1498" s="70"/>
      <c r="D1498" s="71"/>
    </row>
    <row r="1499" spans="2:4" x14ac:dyDescent="0.2">
      <c r="B1499" s="69"/>
      <c r="C1499" s="70"/>
      <c r="D1499" s="71"/>
    </row>
    <row r="1500" spans="2:4" x14ac:dyDescent="0.2">
      <c r="B1500" s="69"/>
      <c r="C1500" s="70"/>
      <c r="D1500" s="71"/>
    </row>
    <row r="1501" spans="2:4" x14ac:dyDescent="0.2">
      <c r="B1501" s="69"/>
      <c r="C1501" s="70"/>
      <c r="D1501" s="71"/>
    </row>
    <row r="1502" spans="2:4" x14ac:dyDescent="0.2">
      <c r="B1502" s="69"/>
      <c r="C1502" s="70"/>
      <c r="D1502" s="71"/>
    </row>
    <row r="1503" spans="2:4" x14ac:dyDescent="0.2">
      <c r="B1503" s="69"/>
      <c r="C1503" s="70"/>
      <c r="D1503" s="71"/>
    </row>
    <row r="1504" spans="2:4" x14ac:dyDescent="0.2">
      <c r="B1504" s="69"/>
      <c r="C1504" s="70"/>
      <c r="D1504" s="71"/>
    </row>
    <row r="1505" spans="2:4" x14ac:dyDescent="0.2">
      <c r="B1505" s="69"/>
      <c r="C1505" s="70"/>
      <c r="D1505" s="71"/>
    </row>
    <row r="1506" spans="2:4" x14ac:dyDescent="0.2">
      <c r="B1506" s="69"/>
      <c r="C1506" s="70"/>
      <c r="D1506" s="71"/>
    </row>
    <row r="1507" spans="2:4" x14ac:dyDescent="0.2">
      <c r="B1507" s="69"/>
      <c r="C1507" s="70"/>
      <c r="D1507" s="71"/>
    </row>
    <row r="1508" spans="2:4" x14ac:dyDescent="0.2">
      <c r="B1508" s="69"/>
      <c r="C1508" s="70"/>
      <c r="D1508" s="71"/>
    </row>
    <row r="1509" spans="2:4" x14ac:dyDescent="0.2">
      <c r="B1509" s="69"/>
      <c r="C1509" s="70"/>
      <c r="D1509" s="71"/>
    </row>
    <row r="1510" spans="2:4" x14ac:dyDescent="0.2">
      <c r="B1510" s="69"/>
      <c r="C1510" s="70"/>
      <c r="D1510" s="71"/>
    </row>
    <row r="1511" spans="2:4" x14ac:dyDescent="0.2">
      <c r="B1511" s="69"/>
      <c r="C1511" s="70"/>
      <c r="D1511" s="71"/>
    </row>
    <row r="1512" spans="2:4" x14ac:dyDescent="0.2">
      <c r="B1512" s="69"/>
      <c r="C1512" s="70"/>
      <c r="D1512" s="71"/>
    </row>
    <row r="1513" spans="2:4" x14ac:dyDescent="0.2">
      <c r="B1513" s="69"/>
      <c r="C1513" s="70"/>
      <c r="D1513" s="71"/>
    </row>
    <row r="1514" spans="2:4" x14ac:dyDescent="0.2">
      <c r="B1514" s="69"/>
      <c r="C1514" s="70"/>
      <c r="D1514" s="71"/>
    </row>
    <row r="1515" spans="2:4" x14ac:dyDescent="0.2">
      <c r="B1515" s="69"/>
      <c r="C1515" s="70"/>
      <c r="D1515" s="71"/>
    </row>
    <row r="1516" spans="2:4" x14ac:dyDescent="0.2">
      <c r="B1516" s="69"/>
      <c r="C1516" s="70"/>
      <c r="D1516" s="71"/>
    </row>
    <row r="1517" spans="2:4" x14ac:dyDescent="0.2">
      <c r="B1517" s="69"/>
      <c r="C1517" s="70"/>
      <c r="D1517" s="71"/>
    </row>
    <row r="1518" spans="2:4" x14ac:dyDescent="0.2">
      <c r="B1518" s="69"/>
      <c r="C1518" s="70"/>
      <c r="D1518" s="71"/>
    </row>
    <row r="1519" spans="2:4" x14ac:dyDescent="0.2">
      <c r="B1519" s="69"/>
      <c r="C1519" s="70"/>
      <c r="D1519" s="71"/>
    </row>
    <row r="1520" spans="2:4" x14ac:dyDescent="0.2">
      <c r="B1520" s="69"/>
      <c r="C1520" s="70"/>
      <c r="D1520" s="71"/>
    </row>
    <row r="1521" spans="2:4" x14ac:dyDescent="0.2">
      <c r="B1521" s="69"/>
      <c r="C1521" s="70"/>
      <c r="D1521" s="71"/>
    </row>
    <row r="1522" spans="2:4" x14ac:dyDescent="0.2">
      <c r="B1522" s="69"/>
      <c r="C1522" s="70"/>
      <c r="D1522" s="71"/>
    </row>
    <row r="1523" spans="2:4" x14ac:dyDescent="0.2">
      <c r="B1523" s="69"/>
      <c r="C1523" s="70"/>
      <c r="D1523" s="71"/>
    </row>
    <row r="1524" spans="2:4" x14ac:dyDescent="0.2">
      <c r="B1524" s="69"/>
      <c r="C1524" s="70"/>
      <c r="D1524" s="71"/>
    </row>
    <row r="1525" spans="2:4" x14ac:dyDescent="0.2">
      <c r="B1525" s="69"/>
      <c r="C1525" s="70"/>
      <c r="D1525" s="71"/>
    </row>
    <row r="1526" spans="2:4" x14ac:dyDescent="0.2">
      <c r="B1526" s="69"/>
      <c r="C1526" s="70"/>
      <c r="D1526" s="71"/>
    </row>
    <row r="1527" spans="2:4" x14ac:dyDescent="0.2">
      <c r="B1527" s="69"/>
      <c r="C1527" s="70"/>
      <c r="D1527" s="71"/>
    </row>
    <row r="1528" spans="2:4" x14ac:dyDescent="0.2">
      <c r="B1528" s="69"/>
      <c r="C1528" s="70"/>
      <c r="D1528" s="71"/>
    </row>
    <row r="1529" spans="2:4" x14ac:dyDescent="0.2">
      <c r="B1529" s="69"/>
      <c r="C1529" s="70"/>
      <c r="D1529" s="71"/>
    </row>
    <row r="1530" spans="2:4" x14ac:dyDescent="0.2">
      <c r="B1530" s="69"/>
      <c r="C1530" s="70"/>
      <c r="D1530" s="71"/>
    </row>
    <row r="1531" spans="2:4" x14ac:dyDescent="0.2">
      <c r="B1531" s="69"/>
      <c r="C1531" s="70"/>
      <c r="D1531" s="71"/>
    </row>
    <row r="1532" spans="2:4" x14ac:dyDescent="0.2">
      <c r="B1532" s="69"/>
      <c r="C1532" s="70"/>
      <c r="D1532" s="71"/>
    </row>
    <row r="1533" spans="2:4" x14ac:dyDescent="0.2">
      <c r="B1533" s="69"/>
      <c r="C1533" s="70"/>
      <c r="D1533" s="71"/>
    </row>
    <row r="1534" spans="2:4" x14ac:dyDescent="0.2">
      <c r="B1534" s="69"/>
      <c r="C1534" s="70"/>
      <c r="D1534" s="71"/>
    </row>
    <row r="1535" spans="2:4" x14ac:dyDescent="0.2">
      <c r="B1535" s="69"/>
      <c r="C1535" s="70"/>
      <c r="D1535" s="71"/>
    </row>
    <row r="1536" spans="2:4" x14ac:dyDescent="0.2">
      <c r="B1536" s="69"/>
      <c r="C1536" s="70"/>
      <c r="D1536" s="71"/>
    </row>
    <row r="1537" spans="2:4" x14ac:dyDescent="0.2">
      <c r="B1537" s="69"/>
      <c r="C1537" s="70"/>
      <c r="D1537" s="71"/>
    </row>
    <row r="1538" spans="2:4" x14ac:dyDescent="0.2">
      <c r="B1538" s="69"/>
      <c r="C1538" s="70"/>
      <c r="D1538" s="71"/>
    </row>
    <row r="1539" spans="2:4" x14ac:dyDescent="0.2">
      <c r="B1539" s="69"/>
      <c r="C1539" s="70"/>
      <c r="D1539" s="71"/>
    </row>
    <row r="1540" spans="2:4" x14ac:dyDescent="0.2">
      <c r="B1540" s="69"/>
      <c r="C1540" s="70"/>
      <c r="D1540" s="71"/>
    </row>
    <row r="1541" spans="2:4" x14ac:dyDescent="0.2">
      <c r="B1541" s="69"/>
      <c r="C1541" s="70"/>
      <c r="D1541" s="71"/>
    </row>
    <row r="1542" spans="2:4" x14ac:dyDescent="0.2">
      <c r="B1542" s="69"/>
      <c r="C1542" s="70"/>
      <c r="D1542" s="71"/>
    </row>
    <row r="1543" spans="2:4" x14ac:dyDescent="0.2">
      <c r="B1543" s="69"/>
      <c r="C1543" s="70"/>
      <c r="D1543" s="71"/>
    </row>
    <row r="1544" spans="2:4" x14ac:dyDescent="0.2">
      <c r="B1544" s="69"/>
      <c r="C1544" s="70"/>
      <c r="D1544" s="71"/>
    </row>
    <row r="1545" spans="2:4" x14ac:dyDescent="0.2">
      <c r="B1545" s="69"/>
      <c r="C1545" s="70"/>
      <c r="D1545" s="71"/>
    </row>
    <row r="1546" spans="2:4" x14ac:dyDescent="0.2">
      <c r="B1546" s="69"/>
      <c r="C1546" s="70"/>
      <c r="D1546" s="71"/>
    </row>
    <row r="1547" spans="2:4" x14ac:dyDescent="0.2">
      <c r="B1547" s="69"/>
      <c r="C1547" s="70"/>
      <c r="D1547" s="71"/>
    </row>
    <row r="1548" spans="2:4" x14ac:dyDescent="0.2">
      <c r="B1548" s="69"/>
      <c r="C1548" s="70"/>
      <c r="D1548" s="71"/>
    </row>
    <row r="1549" spans="2:4" x14ac:dyDescent="0.2">
      <c r="B1549" s="69"/>
      <c r="C1549" s="70"/>
      <c r="D1549" s="71"/>
    </row>
    <row r="1550" spans="2:4" x14ac:dyDescent="0.2">
      <c r="B1550" s="69"/>
      <c r="C1550" s="70"/>
      <c r="D1550" s="71"/>
    </row>
    <row r="1551" spans="2:4" x14ac:dyDescent="0.2">
      <c r="B1551" s="69"/>
      <c r="C1551" s="70"/>
      <c r="D1551" s="71"/>
    </row>
    <row r="1552" spans="2:4" x14ac:dyDescent="0.2">
      <c r="B1552" s="69"/>
      <c r="C1552" s="70"/>
      <c r="D1552" s="71"/>
    </row>
    <row r="1553" spans="2:4" x14ac:dyDescent="0.2">
      <c r="B1553" s="69"/>
      <c r="C1553" s="70"/>
      <c r="D1553" s="71"/>
    </row>
    <row r="1554" spans="2:4" x14ac:dyDescent="0.2">
      <c r="B1554" s="69"/>
      <c r="C1554" s="70"/>
      <c r="D1554" s="71"/>
    </row>
    <row r="1555" spans="2:4" x14ac:dyDescent="0.2">
      <c r="B1555" s="69"/>
      <c r="C1555" s="70"/>
      <c r="D1555" s="71"/>
    </row>
    <row r="1556" spans="2:4" x14ac:dyDescent="0.2">
      <c r="B1556" s="69"/>
      <c r="C1556" s="70"/>
      <c r="D1556" s="71"/>
    </row>
    <row r="1557" spans="2:4" x14ac:dyDescent="0.2">
      <c r="B1557" s="69"/>
      <c r="C1557" s="70"/>
      <c r="D1557" s="71"/>
    </row>
    <row r="1558" spans="2:4" x14ac:dyDescent="0.2">
      <c r="B1558" s="69"/>
      <c r="C1558" s="70"/>
      <c r="D1558" s="71"/>
    </row>
    <row r="1559" spans="2:4" x14ac:dyDescent="0.2">
      <c r="B1559" s="69"/>
      <c r="C1559" s="70"/>
      <c r="D1559" s="71"/>
    </row>
    <row r="1560" spans="2:4" x14ac:dyDescent="0.2">
      <c r="B1560" s="69"/>
      <c r="C1560" s="70"/>
      <c r="D1560" s="71"/>
    </row>
    <row r="1561" spans="2:4" x14ac:dyDescent="0.2">
      <c r="B1561" s="69"/>
      <c r="C1561" s="70"/>
      <c r="D1561" s="71"/>
    </row>
    <row r="1562" spans="2:4" x14ac:dyDescent="0.2">
      <c r="B1562" s="69"/>
      <c r="C1562" s="70"/>
      <c r="D1562" s="71"/>
    </row>
    <row r="1563" spans="2:4" x14ac:dyDescent="0.2">
      <c r="B1563" s="69"/>
      <c r="C1563" s="70"/>
      <c r="D1563" s="71"/>
    </row>
    <row r="1564" spans="2:4" x14ac:dyDescent="0.2">
      <c r="B1564" s="69"/>
      <c r="C1564" s="70"/>
      <c r="D1564" s="71"/>
    </row>
    <row r="1565" spans="2:4" x14ac:dyDescent="0.2">
      <c r="B1565" s="69"/>
      <c r="C1565" s="70"/>
      <c r="D1565" s="71"/>
    </row>
    <row r="1566" spans="2:4" x14ac:dyDescent="0.2">
      <c r="B1566" s="69"/>
      <c r="C1566" s="70"/>
      <c r="D1566" s="71"/>
    </row>
    <row r="1567" spans="2:4" x14ac:dyDescent="0.2">
      <c r="B1567" s="69"/>
      <c r="C1567" s="70"/>
      <c r="D1567" s="71"/>
    </row>
    <row r="1568" spans="2:4" x14ac:dyDescent="0.2">
      <c r="B1568" s="69"/>
      <c r="C1568" s="70"/>
      <c r="D1568" s="71"/>
    </row>
    <row r="1569" spans="2:4" x14ac:dyDescent="0.2">
      <c r="B1569" s="69"/>
      <c r="C1569" s="70"/>
      <c r="D1569" s="71"/>
    </row>
    <row r="1570" spans="2:4" x14ac:dyDescent="0.2">
      <c r="B1570" s="69"/>
      <c r="C1570" s="70"/>
      <c r="D1570" s="71"/>
    </row>
    <row r="1571" spans="2:4" x14ac:dyDescent="0.2">
      <c r="B1571" s="69"/>
      <c r="C1571" s="70"/>
      <c r="D1571" s="71"/>
    </row>
    <row r="1572" spans="2:4" x14ac:dyDescent="0.2">
      <c r="B1572" s="69"/>
      <c r="C1572" s="70"/>
      <c r="D1572" s="71"/>
    </row>
    <row r="1573" spans="2:4" x14ac:dyDescent="0.2">
      <c r="B1573" s="69"/>
      <c r="C1573" s="70"/>
      <c r="D1573" s="71"/>
    </row>
    <row r="1574" spans="2:4" x14ac:dyDescent="0.2">
      <c r="B1574" s="69"/>
      <c r="C1574" s="70"/>
      <c r="D1574" s="71"/>
    </row>
    <row r="1575" spans="2:4" x14ac:dyDescent="0.2">
      <c r="B1575" s="69"/>
      <c r="C1575" s="70"/>
      <c r="D1575" s="71"/>
    </row>
    <row r="1576" spans="2:4" x14ac:dyDescent="0.2">
      <c r="B1576" s="69"/>
      <c r="C1576" s="70"/>
      <c r="D1576" s="71"/>
    </row>
    <row r="1577" spans="2:4" x14ac:dyDescent="0.2">
      <c r="B1577" s="69"/>
      <c r="C1577" s="70"/>
      <c r="D1577" s="71"/>
    </row>
    <row r="1578" spans="2:4" x14ac:dyDescent="0.2">
      <c r="B1578" s="69"/>
      <c r="C1578" s="70"/>
      <c r="D1578" s="71"/>
    </row>
    <row r="1579" spans="2:4" x14ac:dyDescent="0.2">
      <c r="B1579" s="69"/>
      <c r="C1579" s="70"/>
      <c r="D1579" s="71"/>
    </row>
    <row r="1580" spans="2:4" x14ac:dyDescent="0.2">
      <c r="B1580" s="69"/>
      <c r="C1580" s="70"/>
      <c r="D1580" s="71"/>
    </row>
    <row r="1581" spans="2:4" x14ac:dyDescent="0.2">
      <c r="B1581" s="69"/>
      <c r="C1581" s="70"/>
      <c r="D1581" s="71"/>
    </row>
    <row r="1582" spans="2:4" x14ac:dyDescent="0.2">
      <c r="B1582" s="69"/>
      <c r="C1582" s="70"/>
      <c r="D1582" s="71"/>
    </row>
    <row r="1583" spans="2:4" x14ac:dyDescent="0.2">
      <c r="B1583" s="69"/>
      <c r="C1583" s="70"/>
      <c r="D1583" s="71"/>
    </row>
    <row r="1584" spans="2:4" x14ac:dyDescent="0.2">
      <c r="B1584" s="69"/>
      <c r="C1584" s="70"/>
      <c r="D1584" s="71"/>
    </row>
    <row r="1585" spans="2:4" x14ac:dyDescent="0.2">
      <c r="B1585" s="69"/>
      <c r="C1585" s="70"/>
      <c r="D1585" s="71"/>
    </row>
    <row r="1586" spans="2:4" x14ac:dyDescent="0.2">
      <c r="B1586" s="69"/>
      <c r="C1586" s="70"/>
      <c r="D1586" s="71"/>
    </row>
    <row r="1587" spans="2:4" x14ac:dyDescent="0.2">
      <c r="B1587" s="69"/>
      <c r="C1587" s="70"/>
      <c r="D1587" s="71"/>
    </row>
    <row r="1588" spans="2:4" x14ac:dyDescent="0.2">
      <c r="B1588" s="69"/>
      <c r="C1588" s="70"/>
      <c r="D1588" s="71"/>
    </row>
    <row r="1589" spans="2:4" x14ac:dyDescent="0.2">
      <c r="B1589" s="69"/>
      <c r="C1589" s="70"/>
      <c r="D1589" s="71"/>
    </row>
    <row r="1590" spans="2:4" x14ac:dyDescent="0.2">
      <c r="B1590" s="69"/>
      <c r="C1590" s="70"/>
      <c r="D1590" s="71"/>
    </row>
    <row r="1591" spans="2:4" x14ac:dyDescent="0.2">
      <c r="B1591" s="69"/>
      <c r="C1591" s="70"/>
      <c r="D1591" s="71"/>
    </row>
    <row r="1592" spans="2:4" x14ac:dyDescent="0.2">
      <c r="B1592" s="69"/>
      <c r="C1592" s="70"/>
      <c r="D1592" s="71"/>
    </row>
    <row r="1593" spans="2:4" x14ac:dyDescent="0.2">
      <c r="B1593" s="69"/>
      <c r="C1593" s="70"/>
      <c r="D1593" s="71"/>
    </row>
    <row r="1594" spans="2:4" x14ac:dyDescent="0.2">
      <c r="B1594" s="69"/>
      <c r="C1594" s="70"/>
      <c r="D1594" s="71"/>
    </row>
    <row r="1595" spans="2:4" x14ac:dyDescent="0.2">
      <c r="B1595" s="69"/>
      <c r="C1595" s="70"/>
      <c r="D1595" s="71"/>
    </row>
    <row r="1596" spans="2:4" x14ac:dyDescent="0.2">
      <c r="B1596" s="69"/>
      <c r="C1596" s="70"/>
      <c r="D1596" s="71"/>
    </row>
    <row r="1597" spans="2:4" x14ac:dyDescent="0.2">
      <c r="B1597" s="69"/>
      <c r="C1597" s="70"/>
      <c r="D1597" s="71"/>
    </row>
    <row r="1598" spans="2:4" x14ac:dyDescent="0.2">
      <c r="B1598" s="69"/>
      <c r="C1598" s="70"/>
      <c r="D1598" s="71"/>
    </row>
    <row r="1599" spans="2:4" x14ac:dyDescent="0.2">
      <c r="B1599" s="69"/>
      <c r="C1599" s="70"/>
      <c r="D1599" s="71"/>
    </row>
    <row r="1600" spans="2:4" x14ac:dyDescent="0.2">
      <c r="B1600" s="69"/>
      <c r="C1600" s="70"/>
      <c r="D1600" s="71"/>
    </row>
    <row r="1601" spans="2:4" x14ac:dyDescent="0.2">
      <c r="B1601" s="69"/>
      <c r="C1601" s="70"/>
      <c r="D1601" s="71"/>
    </row>
    <row r="1602" spans="2:4" x14ac:dyDescent="0.2">
      <c r="B1602" s="69"/>
      <c r="C1602" s="70"/>
      <c r="D1602" s="71"/>
    </row>
    <row r="1603" spans="2:4" x14ac:dyDescent="0.2">
      <c r="B1603" s="69"/>
      <c r="C1603" s="70"/>
      <c r="D1603" s="71"/>
    </row>
    <row r="1604" spans="2:4" x14ac:dyDescent="0.2">
      <c r="B1604" s="69"/>
      <c r="C1604" s="70"/>
      <c r="D1604" s="71"/>
    </row>
    <row r="1605" spans="2:4" x14ac:dyDescent="0.2">
      <c r="B1605" s="69"/>
      <c r="C1605" s="70"/>
      <c r="D1605" s="71"/>
    </row>
    <row r="1606" spans="2:4" x14ac:dyDescent="0.2">
      <c r="B1606" s="69"/>
      <c r="C1606" s="70"/>
      <c r="D1606" s="71"/>
    </row>
    <row r="1607" spans="2:4" x14ac:dyDescent="0.2">
      <c r="B1607" s="69"/>
      <c r="C1607" s="70"/>
      <c r="D1607" s="71"/>
    </row>
    <row r="1608" spans="2:4" x14ac:dyDescent="0.2">
      <c r="B1608" s="69"/>
      <c r="C1608" s="70"/>
      <c r="D1608" s="71"/>
    </row>
    <row r="1609" spans="2:4" x14ac:dyDescent="0.2">
      <c r="B1609" s="69"/>
      <c r="C1609" s="70"/>
      <c r="D1609" s="71"/>
    </row>
    <row r="1610" spans="2:4" x14ac:dyDescent="0.2">
      <c r="B1610" s="69"/>
      <c r="C1610" s="70"/>
      <c r="D1610" s="71"/>
    </row>
    <row r="1611" spans="2:4" x14ac:dyDescent="0.2">
      <c r="B1611" s="69"/>
      <c r="C1611" s="70"/>
      <c r="D1611" s="71"/>
    </row>
    <row r="1612" spans="2:4" x14ac:dyDescent="0.2">
      <c r="B1612" s="69"/>
      <c r="C1612" s="70"/>
      <c r="D1612" s="71"/>
    </row>
    <row r="1613" spans="2:4" x14ac:dyDescent="0.2">
      <c r="B1613" s="69"/>
      <c r="C1613" s="70"/>
      <c r="D1613" s="71"/>
    </row>
    <row r="1614" spans="2:4" x14ac:dyDescent="0.2">
      <c r="B1614" s="69"/>
      <c r="C1614" s="70"/>
      <c r="D1614" s="71"/>
    </row>
    <row r="1615" spans="2:4" x14ac:dyDescent="0.2">
      <c r="B1615" s="69"/>
      <c r="C1615" s="70"/>
      <c r="D1615" s="71"/>
    </row>
    <row r="1616" spans="2:4" x14ac:dyDescent="0.2">
      <c r="B1616" s="69"/>
      <c r="C1616" s="70"/>
      <c r="D1616" s="71"/>
    </row>
    <row r="1617" spans="2:4" x14ac:dyDescent="0.2">
      <c r="B1617" s="69"/>
      <c r="C1617" s="70"/>
      <c r="D1617" s="71"/>
    </row>
    <row r="1618" spans="2:4" x14ac:dyDescent="0.2">
      <c r="B1618" s="69"/>
      <c r="C1618" s="70"/>
      <c r="D1618" s="71"/>
    </row>
    <row r="1619" spans="2:4" x14ac:dyDescent="0.2">
      <c r="B1619" s="69"/>
      <c r="C1619" s="70"/>
      <c r="D1619" s="71"/>
    </row>
    <row r="1620" spans="2:4" x14ac:dyDescent="0.2">
      <c r="B1620" s="69"/>
      <c r="C1620" s="70"/>
      <c r="D1620" s="71"/>
    </row>
    <row r="1621" spans="2:4" x14ac:dyDescent="0.2">
      <c r="B1621" s="69"/>
      <c r="C1621" s="70"/>
      <c r="D1621" s="71"/>
    </row>
    <row r="1622" spans="2:4" x14ac:dyDescent="0.2">
      <c r="B1622" s="69"/>
      <c r="C1622" s="70"/>
      <c r="D1622" s="71"/>
    </row>
    <row r="1623" spans="2:4" x14ac:dyDescent="0.2">
      <c r="B1623" s="69"/>
      <c r="C1623" s="70"/>
      <c r="D1623" s="71"/>
    </row>
    <row r="1624" spans="2:4" x14ac:dyDescent="0.2">
      <c r="B1624" s="69"/>
      <c r="C1624" s="70"/>
      <c r="D1624" s="71"/>
    </row>
    <row r="1625" spans="2:4" x14ac:dyDescent="0.2">
      <c r="B1625" s="69"/>
      <c r="C1625" s="70"/>
      <c r="D1625" s="71"/>
    </row>
    <row r="1626" spans="2:4" x14ac:dyDescent="0.2">
      <c r="B1626" s="69"/>
      <c r="C1626" s="70"/>
      <c r="D1626" s="71"/>
    </row>
    <row r="1627" spans="2:4" x14ac:dyDescent="0.2">
      <c r="B1627" s="69"/>
      <c r="C1627" s="70"/>
      <c r="D1627" s="71"/>
    </row>
    <row r="1628" spans="2:4" x14ac:dyDescent="0.2">
      <c r="B1628" s="69"/>
      <c r="C1628" s="70"/>
      <c r="D1628" s="71"/>
    </row>
    <row r="1629" spans="2:4" x14ac:dyDescent="0.2">
      <c r="B1629" s="69"/>
      <c r="C1629" s="70"/>
      <c r="D1629" s="71"/>
    </row>
    <row r="1630" spans="2:4" x14ac:dyDescent="0.2">
      <c r="B1630" s="69"/>
      <c r="C1630" s="70"/>
      <c r="D1630" s="71"/>
    </row>
    <row r="1631" spans="2:4" x14ac:dyDescent="0.2">
      <c r="B1631" s="69"/>
      <c r="C1631" s="70"/>
      <c r="D1631" s="71"/>
    </row>
    <row r="1632" spans="2:4" x14ac:dyDescent="0.2">
      <c r="B1632" s="69"/>
      <c r="C1632" s="70"/>
      <c r="D1632" s="71"/>
    </row>
    <row r="1633" spans="2:4" x14ac:dyDescent="0.2">
      <c r="B1633" s="69"/>
      <c r="C1633" s="70"/>
      <c r="D1633" s="71"/>
    </row>
    <row r="1634" spans="2:4" x14ac:dyDescent="0.2">
      <c r="B1634" s="69"/>
      <c r="C1634" s="70"/>
      <c r="D1634" s="71"/>
    </row>
    <row r="1635" spans="2:4" x14ac:dyDescent="0.2">
      <c r="B1635" s="69"/>
      <c r="C1635" s="70"/>
      <c r="D1635" s="71"/>
    </row>
    <row r="1636" spans="2:4" x14ac:dyDescent="0.2">
      <c r="B1636" s="69"/>
      <c r="C1636" s="70"/>
      <c r="D1636" s="71"/>
    </row>
    <row r="1637" spans="2:4" x14ac:dyDescent="0.2">
      <c r="B1637" s="69"/>
      <c r="C1637" s="70"/>
      <c r="D1637" s="71"/>
    </row>
    <row r="1638" spans="2:4" x14ac:dyDescent="0.2">
      <c r="B1638" s="69"/>
      <c r="C1638" s="70"/>
      <c r="D1638" s="71"/>
    </row>
    <row r="1639" spans="2:4" x14ac:dyDescent="0.2">
      <c r="B1639" s="69"/>
      <c r="C1639" s="70"/>
      <c r="D1639" s="71"/>
    </row>
    <row r="1640" spans="2:4" x14ac:dyDescent="0.2">
      <c r="B1640" s="69"/>
      <c r="C1640" s="70"/>
      <c r="D1640" s="71"/>
    </row>
    <row r="1641" spans="2:4" x14ac:dyDescent="0.2">
      <c r="B1641" s="69"/>
      <c r="C1641" s="70"/>
      <c r="D1641" s="71"/>
    </row>
    <row r="1642" spans="2:4" x14ac:dyDescent="0.2">
      <c r="B1642" s="69"/>
      <c r="C1642" s="70"/>
      <c r="D1642" s="71"/>
    </row>
    <row r="1643" spans="2:4" x14ac:dyDescent="0.2">
      <c r="B1643" s="69"/>
      <c r="C1643" s="70"/>
      <c r="D1643" s="71"/>
    </row>
    <row r="1644" spans="2:4" x14ac:dyDescent="0.2">
      <c r="B1644" s="69"/>
      <c r="C1644" s="70"/>
      <c r="D1644" s="71"/>
    </row>
    <row r="1645" spans="2:4" x14ac:dyDescent="0.2">
      <c r="B1645" s="69"/>
      <c r="C1645" s="70"/>
      <c r="D1645" s="71"/>
    </row>
    <row r="1646" spans="2:4" x14ac:dyDescent="0.2">
      <c r="B1646" s="69"/>
      <c r="C1646" s="70"/>
      <c r="D1646" s="71"/>
    </row>
    <row r="1647" spans="2:4" x14ac:dyDescent="0.2">
      <c r="B1647" s="69"/>
      <c r="C1647" s="70"/>
      <c r="D1647" s="71"/>
    </row>
    <row r="1648" spans="2:4" x14ac:dyDescent="0.2">
      <c r="B1648" s="69"/>
      <c r="C1648" s="70"/>
      <c r="D1648" s="71"/>
    </row>
    <row r="1649" spans="2:4" x14ac:dyDescent="0.2">
      <c r="B1649" s="69"/>
      <c r="C1649" s="70"/>
      <c r="D1649" s="71"/>
    </row>
    <row r="1650" spans="2:4" x14ac:dyDescent="0.2">
      <c r="B1650" s="69"/>
      <c r="C1650" s="70"/>
      <c r="D1650" s="71"/>
    </row>
    <row r="1651" spans="2:4" x14ac:dyDescent="0.2">
      <c r="B1651" s="69"/>
      <c r="C1651" s="70"/>
      <c r="D1651" s="71"/>
    </row>
    <row r="1652" spans="2:4" x14ac:dyDescent="0.2">
      <c r="B1652" s="69"/>
      <c r="C1652" s="70"/>
      <c r="D1652" s="71"/>
    </row>
    <row r="1653" spans="2:4" x14ac:dyDescent="0.2">
      <c r="B1653" s="69"/>
      <c r="C1653" s="70"/>
      <c r="D1653" s="71"/>
    </row>
    <row r="1654" spans="2:4" x14ac:dyDescent="0.2">
      <c r="B1654" s="69"/>
      <c r="C1654" s="70"/>
      <c r="D1654" s="71"/>
    </row>
    <row r="1655" spans="2:4" x14ac:dyDescent="0.2">
      <c r="B1655" s="69"/>
      <c r="C1655" s="70"/>
      <c r="D1655" s="71"/>
    </row>
    <row r="1656" spans="2:4" x14ac:dyDescent="0.2">
      <c r="B1656" s="69"/>
      <c r="C1656" s="70"/>
      <c r="D1656" s="71"/>
    </row>
    <row r="1657" spans="2:4" x14ac:dyDescent="0.2">
      <c r="B1657" s="69"/>
      <c r="C1657" s="70"/>
      <c r="D1657" s="71"/>
    </row>
    <row r="1658" spans="2:4" x14ac:dyDescent="0.2">
      <c r="B1658" s="69"/>
      <c r="C1658" s="70"/>
      <c r="D1658" s="71"/>
    </row>
    <row r="1659" spans="2:4" x14ac:dyDescent="0.2">
      <c r="B1659" s="69"/>
      <c r="C1659" s="70"/>
      <c r="D1659" s="71"/>
    </row>
    <row r="1660" spans="2:4" x14ac:dyDescent="0.2">
      <c r="B1660" s="69"/>
      <c r="C1660" s="70"/>
      <c r="D1660" s="71"/>
    </row>
    <row r="1661" spans="2:4" x14ac:dyDescent="0.2">
      <c r="B1661" s="69"/>
      <c r="C1661" s="70"/>
      <c r="D1661" s="71"/>
    </row>
    <row r="1662" spans="2:4" x14ac:dyDescent="0.2">
      <c r="B1662" s="69"/>
      <c r="C1662" s="70"/>
      <c r="D1662" s="71"/>
    </row>
    <row r="1663" spans="2:4" x14ac:dyDescent="0.2">
      <c r="B1663" s="69"/>
      <c r="C1663" s="70"/>
      <c r="D1663" s="71"/>
    </row>
    <row r="1664" spans="2:4" x14ac:dyDescent="0.2">
      <c r="B1664" s="69"/>
      <c r="C1664" s="70"/>
      <c r="D1664" s="71"/>
    </row>
    <row r="1665" spans="2:4" x14ac:dyDescent="0.2">
      <c r="B1665" s="69"/>
      <c r="C1665" s="70"/>
      <c r="D1665" s="71"/>
    </row>
    <row r="1666" spans="2:4" x14ac:dyDescent="0.2">
      <c r="B1666" s="69"/>
      <c r="C1666" s="70"/>
      <c r="D1666" s="71"/>
    </row>
    <row r="1667" spans="2:4" x14ac:dyDescent="0.2">
      <c r="B1667" s="69"/>
      <c r="C1667" s="70"/>
      <c r="D1667" s="71"/>
    </row>
    <row r="1668" spans="2:4" x14ac:dyDescent="0.2">
      <c r="B1668" s="69"/>
      <c r="C1668" s="70"/>
      <c r="D1668" s="71"/>
    </row>
    <row r="1669" spans="2:4" x14ac:dyDescent="0.2">
      <c r="B1669" s="69"/>
      <c r="C1669" s="70"/>
      <c r="D1669" s="71"/>
    </row>
    <row r="1670" spans="2:4" x14ac:dyDescent="0.2">
      <c r="B1670" s="69"/>
      <c r="C1670" s="70"/>
      <c r="D1670" s="71"/>
    </row>
    <row r="1671" spans="2:4" x14ac:dyDescent="0.2">
      <c r="B1671" s="69"/>
      <c r="C1671" s="70"/>
      <c r="D1671" s="71"/>
    </row>
    <row r="1672" spans="2:4" x14ac:dyDescent="0.2">
      <c r="B1672" s="69"/>
      <c r="C1672" s="70"/>
      <c r="D1672" s="71"/>
    </row>
    <row r="1673" spans="2:4" x14ac:dyDescent="0.2">
      <c r="B1673" s="69"/>
      <c r="C1673" s="70"/>
      <c r="D1673" s="71"/>
    </row>
    <row r="1674" spans="2:4" x14ac:dyDescent="0.2">
      <c r="B1674" s="69"/>
      <c r="C1674" s="70"/>
      <c r="D1674" s="71"/>
    </row>
    <row r="1675" spans="2:4" x14ac:dyDescent="0.2">
      <c r="B1675" s="69"/>
      <c r="C1675" s="70"/>
      <c r="D1675" s="71"/>
    </row>
    <row r="1676" spans="2:4" x14ac:dyDescent="0.2">
      <c r="B1676" s="69"/>
      <c r="C1676" s="70"/>
      <c r="D1676" s="71"/>
    </row>
    <row r="1677" spans="2:4" x14ac:dyDescent="0.2">
      <c r="B1677" s="69"/>
      <c r="C1677" s="70"/>
      <c r="D1677" s="71"/>
    </row>
    <row r="1678" spans="2:4" x14ac:dyDescent="0.2">
      <c r="B1678" s="69"/>
      <c r="C1678" s="70"/>
      <c r="D1678" s="71"/>
    </row>
    <row r="1679" spans="2:4" x14ac:dyDescent="0.2">
      <c r="B1679" s="69"/>
      <c r="C1679" s="70"/>
      <c r="D1679" s="71"/>
    </row>
    <row r="1680" spans="2:4" x14ac:dyDescent="0.2">
      <c r="B1680" s="69"/>
      <c r="C1680" s="70"/>
      <c r="D1680" s="71"/>
    </row>
    <row r="1681" spans="2:4" x14ac:dyDescent="0.2">
      <c r="B1681" s="69"/>
      <c r="C1681" s="70"/>
      <c r="D1681" s="71"/>
    </row>
    <row r="1682" spans="2:4" x14ac:dyDescent="0.2">
      <c r="B1682" s="69"/>
      <c r="C1682" s="70"/>
      <c r="D1682" s="71"/>
    </row>
    <row r="1683" spans="2:4" x14ac:dyDescent="0.2">
      <c r="B1683" s="69"/>
      <c r="C1683" s="70"/>
      <c r="D1683" s="71"/>
    </row>
    <row r="1684" spans="2:4" x14ac:dyDescent="0.2">
      <c r="B1684" s="69"/>
      <c r="C1684" s="70"/>
      <c r="D1684" s="71"/>
    </row>
    <row r="1685" spans="2:4" x14ac:dyDescent="0.2">
      <c r="B1685" s="69"/>
      <c r="C1685" s="70"/>
      <c r="D1685" s="71"/>
    </row>
    <row r="1686" spans="2:4" x14ac:dyDescent="0.2">
      <c r="B1686" s="69"/>
      <c r="C1686" s="70"/>
      <c r="D1686" s="71"/>
    </row>
    <row r="1687" spans="2:4" x14ac:dyDescent="0.2">
      <c r="B1687" s="69"/>
      <c r="C1687" s="70"/>
      <c r="D1687" s="71"/>
    </row>
    <row r="1688" spans="2:4" x14ac:dyDescent="0.2">
      <c r="B1688" s="69"/>
      <c r="C1688" s="70"/>
      <c r="D1688" s="71"/>
    </row>
    <row r="1689" spans="2:4" x14ac:dyDescent="0.2">
      <c r="B1689" s="69"/>
      <c r="C1689" s="70"/>
      <c r="D1689" s="71"/>
    </row>
    <row r="1690" spans="2:4" x14ac:dyDescent="0.2">
      <c r="B1690" s="69"/>
      <c r="C1690" s="70"/>
      <c r="D1690" s="71"/>
    </row>
    <row r="1691" spans="2:4" x14ac:dyDescent="0.2">
      <c r="B1691" s="69"/>
      <c r="C1691" s="70"/>
      <c r="D1691" s="71"/>
    </row>
    <row r="1692" spans="2:4" x14ac:dyDescent="0.2">
      <c r="B1692" s="69"/>
      <c r="C1692" s="70"/>
      <c r="D1692" s="71"/>
    </row>
    <row r="1693" spans="2:4" x14ac:dyDescent="0.2">
      <c r="B1693" s="69"/>
      <c r="C1693" s="70"/>
      <c r="D1693" s="71"/>
    </row>
    <row r="1694" spans="2:4" x14ac:dyDescent="0.2">
      <c r="B1694" s="69"/>
      <c r="C1694" s="70"/>
      <c r="D1694" s="71"/>
    </row>
    <row r="1695" spans="2:4" x14ac:dyDescent="0.2">
      <c r="B1695" s="69"/>
      <c r="C1695" s="70"/>
      <c r="D1695" s="71"/>
    </row>
    <row r="1696" spans="2:4" x14ac:dyDescent="0.2">
      <c r="B1696" s="69"/>
      <c r="C1696" s="70"/>
      <c r="D1696" s="71"/>
    </row>
    <row r="1697" spans="2:4" x14ac:dyDescent="0.2">
      <c r="B1697" s="69"/>
      <c r="C1697" s="70"/>
      <c r="D1697" s="71"/>
    </row>
    <row r="1698" spans="2:4" x14ac:dyDescent="0.2">
      <c r="B1698" s="69"/>
      <c r="C1698" s="70"/>
      <c r="D1698" s="71"/>
    </row>
    <row r="1699" spans="2:4" x14ac:dyDescent="0.2">
      <c r="B1699" s="69"/>
      <c r="C1699" s="70"/>
      <c r="D1699" s="71"/>
    </row>
    <row r="1700" spans="2:4" x14ac:dyDescent="0.2">
      <c r="B1700" s="69"/>
      <c r="C1700" s="70"/>
      <c r="D1700" s="71"/>
    </row>
    <row r="1701" spans="2:4" x14ac:dyDescent="0.2">
      <c r="B1701" s="69"/>
      <c r="C1701" s="70"/>
      <c r="D1701" s="71"/>
    </row>
    <row r="1702" spans="2:4" x14ac:dyDescent="0.2">
      <c r="B1702" s="69"/>
      <c r="C1702" s="70"/>
      <c r="D1702" s="71"/>
    </row>
    <row r="1703" spans="2:4" x14ac:dyDescent="0.2">
      <c r="B1703" s="69"/>
      <c r="C1703" s="70"/>
      <c r="D1703" s="71"/>
    </row>
    <row r="1704" spans="2:4" x14ac:dyDescent="0.2">
      <c r="B1704" s="69"/>
      <c r="C1704" s="70"/>
      <c r="D1704" s="71"/>
    </row>
    <row r="1705" spans="2:4" x14ac:dyDescent="0.2">
      <c r="B1705" s="69"/>
      <c r="C1705" s="70"/>
      <c r="D1705" s="71"/>
    </row>
    <row r="1706" spans="2:4" x14ac:dyDescent="0.2">
      <c r="B1706" s="69"/>
      <c r="C1706" s="70"/>
      <c r="D1706" s="71"/>
    </row>
    <row r="1707" spans="2:4" x14ac:dyDescent="0.2">
      <c r="B1707" s="69"/>
      <c r="C1707" s="70"/>
      <c r="D1707" s="71"/>
    </row>
    <row r="1708" spans="2:4" x14ac:dyDescent="0.2">
      <c r="B1708" s="69"/>
      <c r="C1708" s="70"/>
      <c r="D1708" s="71"/>
    </row>
    <row r="1709" spans="2:4" x14ac:dyDescent="0.2">
      <c r="B1709" s="69"/>
      <c r="C1709" s="70"/>
      <c r="D1709" s="71"/>
    </row>
    <row r="1710" spans="2:4" x14ac:dyDescent="0.2">
      <c r="B1710" s="69"/>
      <c r="C1710" s="70"/>
      <c r="D1710" s="71"/>
    </row>
    <row r="1711" spans="2:4" x14ac:dyDescent="0.2">
      <c r="B1711" s="69"/>
      <c r="C1711" s="70"/>
      <c r="D1711" s="71"/>
    </row>
    <row r="1712" spans="2:4" x14ac:dyDescent="0.2">
      <c r="B1712" s="69"/>
      <c r="C1712" s="70"/>
      <c r="D1712" s="71"/>
    </row>
    <row r="1713" spans="2:4" x14ac:dyDescent="0.2">
      <c r="B1713" s="69"/>
      <c r="C1713" s="70"/>
      <c r="D1713" s="71"/>
    </row>
    <row r="1714" spans="2:4" x14ac:dyDescent="0.2">
      <c r="B1714" s="69"/>
      <c r="C1714" s="70"/>
      <c r="D1714" s="71"/>
    </row>
    <row r="1715" spans="2:4" x14ac:dyDescent="0.2">
      <c r="B1715" s="69"/>
      <c r="C1715" s="70"/>
      <c r="D1715" s="71"/>
    </row>
    <row r="1716" spans="2:4" x14ac:dyDescent="0.2">
      <c r="B1716" s="69"/>
      <c r="C1716" s="70"/>
      <c r="D1716" s="71"/>
    </row>
    <row r="1717" spans="2:4" x14ac:dyDescent="0.2">
      <c r="B1717" s="69"/>
      <c r="C1717" s="70"/>
      <c r="D1717" s="71"/>
    </row>
    <row r="1718" spans="2:4" x14ac:dyDescent="0.2">
      <c r="B1718" s="69"/>
      <c r="C1718" s="70"/>
      <c r="D1718" s="71"/>
    </row>
    <row r="1719" spans="2:4" x14ac:dyDescent="0.2">
      <c r="B1719" s="69"/>
      <c r="C1719" s="70"/>
      <c r="D1719" s="71"/>
    </row>
    <row r="1720" spans="2:4" x14ac:dyDescent="0.2">
      <c r="B1720" s="69"/>
      <c r="C1720" s="70"/>
      <c r="D1720" s="71"/>
    </row>
    <row r="1721" spans="2:4" x14ac:dyDescent="0.2">
      <c r="B1721" s="69"/>
      <c r="C1721" s="70"/>
      <c r="D1721" s="71"/>
    </row>
    <row r="1722" spans="2:4" x14ac:dyDescent="0.2">
      <c r="B1722" s="69"/>
      <c r="C1722" s="70"/>
      <c r="D1722" s="71"/>
    </row>
    <row r="1723" spans="2:4" x14ac:dyDescent="0.2">
      <c r="B1723" s="69"/>
      <c r="C1723" s="70"/>
      <c r="D1723" s="71"/>
    </row>
    <row r="1724" spans="2:4" x14ac:dyDescent="0.2">
      <c r="B1724" s="69"/>
      <c r="C1724" s="70"/>
      <c r="D1724" s="71"/>
    </row>
    <row r="1725" spans="2:4" x14ac:dyDescent="0.2">
      <c r="B1725" s="69"/>
      <c r="C1725" s="70"/>
      <c r="D1725" s="71"/>
    </row>
    <row r="1726" spans="2:4" x14ac:dyDescent="0.2">
      <c r="B1726" s="69"/>
      <c r="C1726" s="70"/>
      <c r="D1726" s="71"/>
    </row>
    <row r="1727" spans="2:4" x14ac:dyDescent="0.2">
      <c r="B1727" s="69"/>
      <c r="C1727" s="70"/>
      <c r="D1727" s="71"/>
    </row>
    <row r="1728" spans="2:4" x14ac:dyDescent="0.2">
      <c r="B1728" s="69"/>
      <c r="C1728" s="70"/>
      <c r="D1728" s="71"/>
    </row>
    <row r="1729" spans="2:4" x14ac:dyDescent="0.2">
      <c r="B1729" s="69"/>
      <c r="C1729" s="70"/>
      <c r="D1729" s="71"/>
    </row>
    <row r="1730" spans="2:4" x14ac:dyDescent="0.2">
      <c r="B1730" s="69"/>
      <c r="C1730" s="70"/>
      <c r="D1730" s="71"/>
    </row>
    <row r="1731" spans="2:4" x14ac:dyDescent="0.2">
      <c r="B1731" s="69"/>
      <c r="C1731" s="70"/>
      <c r="D1731" s="71"/>
    </row>
    <row r="1732" spans="2:4" x14ac:dyDescent="0.2">
      <c r="B1732" s="69"/>
      <c r="C1732" s="70"/>
      <c r="D1732" s="71"/>
    </row>
    <row r="1733" spans="2:4" x14ac:dyDescent="0.2">
      <c r="B1733" s="69"/>
      <c r="C1733" s="70"/>
      <c r="D1733" s="71"/>
    </row>
    <row r="1734" spans="2:4" x14ac:dyDescent="0.2">
      <c r="B1734" s="69"/>
      <c r="C1734" s="70"/>
      <c r="D1734" s="71"/>
    </row>
    <row r="1735" spans="2:4" x14ac:dyDescent="0.2">
      <c r="B1735" s="69"/>
      <c r="C1735" s="70"/>
      <c r="D1735" s="71"/>
    </row>
    <row r="1736" spans="2:4" x14ac:dyDescent="0.2">
      <c r="B1736" s="69"/>
      <c r="C1736" s="70"/>
      <c r="D1736" s="71"/>
    </row>
    <row r="1737" spans="2:4" x14ac:dyDescent="0.2">
      <c r="B1737" s="69"/>
      <c r="C1737" s="70"/>
      <c r="D1737" s="71"/>
    </row>
    <row r="1738" spans="2:4" x14ac:dyDescent="0.2">
      <c r="B1738" s="69"/>
      <c r="C1738" s="70"/>
      <c r="D1738" s="71"/>
    </row>
    <row r="1739" spans="2:4" x14ac:dyDescent="0.2">
      <c r="B1739" s="69"/>
      <c r="C1739" s="70"/>
      <c r="D1739" s="71"/>
    </row>
    <row r="1740" spans="2:4" x14ac:dyDescent="0.2">
      <c r="B1740" s="69"/>
      <c r="C1740" s="70"/>
      <c r="D1740" s="71"/>
    </row>
    <row r="1741" spans="2:4" x14ac:dyDescent="0.2">
      <c r="B1741" s="69"/>
      <c r="C1741" s="70"/>
      <c r="D1741" s="71"/>
    </row>
    <row r="1742" spans="2:4" x14ac:dyDescent="0.2">
      <c r="B1742" s="69"/>
      <c r="C1742" s="70"/>
      <c r="D1742" s="71"/>
    </row>
    <row r="1743" spans="2:4" x14ac:dyDescent="0.2">
      <c r="B1743" s="69"/>
      <c r="C1743" s="70"/>
      <c r="D1743" s="71"/>
    </row>
    <row r="1744" spans="2:4" x14ac:dyDescent="0.2">
      <c r="B1744" s="69"/>
      <c r="C1744" s="70"/>
      <c r="D1744" s="71"/>
    </row>
    <row r="1745" spans="2:4" x14ac:dyDescent="0.2">
      <c r="B1745" s="69"/>
      <c r="C1745" s="70"/>
      <c r="D1745" s="71"/>
    </row>
    <row r="1746" spans="2:4" x14ac:dyDescent="0.2">
      <c r="B1746" s="69"/>
      <c r="C1746" s="70"/>
      <c r="D1746" s="71"/>
    </row>
    <row r="1747" spans="2:4" x14ac:dyDescent="0.2">
      <c r="B1747" s="69"/>
      <c r="C1747" s="70"/>
      <c r="D1747" s="71"/>
    </row>
    <row r="1748" spans="2:4" x14ac:dyDescent="0.2">
      <c r="B1748" s="69"/>
      <c r="C1748" s="70"/>
      <c r="D1748" s="71"/>
    </row>
    <row r="1749" spans="2:4" x14ac:dyDescent="0.2">
      <c r="B1749" s="69"/>
      <c r="C1749" s="70"/>
      <c r="D1749" s="71"/>
    </row>
    <row r="1750" spans="2:4" x14ac:dyDescent="0.2">
      <c r="B1750" s="69"/>
      <c r="C1750" s="70"/>
      <c r="D1750" s="71"/>
    </row>
    <row r="1751" spans="2:4" x14ac:dyDescent="0.2">
      <c r="B1751" s="69"/>
      <c r="C1751" s="70"/>
      <c r="D1751" s="71"/>
    </row>
    <row r="1752" spans="2:4" x14ac:dyDescent="0.2">
      <c r="B1752" s="69"/>
      <c r="C1752" s="70"/>
      <c r="D1752" s="71"/>
    </row>
    <row r="1753" spans="2:4" x14ac:dyDescent="0.2">
      <c r="B1753" s="69"/>
      <c r="C1753" s="70"/>
      <c r="D1753" s="71"/>
    </row>
    <row r="1754" spans="2:4" x14ac:dyDescent="0.2">
      <c r="B1754" s="69"/>
      <c r="C1754" s="70"/>
      <c r="D1754" s="71"/>
    </row>
    <row r="1755" spans="2:4" x14ac:dyDescent="0.2">
      <c r="B1755" s="69"/>
      <c r="C1755" s="70"/>
      <c r="D1755" s="71"/>
    </row>
    <row r="1756" spans="2:4" x14ac:dyDescent="0.2">
      <c r="B1756" s="69"/>
      <c r="C1756" s="70"/>
      <c r="D1756" s="71"/>
    </row>
    <row r="1757" spans="2:4" x14ac:dyDescent="0.2">
      <c r="B1757" s="69"/>
      <c r="C1757" s="70"/>
      <c r="D1757" s="71"/>
    </row>
    <row r="1758" spans="2:4" x14ac:dyDescent="0.2">
      <c r="B1758" s="69"/>
      <c r="C1758" s="70"/>
      <c r="D1758" s="71"/>
    </row>
    <row r="1759" spans="2:4" x14ac:dyDescent="0.2">
      <c r="B1759" s="69"/>
      <c r="C1759" s="70"/>
      <c r="D1759" s="71"/>
    </row>
    <row r="1760" spans="2:4" x14ac:dyDescent="0.2">
      <c r="B1760" s="69"/>
      <c r="C1760" s="70"/>
      <c r="D1760" s="71"/>
    </row>
    <row r="1761" spans="2:4" x14ac:dyDescent="0.2">
      <c r="B1761" s="69"/>
      <c r="C1761" s="70"/>
      <c r="D1761" s="71"/>
    </row>
    <row r="1762" spans="2:4" x14ac:dyDescent="0.2">
      <c r="B1762" s="69"/>
      <c r="C1762" s="70"/>
      <c r="D1762" s="71"/>
    </row>
    <row r="1763" spans="2:4" x14ac:dyDescent="0.2">
      <c r="B1763" s="69"/>
      <c r="C1763" s="70"/>
      <c r="D1763" s="71"/>
    </row>
    <row r="1764" spans="2:4" x14ac:dyDescent="0.2">
      <c r="B1764" s="69"/>
      <c r="C1764" s="70"/>
      <c r="D1764" s="71"/>
    </row>
    <row r="1765" spans="2:4" x14ac:dyDescent="0.2">
      <c r="B1765" s="69"/>
      <c r="C1765" s="70"/>
      <c r="D1765" s="71"/>
    </row>
    <row r="1766" spans="2:4" x14ac:dyDescent="0.2">
      <c r="B1766" s="69"/>
      <c r="C1766" s="70"/>
      <c r="D1766" s="71"/>
    </row>
    <row r="1767" spans="2:4" x14ac:dyDescent="0.2">
      <c r="B1767" s="69"/>
      <c r="C1767" s="70"/>
      <c r="D1767" s="71"/>
    </row>
    <row r="1768" spans="2:4" x14ac:dyDescent="0.2">
      <c r="B1768" s="69"/>
      <c r="C1768" s="70"/>
      <c r="D1768" s="71"/>
    </row>
    <row r="1769" spans="2:4" x14ac:dyDescent="0.2">
      <c r="B1769" s="69"/>
      <c r="C1769" s="70"/>
      <c r="D1769" s="71"/>
    </row>
    <row r="1770" spans="2:4" x14ac:dyDescent="0.2">
      <c r="B1770" s="69"/>
      <c r="C1770" s="70"/>
      <c r="D1770" s="71"/>
    </row>
    <row r="1771" spans="2:4" x14ac:dyDescent="0.2">
      <c r="B1771" s="69"/>
      <c r="C1771" s="70"/>
      <c r="D1771" s="71"/>
    </row>
    <row r="1772" spans="2:4" x14ac:dyDescent="0.2">
      <c r="B1772" s="69"/>
      <c r="C1772" s="70"/>
      <c r="D1772" s="71"/>
    </row>
    <row r="1773" spans="2:4" x14ac:dyDescent="0.2">
      <c r="B1773" s="69"/>
      <c r="C1773" s="70"/>
      <c r="D1773" s="71"/>
    </row>
    <row r="1774" spans="2:4" x14ac:dyDescent="0.2">
      <c r="B1774" s="69"/>
      <c r="C1774" s="70"/>
      <c r="D1774" s="71"/>
    </row>
    <row r="1775" spans="2:4" x14ac:dyDescent="0.2">
      <c r="B1775" s="69"/>
      <c r="C1775" s="70"/>
      <c r="D1775" s="71"/>
    </row>
    <row r="1776" spans="2:4" x14ac:dyDescent="0.2">
      <c r="B1776" s="69"/>
      <c r="C1776" s="70"/>
      <c r="D1776" s="71"/>
    </row>
    <row r="1777" spans="2:4" x14ac:dyDescent="0.2">
      <c r="B1777" s="69"/>
      <c r="C1777" s="70"/>
      <c r="D1777" s="71"/>
    </row>
    <row r="1778" spans="2:4" x14ac:dyDescent="0.2">
      <c r="B1778" s="69"/>
      <c r="C1778" s="70"/>
      <c r="D1778" s="71"/>
    </row>
    <row r="1779" spans="2:4" x14ac:dyDescent="0.2">
      <c r="B1779" s="69"/>
      <c r="C1779" s="70"/>
      <c r="D1779" s="71"/>
    </row>
    <row r="1780" spans="2:4" x14ac:dyDescent="0.2">
      <c r="B1780" s="69"/>
      <c r="C1780" s="70"/>
      <c r="D1780" s="71"/>
    </row>
    <row r="1781" spans="2:4" x14ac:dyDescent="0.2">
      <c r="B1781" s="69"/>
      <c r="C1781" s="70"/>
      <c r="D1781" s="71"/>
    </row>
    <row r="1782" spans="2:4" x14ac:dyDescent="0.2">
      <c r="B1782" s="69"/>
      <c r="C1782" s="70"/>
      <c r="D1782" s="71"/>
    </row>
    <row r="1783" spans="2:4" x14ac:dyDescent="0.2">
      <c r="B1783" s="69"/>
      <c r="C1783" s="70"/>
      <c r="D1783" s="71"/>
    </row>
    <row r="1784" spans="2:4" x14ac:dyDescent="0.2">
      <c r="B1784" s="69"/>
      <c r="C1784" s="70"/>
      <c r="D1784" s="71"/>
    </row>
    <row r="1785" spans="2:4" x14ac:dyDescent="0.2">
      <c r="B1785" s="69"/>
      <c r="C1785" s="70"/>
      <c r="D1785" s="71"/>
    </row>
    <row r="1786" spans="2:4" x14ac:dyDescent="0.2">
      <c r="B1786" s="69"/>
      <c r="C1786" s="70"/>
      <c r="D1786" s="71"/>
    </row>
    <row r="1787" spans="2:4" x14ac:dyDescent="0.2">
      <c r="B1787" s="69"/>
      <c r="C1787" s="70"/>
      <c r="D1787" s="71"/>
    </row>
    <row r="1788" spans="2:4" x14ac:dyDescent="0.2">
      <c r="B1788" s="69"/>
      <c r="C1788" s="70"/>
      <c r="D1788" s="71"/>
    </row>
    <row r="1789" spans="2:4" x14ac:dyDescent="0.2">
      <c r="B1789" s="69"/>
      <c r="C1789" s="70"/>
      <c r="D1789" s="71"/>
    </row>
    <row r="1790" spans="2:4" x14ac:dyDescent="0.2">
      <c r="B1790" s="69"/>
      <c r="C1790" s="70"/>
      <c r="D1790" s="71"/>
    </row>
    <row r="1791" spans="2:4" x14ac:dyDescent="0.2">
      <c r="B1791" s="69"/>
      <c r="C1791" s="70"/>
      <c r="D1791" s="71"/>
    </row>
    <row r="1792" spans="2:4" x14ac:dyDescent="0.2">
      <c r="B1792" s="69"/>
      <c r="C1792" s="70"/>
      <c r="D1792" s="71"/>
    </row>
    <row r="1793" spans="2:4" x14ac:dyDescent="0.2">
      <c r="B1793" s="69"/>
      <c r="C1793" s="70"/>
      <c r="D1793" s="71"/>
    </row>
    <row r="1794" spans="2:4" x14ac:dyDescent="0.2">
      <c r="B1794" s="69"/>
      <c r="C1794" s="70"/>
      <c r="D1794" s="71"/>
    </row>
    <row r="1795" spans="2:4" x14ac:dyDescent="0.2">
      <c r="B1795" s="69"/>
      <c r="C1795" s="70"/>
      <c r="D1795" s="71"/>
    </row>
    <row r="1796" spans="2:4" x14ac:dyDescent="0.2">
      <c r="B1796" s="69"/>
      <c r="C1796" s="70"/>
      <c r="D1796" s="71"/>
    </row>
    <row r="1797" spans="2:4" x14ac:dyDescent="0.2">
      <c r="B1797" s="69"/>
      <c r="C1797" s="70"/>
      <c r="D1797" s="71"/>
    </row>
    <row r="1798" spans="2:4" x14ac:dyDescent="0.2">
      <c r="B1798" s="69"/>
      <c r="C1798" s="70"/>
      <c r="D1798" s="71"/>
    </row>
    <row r="1799" spans="2:4" x14ac:dyDescent="0.2">
      <c r="B1799" s="69"/>
      <c r="C1799" s="70"/>
      <c r="D1799" s="71"/>
    </row>
    <row r="1800" spans="2:4" x14ac:dyDescent="0.2">
      <c r="B1800" s="69"/>
      <c r="C1800" s="70"/>
      <c r="D1800" s="71"/>
    </row>
    <row r="1801" spans="2:4" x14ac:dyDescent="0.2">
      <c r="B1801" s="69"/>
      <c r="C1801" s="70"/>
      <c r="D1801" s="71"/>
    </row>
    <row r="1802" spans="2:4" x14ac:dyDescent="0.2">
      <c r="B1802" s="69"/>
      <c r="C1802" s="70"/>
      <c r="D1802" s="71"/>
    </row>
    <row r="1803" spans="2:4" x14ac:dyDescent="0.2">
      <c r="B1803" s="69"/>
      <c r="C1803" s="70"/>
      <c r="D1803" s="71"/>
    </row>
    <row r="1804" spans="2:4" x14ac:dyDescent="0.2">
      <c r="B1804" s="69"/>
      <c r="C1804" s="70"/>
      <c r="D1804" s="71"/>
    </row>
    <row r="1805" spans="2:4" x14ac:dyDescent="0.2">
      <c r="B1805" s="69"/>
      <c r="C1805" s="70"/>
      <c r="D1805" s="71"/>
    </row>
    <row r="1806" spans="2:4" x14ac:dyDescent="0.2">
      <c r="B1806" s="69"/>
      <c r="C1806" s="70"/>
      <c r="D1806" s="71"/>
    </row>
    <row r="1807" spans="2:4" x14ac:dyDescent="0.2">
      <c r="B1807" s="69"/>
      <c r="C1807" s="70"/>
      <c r="D1807" s="71"/>
    </row>
    <row r="1808" spans="2:4" x14ac:dyDescent="0.2">
      <c r="B1808" s="69"/>
      <c r="C1808" s="70"/>
      <c r="D1808" s="71"/>
    </row>
    <row r="1809" spans="2:4" x14ac:dyDescent="0.2">
      <c r="B1809" s="69"/>
      <c r="C1809" s="70"/>
      <c r="D1809" s="71"/>
    </row>
    <row r="1810" spans="2:4" x14ac:dyDescent="0.2">
      <c r="B1810" s="69"/>
      <c r="C1810" s="70"/>
      <c r="D1810" s="71"/>
    </row>
    <row r="1811" spans="2:4" x14ac:dyDescent="0.2">
      <c r="B1811" s="69"/>
      <c r="C1811" s="70"/>
      <c r="D1811" s="71"/>
    </row>
    <row r="1812" spans="2:4" x14ac:dyDescent="0.2">
      <c r="B1812" s="69"/>
      <c r="C1812" s="70"/>
      <c r="D1812" s="71"/>
    </row>
    <row r="1813" spans="2:4" x14ac:dyDescent="0.2">
      <c r="B1813" s="69"/>
      <c r="C1813" s="70"/>
      <c r="D1813" s="71"/>
    </row>
    <row r="1814" spans="2:4" x14ac:dyDescent="0.2">
      <c r="B1814" s="69"/>
      <c r="C1814" s="70"/>
      <c r="D1814" s="71"/>
    </row>
    <row r="1815" spans="2:4" x14ac:dyDescent="0.2">
      <c r="B1815" s="69"/>
      <c r="C1815" s="70"/>
      <c r="D1815" s="71"/>
    </row>
    <row r="1816" spans="2:4" x14ac:dyDescent="0.2">
      <c r="B1816" s="69"/>
      <c r="C1816" s="70"/>
      <c r="D1816" s="71"/>
    </row>
    <row r="1817" spans="2:4" x14ac:dyDescent="0.2">
      <c r="B1817" s="69"/>
      <c r="C1817" s="70"/>
      <c r="D1817" s="71"/>
    </row>
    <row r="1818" spans="2:4" x14ac:dyDescent="0.2">
      <c r="B1818" s="69"/>
      <c r="C1818" s="70"/>
      <c r="D1818" s="71"/>
    </row>
    <row r="1819" spans="2:4" x14ac:dyDescent="0.2">
      <c r="B1819" s="69"/>
      <c r="C1819" s="70"/>
      <c r="D1819" s="71"/>
    </row>
    <row r="1820" spans="2:4" x14ac:dyDescent="0.2">
      <c r="B1820" s="69"/>
      <c r="C1820" s="70"/>
      <c r="D1820" s="71"/>
    </row>
    <row r="1821" spans="2:4" x14ac:dyDescent="0.2">
      <c r="B1821" s="69"/>
      <c r="C1821" s="70"/>
      <c r="D1821" s="71"/>
    </row>
    <row r="1822" spans="2:4" x14ac:dyDescent="0.2">
      <c r="B1822" s="69"/>
      <c r="C1822" s="70"/>
      <c r="D1822" s="71"/>
    </row>
    <row r="1823" spans="2:4" x14ac:dyDescent="0.2">
      <c r="B1823" s="69"/>
      <c r="C1823" s="70"/>
      <c r="D1823" s="71"/>
    </row>
    <row r="1824" spans="2:4" x14ac:dyDescent="0.2">
      <c r="B1824" s="69"/>
      <c r="C1824" s="70"/>
      <c r="D1824" s="71"/>
    </row>
    <row r="1825" spans="2:4" x14ac:dyDescent="0.2">
      <c r="B1825" s="69"/>
      <c r="C1825" s="70"/>
      <c r="D1825" s="71"/>
    </row>
    <row r="1826" spans="2:4" x14ac:dyDescent="0.2">
      <c r="B1826" s="69"/>
      <c r="C1826" s="70"/>
      <c r="D1826" s="71"/>
    </row>
    <row r="1827" spans="2:4" x14ac:dyDescent="0.2">
      <c r="B1827" s="69"/>
      <c r="C1827" s="70"/>
      <c r="D1827" s="71"/>
    </row>
    <row r="1828" spans="2:4" x14ac:dyDescent="0.2">
      <c r="B1828" s="69"/>
      <c r="C1828" s="70"/>
      <c r="D1828" s="71"/>
    </row>
    <row r="1829" spans="2:4" x14ac:dyDescent="0.2">
      <c r="B1829" s="69"/>
      <c r="C1829" s="70"/>
      <c r="D1829" s="71"/>
    </row>
    <row r="1830" spans="2:4" x14ac:dyDescent="0.2">
      <c r="B1830" s="69"/>
      <c r="C1830" s="70"/>
      <c r="D1830" s="71"/>
    </row>
    <row r="1831" spans="2:4" x14ac:dyDescent="0.2">
      <c r="B1831" s="69"/>
      <c r="C1831" s="70"/>
      <c r="D1831" s="71"/>
    </row>
    <row r="1832" spans="2:4" x14ac:dyDescent="0.2">
      <c r="B1832" s="69"/>
      <c r="C1832" s="70"/>
      <c r="D1832" s="71"/>
    </row>
    <row r="1833" spans="2:4" x14ac:dyDescent="0.2">
      <c r="B1833" s="69"/>
      <c r="C1833" s="70"/>
      <c r="D1833" s="71"/>
    </row>
    <row r="1834" spans="2:4" x14ac:dyDescent="0.2">
      <c r="B1834" s="69"/>
      <c r="C1834" s="70"/>
      <c r="D1834" s="71"/>
    </row>
    <row r="1835" spans="2:4" x14ac:dyDescent="0.2">
      <c r="B1835" s="69"/>
      <c r="C1835" s="70"/>
      <c r="D1835" s="71"/>
    </row>
    <row r="1836" spans="2:4" x14ac:dyDescent="0.2">
      <c r="B1836" s="69"/>
      <c r="C1836" s="70"/>
      <c r="D1836" s="71"/>
    </row>
    <row r="1837" spans="2:4" x14ac:dyDescent="0.2">
      <c r="B1837" s="69"/>
      <c r="C1837" s="70"/>
      <c r="D1837" s="71"/>
    </row>
    <row r="1838" spans="2:4" x14ac:dyDescent="0.2">
      <c r="B1838" s="69"/>
      <c r="C1838" s="70"/>
      <c r="D1838" s="71"/>
    </row>
    <row r="1839" spans="2:4" x14ac:dyDescent="0.2">
      <c r="B1839" s="69"/>
      <c r="C1839" s="70"/>
      <c r="D1839" s="71"/>
    </row>
    <row r="1840" spans="2:4" x14ac:dyDescent="0.2">
      <c r="B1840" s="69"/>
      <c r="C1840" s="70"/>
      <c r="D1840" s="71"/>
    </row>
    <row r="1841" spans="2:4" x14ac:dyDescent="0.2">
      <c r="B1841" s="69"/>
      <c r="C1841" s="70"/>
      <c r="D1841" s="71"/>
    </row>
    <row r="1842" spans="2:4" x14ac:dyDescent="0.2">
      <c r="B1842" s="69"/>
      <c r="C1842" s="70"/>
      <c r="D1842" s="71"/>
    </row>
    <row r="1843" spans="2:4" x14ac:dyDescent="0.2">
      <c r="B1843" s="69"/>
      <c r="C1843" s="70"/>
      <c r="D1843" s="71"/>
    </row>
    <row r="1844" spans="2:4" x14ac:dyDescent="0.2">
      <c r="B1844" s="69"/>
      <c r="C1844" s="70"/>
      <c r="D1844" s="71"/>
    </row>
    <row r="1845" spans="2:4" x14ac:dyDescent="0.2">
      <c r="B1845" s="69"/>
      <c r="C1845" s="70"/>
      <c r="D1845" s="71"/>
    </row>
    <row r="1846" spans="2:4" x14ac:dyDescent="0.2">
      <c r="B1846" s="69"/>
      <c r="C1846" s="70"/>
      <c r="D1846" s="71"/>
    </row>
    <row r="1847" spans="2:4" x14ac:dyDescent="0.2">
      <c r="B1847" s="69"/>
      <c r="C1847" s="70"/>
      <c r="D1847" s="71"/>
    </row>
    <row r="1848" spans="2:4" x14ac:dyDescent="0.2">
      <c r="B1848" s="69"/>
      <c r="C1848" s="70"/>
      <c r="D1848" s="71"/>
    </row>
    <row r="1849" spans="2:4" x14ac:dyDescent="0.2">
      <c r="B1849" s="69"/>
      <c r="C1849" s="70"/>
      <c r="D1849" s="71"/>
    </row>
    <row r="1850" spans="2:4" x14ac:dyDescent="0.2">
      <c r="B1850" s="69"/>
      <c r="C1850" s="70"/>
      <c r="D1850" s="71"/>
    </row>
    <row r="1851" spans="2:4" x14ac:dyDescent="0.2">
      <c r="B1851" s="69"/>
      <c r="C1851" s="70"/>
      <c r="D1851" s="71"/>
    </row>
    <row r="1852" spans="2:4" x14ac:dyDescent="0.2">
      <c r="B1852" s="69"/>
      <c r="C1852" s="70"/>
      <c r="D1852" s="71"/>
    </row>
    <row r="1853" spans="2:4" x14ac:dyDescent="0.2">
      <c r="B1853" s="69"/>
      <c r="C1853" s="70"/>
      <c r="D1853" s="71"/>
    </row>
    <row r="1854" spans="2:4" x14ac:dyDescent="0.2">
      <c r="B1854" s="69"/>
      <c r="C1854" s="70"/>
      <c r="D1854" s="71"/>
    </row>
    <row r="1855" spans="2:4" x14ac:dyDescent="0.2">
      <c r="B1855" s="69"/>
      <c r="C1855" s="70"/>
      <c r="D1855" s="71"/>
    </row>
    <row r="1856" spans="2:4" x14ac:dyDescent="0.2">
      <c r="B1856" s="69"/>
      <c r="C1856" s="70"/>
      <c r="D1856" s="71"/>
    </row>
    <row r="1857" spans="2:4" x14ac:dyDescent="0.2">
      <c r="B1857" s="69"/>
      <c r="C1857" s="70"/>
      <c r="D1857" s="71"/>
    </row>
    <row r="1858" spans="2:4" x14ac:dyDescent="0.2">
      <c r="B1858" s="69"/>
      <c r="C1858" s="70"/>
      <c r="D1858" s="71"/>
    </row>
    <row r="1859" spans="2:4" x14ac:dyDescent="0.2">
      <c r="B1859" s="69"/>
      <c r="C1859" s="70"/>
      <c r="D1859" s="71"/>
    </row>
    <row r="1860" spans="2:4" x14ac:dyDescent="0.2">
      <c r="B1860" s="69"/>
      <c r="C1860" s="70"/>
      <c r="D1860" s="71"/>
    </row>
    <row r="1861" spans="2:4" x14ac:dyDescent="0.2">
      <c r="B1861" s="69"/>
      <c r="C1861" s="70"/>
      <c r="D1861" s="71"/>
    </row>
    <row r="1862" spans="2:4" x14ac:dyDescent="0.2">
      <c r="B1862" s="69"/>
      <c r="C1862" s="70"/>
      <c r="D1862" s="71"/>
    </row>
    <row r="1863" spans="2:4" x14ac:dyDescent="0.2">
      <c r="B1863" s="69"/>
      <c r="C1863" s="70"/>
      <c r="D1863" s="71"/>
    </row>
    <row r="1864" spans="2:4" x14ac:dyDescent="0.2">
      <c r="B1864" s="69"/>
      <c r="C1864" s="70"/>
      <c r="D1864" s="71"/>
    </row>
    <row r="1865" spans="2:4" x14ac:dyDescent="0.2">
      <c r="B1865" s="69"/>
      <c r="C1865" s="70"/>
      <c r="D1865" s="71"/>
    </row>
    <row r="1866" spans="2:4" x14ac:dyDescent="0.2">
      <c r="B1866" s="69"/>
      <c r="C1866" s="70"/>
      <c r="D1866" s="71"/>
    </row>
    <row r="1867" spans="2:4" x14ac:dyDescent="0.2">
      <c r="B1867" s="69"/>
      <c r="C1867" s="70"/>
      <c r="D1867" s="71"/>
    </row>
    <row r="1868" spans="2:4" x14ac:dyDescent="0.2">
      <c r="B1868" s="69"/>
      <c r="C1868" s="70"/>
      <c r="D1868" s="71"/>
    </row>
    <row r="1869" spans="2:4" x14ac:dyDescent="0.2">
      <c r="B1869" s="69"/>
      <c r="C1869" s="70"/>
      <c r="D1869" s="71"/>
    </row>
    <row r="1870" spans="2:4" x14ac:dyDescent="0.2">
      <c r="B1870" s="69"/>
      <c r="C1870" s="70"/>
      <c r="D1870" s="71"/>
    </row>
    <row r="1871" spans="2:4" x14ac:dyDescent="0.2">
      <c r="B1871" s="69"/>
      <c r="C1871" s="70"/>
      <c r="D1871" s="71"/>
    </row>
    <row r="1872" spans="2:4" x14ac:dyDescent="0.2">
      <c r="B1872" s="69"/>
      <c r="C1872" s="70"/>
      <c r="D1872" s="71"/>
    </row>
    <row r="1873" spans="2:4" x14ac:dyDescent="0.2">
      <c r="B1873" s="69"/>
      <c r="C1873" s="70"/>
      <c r="D1873" s="71"/>
    </row>
    <row r="1874" spans="2:4" x14ac:dyDescent="0.2">
      <c r="B1874" s="69"/>
      <c r="C1874" s="70"/>
      <c r="D1874" s="71"/>
    </row>
    <row r="1875" spans="2:4" x14ac:dyDescent="0.2">
      <c r="B1875" s="69"/>
      <c r="C1875" s="70"/>
      <c r="D1875" s="71"/>
    </row>
    <row r="1876" spans="2:4" x14ac:dyDescent="0.2">
      <c r="B1876" s="69"/>
      <c r="C1876" s="70"/>
      <c r="D1876" s="71"/>
    </row>
    <row r="1877" spans="2:4" x14ac:dyDescent="0.2">
      <c r="B1877" s="69"/>
      <c r="C1877" s="70"/>
      <c r="D1877" s="71"/>
    </row>
    <row r="1878" spans="2:4" x14ac:dyDescent="0.2">
      <c r="B1878" s="69"/>
      <c r="C1878" s="70"/>
      <c r="D1878" s="71"/>
    </row>
    <row r="1879" spans="2:4" x14ac:dyDescent="0.2">
      <c r="B1879" s="69"/>
      <c r="C1879" s="70"/>
      <c r="D1879" s="71"/>
    </row>
    <row r="1880" spans="2:4" x14ac:dyDescent="0.2">
      <c r="B1880" s="69"/>
      <c r="C1880" s="70"/>
      <c r="D1880" s="71"/>
    </row>
    <row r="1881" spans="2:4" x14ac:dyDescent="0.2">
      <c r="B1881" s="69"/>
      <c r="C1881" s="70"/>
      <c r="D1881" s="71"/>
    </row>
    <row r="1882" spans="2:4" x14ac:dyDescent="0.2">
      <c r="B1882" s="69"/>
      <c r="C1882" s="70"/>
      <c r="D1882" s="71"/>
    </row>
    <row r="1883" spans="2:4" x14ac:dyDescent="0.2">
      <c r="B1883" s="69"/>
      <c r="C1883" s="70"/>
      <c r="D1883" s="71"/>
    </row>
    <row r="1884" spans="2:4" x14ac:dyDescent="0.2">
      <c r="B1884" s="69"/>
      <c r="C1884" s="70"/>
      <c r="D1884" s="71"/>
    </row>
    <row r="1885" spans="2:4" x14ac:dyDescent="0.2">
      <c r="B1885" s="69"/>
      <c r="C1885" s="70"/>
      <c r="D1885" s="71"/>
    </row>
    <row r="1886" spans="2:4" x14ac:dyDescent="0.2">
      <c r="B1886" s="69"/>
      <c r="C1886" s="70"/>
      <c r="D1886" s="71"/>
    </row>
    <row r="1887" spans="2:4" x14ac:dyDescent="0.2">
      <c r="B1887" s="69"/>
      <c r="C1887" s="70"/>
      <c r="D1887" s="71"/>
    </row>
    <row r="1888" spans="2:4" x14ac:dyDescent="0.2">
      <c r="B1888" s="69"/>
      <c r="C1888" s="70"/>
      <c r="D1888" s="71"/>
    </row>
    <row r="1889" spans="2:4" x14ac:dyDescent="0.2">
      <c r="B1889" s="69"/>
      <c r="C1889" s="70"/>
      <c r="D1889" s="71"/>
    </row>
    <row r="1890" spans="2:4" x14ac:dyDescent="0.2">
      <c r="B1890" s="69"/>
      <c r="C1890" s="70"/>
      <c r="D1890" s="71"/>
    </row>
    <row r="1891" spans="2:4" x14ac:dyDescent="0.2">
      <c r="B1891" s="69"/>
      <c r="C1891" s="70"/>
      <c r="D1891" s="71"/>
    </row>
    <row r="1892" spans="2:4" x14ac:dyDescent="0.2">
      <c r="B1892" s="69"/>
      <c r="C1892" s="70"/>
      <c r="D1892" s="71"/>
    </row>
    <row r="1893" spans="2:4" x14ac:dyDescent="0.2">
      <c r="B1893" s="69"/>
      <c r="C1893" s="70"/>
      <c r="D1893" s="71"/>
    </row>
    <row r="1894" spans="2:4" x14ac:dyDescent="0.2">
      <c r="B1894" s="69"/>
      <c r="C1894" s="70"/>
      <c r="D1894" s="71"/>
    </row>
    <row r="1895" spans="2:4" x14ac:dyDescent="0.2">
      <c r="B1895" s="69"/>
      <c r="C1895" s="70"/>
      <c r="D1895" s="71"/>
    </row>
    <row r="1896" spans="2:4" x14ac:dyDescent="0.2">
      <c r="B1896" s="69"/>
      <c r="C1896" s="70"/>
      <c r="D1896" s="71"/>
    </row>
    <row r="1897" spans="2:4" x14ac:dyDescent="0.2">
      <c r="B1897" s="69"/>
      <c r="C1897" s="70"/>
      <c r="D1897" s="71"/>
    </row>
    <row r="1898" spans="2:4" x14ac:dyDescent="0.2">
      <c r="B1898" s="69"/>
      <c r="C1898" s="70"/>
      <c r="D1898" s="71"/>
    </row>
    <row r="1899" spans="2:4" x14ac:dyDescent="0.2">
      <c r="B1899" s="69"/>
      <c r="C1899" s="70"/>
      <c r="D1899" s="71"/>
    </row>
    <row r="1900" spans="2:4" x14ac:dyDescent="0.2">
      <c r="B1900" s="69"/>
      <c r="C1900" s="70"/>
      <c r="D1900" s="71"/>
    </row>
    <row r="1901" spans="2:4" x14ac:dyDescent="0.2">
      <c r="B1901" s="69"/>
      <c r="C1901" s="70"/>
      <c r="D1901" s="71"/>
    </row>
    <row r="1902" spans="2:4" x14ac:dyDescent="0.2">
      <c r="B1902" s="69"/>
      <c r="C1902" s="70"/>
      <c r="D1902" s="71"/>
    </row>
    <row r="1903" spans="2:4" x14ac:dyDescent="0.2">
      <c r="B1903" s="69"/>
      <c r="C1903" s="70"/>
      <c r="D1903" s="71"/>
    </row>
    <row r="1904" spans="2:4" x14ac:dyDescent="0.2">
      <c r="B1904" s="69"/>
      <c r="C1904" s="70"/>
      <c r="D1904" s="71"/>
    </row>
    <row r="1905" spans="2:4" x14ac:dyDescent="0.2">
      <c r="B1905" s="69"/>
      <c r="C1905" s="70"/>
      <c r="D1905" s="71"/>
    </row>
    <row r="1906" spans="2:4" x14ac:dyDescent="0.2">
      <c r="B1906" s="69"/>
      <c r="C1906" s="70"/>
      <c r="D1906" s="71"/>
    </row>
    <row r="1907" spans="2:4" x14ac:dyDescent="0.2">
      <c r="B1907" s="69"/>
      <c r="C1907" s="70"/>
      <c r="D1907" s="71"/>
    </row>
    <row r="1908" spans="2:4" x14ac:dyDescent="0.2">
      <c r="B1908" s="69"/>
      <c r="C1908" s="70"/>
      <c r="D1908" s="71"/>
    </row>
    <row r="1909" spans="2:4" x14ac:dyDescent="0.2">
      <c r="B1909" s="69"/>
      <c r="C1909" s="70"/>
      <c r="D1909" s="71"/>
    </row>
    <row r="1910" spans="2:4" x14ac:dyDescent="0.2">
      <c r="B1910" s="69"/>
      <c r="C1910" s="70"/>
      <c r="D1910" s="71"/>
    </row>
    <row r="1911" spans="2:4" x14ac:dyDescent="0.2">
      <c r="B1911" s="69"/>
      <c r="C1911" s="70"/>
      <c r="D1911" s="71"/>
    </row>
    <row r="1912" spans="2:4" x14ac:dyDescent="0.2">
      <c r="B1912" s="69"/>
      <c r="C1912" s="70"/>
      <c r="D1912" s="71"/>
    </row>
    <row r="1913" spans="2:4" x14ac:dyDescent="0.2">
      <c r="B1913" s="69"/>
      <c r="C1913" s="70"/>
      <c r="D1913" s="71"/>
    </row>
    <row r="1914" spans="2:4" x14ac:dyDescent="0.2">
      <c r="B1914" s="69"/>
      <c r="C1914" s="70"/>
      <c r="D1914" s="71"/>
    </row>
    <row r="1915" spans="2:4" x14ac:dyDescent="0.2">
      <c r="B1915" s="69"/>
      <c r="C1915" s="70"/>
      <c r="D1915" s="71"/>
    </row>
    <row r="1916" spans="2:4" x14ac:dyDescent="0.2">
      <c r="B1916" s="69"/>
      <c r="C1916" s="70"/>
      <c r="D1916" s="71"/>
    </row>
    <row r="1917" spans="2:4" x14ac:dyDescent="0.2">
      <c r="B1917" s="69"/>
      <c r="C1917" s="70"/>
      <c r="D1917" s="71"/>
    </row>
    <row r="1918" spans="2:4" x14ac:dyDescent="0.2">
      <c r="B1918" s="69"/>
      <c r="C1918" s="70"/>
      <c r="D1918" s="71"/>
    </row>
    <row r="1919" spans="2:4" x14ac:dyDescent="0.2">
      <c r="B1919" s="69"/>
      <c r="C1919" s="70"/>
      <c r="D1919" s="71"/>
    </row>
    <row r="1920" spans="2:4" x14ac:dyDescent="0.2">
      <c r="B1920" s="69"/>
      <c r="C1920" s="70"/>
      <c r="D1920" s="71"/>
    </row>
    <row r="1921" spans="2:4" x14ac:dyDescent="0.2">
      <c r="B1921" s="69"/>
      <c r="C1921" s="70"/>
      <c r="D1921" s="71"/>
    </row>
    <row r="1922" spans="2:4" x14ac:dyDescent="0.2">
      <c r="B1922" s="69"/>
      <c r="C1922" s="70"/>
      <c r="D1922" s="71"/>
    </row>
    <row r="1923" spans="2:4" x14ac:dyDescent="0.2">
      <c r="B1923" s="69"/>
      <c r="C1923" s="70"/>
      <c r="D1923" s="71"/>
    </row>
    <row r="1924" spans="2:4" x14ac:dyDescent="0.2">
      <c r="B1924" s="69"/>
      <c r="C1924" s="70"/>
      <c r="D1924" s="71"/>
    </row>
    <row r="1925" spans="2:4" x14ac:dyDescent="0.2">
      <c r="B1925" s="69"/>
      <c r="C1925" s="70"/>
      <c r="D1925" s="71"/>
    </row>
    <row r="1926" spans="2:4" x14ac:dyDescent="0.2">
      <c r="B1926" s="69"/>
      <c r="C1926" s="70"/>
      <c r="D1926" s="71"/>
    </row>
    <row r="1927" spans="2:4" x14ac:dyDescent="0.2">
      <c r="B1927" s="69"/>
      <c r="C1927" s="70"/>
      <c r="D1927" s="71"/>
    </row>
    <row r="1928" spans="2:4" x14ac:dyDescent="0.2">
      <c r="B1928" s="69"/>
      <c r="C1928" s="70"/>
      <c r="D1928" s="71"/>
    </row>
    <row r="1929" spans="2:4" x14ac:dyDescent="0.2">
      <c r="B1929" s="69"/>
      <c r="C1929" s="70"/>
      <c r="D1929" s="71"/>
    </row>
    <row r="1930" spans="2:4" x14ac:dyDescent="0.2">
      <c r="B1930" s="69"/>
      <c r="C1930" s="70"/>
      <c r="D1930" s="71"/>
    </row>
    <row r="1931" spans="2:4" x14ac:dyDescent="0.2">
      <c r="B1931" s="69"/>
      <c r="C1931" s="70"/>
      <c r="D1931" s="71"/>
    </row>
    <row r="1932" spans="2:4" x14ac:dyDescent="0.2">
      <c r="B1932" s="69"/>
      <c r="C1932" s="70"/>
      <c r="D1932" s="71"/>
    </row>
    <row r="1933" spans="2:4" x14ac:dyDescent="0.2">
      <c r="B1933" s="69"/>
      <c r="C1933" s="70"/>
      <c r="D1933" s="71"/>
    </row>
    <row r="1934" spans="2:4" x14ac:dyDescent="0.2">
      <c r="B1934" s="69"/>
      <c r="C1934" s="70"/>
      <c r="D1934" s="71"/>
    </row>
    <row r="1935" spans="2:4" x14ac:dyDescent="0.2">
      <c r="B1935" s="69"/>
      <c r="C1935" s="70"/>
      <c r="D1935" s="71"/>
    </row>
    <row r="1936" spans="2:4" x14ac:dyDescent="0.2">
      <c r="B1936" s="69"/>
      <c r="C1936" s="70"/>
      <c r="D1936" s="71"/>
    </row>
    <row r="1937" spans="2:4" x14ac:dyDescent="0.2">
      <c r="B1937" s="69"/>
      <c r="C1937" s="70"/>
      <c r="D1937" s="71"/>
    </row>
    <row r="1938" spans="2:4" x14ac:dyDescent="0.2">
      <c r="B1938" s="69"/>
      <c r="C1938" s="70"/>
      <c r="D1938" s="71"/>
    </row>
    <row r="1939" spans="2:4" x14ac:dyDescent="0.2">
      <c r="B1939" s="69"/>
      <c r="C1939" s="70"/>
      <c r="D1939" s="71"/>
    </row>
    <row r="1940" spans="2:4" x14ac:dyDescent="0.2">
      <c r="B1940" s="69"/>
      <c r="C1940" s="70"/>
      <c r="D1940" s="71"/>
    </row>
    <row r="1941" spans="2:4" x14ac:dyDescent="0.2">
      <c r="B1941" s="69"/>
      <c r="C1941" s="70"/>
      <c r="D1941" s="71"/>
    </row>
    <row r="1942" spans="2:4" x14ac:dyDescent="0.2">
      <c r="B1942" s="69"/>
      <c r="C1942" s="70"/>
      <c r="D1942" s="71"/>
    </row>
    <row r="1943" spans="2:4" x14ac:dyDescent="0.2">
      <c r="B1943" s="69"/>
      <c r="C1943" s="70"/>
      <c r="D1943" s="71"/>
    </row>
    <row r="1944" spans="2:4" x14ac:dyDescent="0.2">
      <c r="B1944" s="69"/>
      <c r="C1944" s="70"/>
      <c r="D1944" s="71"/>
    </row>
    <row r="1945" spans="2:4" x14ac:dyDescent="0.2">
      <c r="B1945" s="69"/>
      <c r="C1945" s="70"/>
      <c r="D1945" s="71"/>
    </row>
    <row r="1946" spans="2:4" x14ac:dyDescent="0.2">
      <c r="B1946" s="69"/>
      <c r="C1946" s="70"/>
      <c r="D1946" s="71"/>
    </row>
    <row r="1947" spans="2:4" x14ac:dyDescent="0.2">
      <c r="B1947" s="69"/>
      <c r="C1947" s="70"/>
      <c r="D1947" s="71"/>
    </row>
    <row r="1948" spans="2:4" x14ac:dyDescent="0.2">
      <c r="B1948" s="69"/>
      <c r="C1948" s="70"/>
      <c r="D1948" s="71"/>
    </row>
    <row r="1949" spans="2:4" x14ac:dyDescent="0.2">
      <c r="B1949" s="69"/>
      <c r="C1949" s="70"/>
      <c r="D1949" s="71"/>
    </row>
    <row r="1950" spans="2:4" x14ac:dyDescent="0.2">
      <c r="B1950" s="69"/>
      <c r="C1950" s="70"/>
      <c r="D1950" s="71"/>
    </row>
    <row r="1951" spans="2:4" x14ac:dyDescent="0.2">
      <c r="B1951" s="69"/>
      <c r="C1951" s="70"/>
      <c r="D1951" s="71"/>
    </row>
    <row r="1952" spans="2:4" x14ac:dyDescent="0.2">
      <c r="B1952" s="69"/>
      <c r="C1952" s="70"/>
      <c r="D1952" s="71"/>
    </row>
    <row r="1953" spans="2:4" x14ac:dyDescent="0.2">
      <c r="B1953" s="69"/>
      <c r="C1953" s="70"/>
      <c r="D1953" s="71"/>
    </row>
    <row r="1954" spans="2:4" x14ac:dyDescent="0.2">
      <c r="B1954" s="69"/>
      <c r="C1954" s="70"/>
      <c r="D1954" s="71"/>
    </row>
    <row r="1955" spans="2:4" x14ac:dyDescent="0.2">
      <c r="B1955" s="69"/>
      <c r="C1955" s="70"/>
      <c r="D1955" s="71"/>
    </row>
    <row r="1956" spans="2:4" x14ac:dyDescent="0.2">
      <c r="B1956" s="69"/>
      <c r="C1956" s="70"/>
      <c r="D1956" s="71"/>
    </row>
    <row r="1957" spans="2:4" x14ac:dyDescent="0.2">
      <c r="B1957" s="69"/>
      <c r="C1957" s="70"/>
      <c r="D1957" s="71"/>
    </row>
    <row r="1958" spans="2:4" x14ac:dyDescent="0.2">
      <c r="B1958" s="69"/>
      <c r="C1958" s="70"/>
      <c r="D1958" s="71"/>
    </row>
    <row r="1959" spans="2:4" x14ac:dyDescent="0.2">
      <c r="B1959" s="69"/>
      <c r="C1959" s="70"/>
      <c r="D1959" s="71"/>
    </row>
    <row r="1960" spans="2:4" x14ac:dyDescent="0.2">
      <c r="B1960" s="69"/>
      <c r="C1960" s="70"/>
      <c r="D1960" s="71"/>
    </row>
    <row r="1961" spans="2:4" x14ac:dyDescent="0.2">
      <c r="B1961" s="69"/>
      <c r="C1961" s="70"/>
      <c r="D1961" s="71"/>
    </row>
    <row r="1962" spans="2:4" x14ac:dyDescent="0.2">
      <c r="B1962" s="69"/>
      <c r="C1962" s="70"/>
      <c r="D1962" s="71"/>
    </row>
    <row r="1963" spans="2:4" x14ac:dyDescent="0.2">
      <c r="B1963" s="69"/>
      <c r="C1963" s="70"/>
      <c r="D1963" s="71"/>
    </row>
    <row r="1964" spans="2:4" x14ac:dyDescent="0.2">
      <c r="B1964" s="69"/>
      <c r="C1964" s="70"/>
      <c r="D1964" s="71"/>
    </row>
    <row r="1965" spans="2:4" x14ac:dyDescent="0.2">
      <c r="B1965" s="69"/>
      <c r="C1965" s="70"/>
      <c r="D1965" s="71"/>
    </row>
    <row r="1966" spans="2:4" x14ac:dyDescent="0.2">
      <c r="B1966" s="69"/>
      <c r="C1966" s="70"/>
      <c r="D1966" s="71"/>
    </row>
    <row r="1967" spans="2:4" x14ac:dyDescent="0.2">
      <c r="B1967" s="69"/>
      <c r="C1967" s="70"/>
      <c r="D1967" s="71"/>
    </row>
    <row r="1968" spans="2:4" x14ac:dyDescent="0.2">
      <c r="B1968" s="69"/>
      <c r="C1968" s="70"/>
      <c r="D1968" s="71"/>
    </row>
    <row r="1969" spans="2:4" x14ac:dyDescent="0.2">
      <c r="B1969" s="69"/>
      <c r="C1969" s="70"/>
      <c r="D1969" s="71"/>
    </row>
    <row r="1970" spans="2:4" x14ac:dyDescent="0.2">
      <c r="B1970" s="69"/>
      <c r="C1970" s="70"/>
      <c r="D1970" s="71"/>
    </row>
    <row r="1971" spans="2:4" x14ac:dyDescent="0.2">
      <c r="B1971" s="69"/>
      <c r="C1971" s="70"/>
      <c r="D1971" s="71"/>
    </row>
    <row r="1972" spans="2:4" x14ac:dyDescent="0.2">
      <c r="B1972" s="69"/>
      <c r="C1972" s="70"/>
      <c r="D1972" s="71"/>
    </row>
    <row r="1973" spans="2:4" x14ac:dyDescent="0.2">
      <c r="B1973" s="69"/>
      <c r="C1973" s="70"/>
      <c r="D1973" s="71"/>
    </row>
    <row r="1974" spans="2:4" x14ac:dyDescent="0.2">
      <c r="B1974" s="69"/>
      <c r="C1974" s="70"/>
      <c r="D1974" s="71"/>
    </row>
    <row r="1975" spans="2:4" x14ac:dyDescent="0.2">
      <c r="B1975" s="69"/>
      <c r="C1975" s="70"/>
      <c r="D1975" s="71"/>
    </row>
    <row r="1976" spans="2:4" x14ac:dyDescent="0.2">
      <c r="B1976" s="69"/>
      <c r="C1976" s="70"/>
      <c r="D1976" s="71"/>
    </row>
    <row r="1977" spans="2:4" x14ac:dyDescent="0.2">
      <c r="B1977" s="69"/>
      <c r="C1977" s="70"/>
      <c r="D1977" s="71"/>
    </row>
    <row r="1978" spans="2:4" x14ac:dyDescent="0.2">
      <c r="B1978" s="69"/>
      <c r="C1978" s="70"/>
      <c r="D1978" s="71"/>
    </row>
    <row r="1979" spans="2:4" x14ac:dyDescent="0.2">
      <c r="B1979" s="69"/>
      <c r="C1979" s="70"/>
      <c r="D1979" s="71"/>
    </row>
    <row r="1980" spans="2:4" x14ac:dyDescent="0.2">
      <c r="B1980" s="69"/>
      <c r="C1980" s="70"/>
      <c r="D1980" s="71"/>
    </row>
    <row r="1981" spans="2:4" x14ac:dyDescent="0.2">
      <c r="B1981" s="69"/>
      <c r="C1981" s="70"/>
      <c r="D1981" s="71"/>
    </row>
    <row r="1982" spans="2:4" x14ac:dyDescent="0.2">
      <c r="B1982" s="69"/>
      <c r="C1982" s="70"/>
      <c r="D1982" s="71"/>
    </row>
    <row r="1983" spans="2:4" x14ac:dyDescent="0.2">
      <c r="B1983" s="69"/>
      <c r="C1983" s="70"/>
      <c r="D1983" s="71"/>
    </row>
    <row r="1984" spans="2:4" x14ac:dyDescent="0.2">
      <c r="B1984" s="69"/>
      <c r="C1984" s="70"/>
      <c r="D1984" s="71"/>
    </row>
    <row r="1985" spans="2:4" x14ac:dyDescent="0.2">
      <c r="B1985" s="69"/>
      <c r="C1985" s="70"/>
      <c r="D1985" s="71"/>
    </row>
    <row r="1986" spans="2:4" x14ac:dyDescent="0.2">
      <c r="B1986" s="69"/>
      <c r="C1986" s="70"/>
      <c r="D1986" s="71"/>
    </row>
    <row r="1987" spans="2:4" x14ac:dyDescent="0.2">
      <c r="B1987" s="69"/>
      <c r="C1987" s="70"/>
      <c r="D1987" s="71"/>
    </row>
    <row r="1988" spans="2:4" x14ac:dyDescent="0.2">
      <c r="B1988" s="69"/>
      <c r="C1988" s="70"/>
      <c r="D1988" s="71"/>
    </row>
    <row r="1989" spans="2:4" x14ac:dyDescent="0.2">
      <c r="B1989" s="69"/>
      <c r="C1989" s="70"/>
      <c r="D1989" s="71"/>
    </row>
    <row r="1990" spans="2:4" x14ac:dyDescent="0.2">
      <c r="B1990" s="69"/>
      <c r="C1990" s="70"/>
      <c r="D1990" s="71"/>
    </row>
    <row r="1991" spans="2:4" x14ac:dyDescent="0.2">
      <c r="B1991" s="69"/>
      <c r="C1991" s="70"/>
      <c r="D1991" s="71"/>
    </row>
    <row r="1992" spans="2:4" x14ac:dyDescent="0.2">
      <c r="B1992" s="69"/>
      <c r="C1992" s="70"/>
      <c r="D1992" s="71"/>
    </row>
    <row r="1993" spans="2:4" x14ac:dyDescent="0.2">
      <c r="B1993" s="69"/>
      <c r="C1993" s="70"/>
      <c r="D1993" s="71"/>
    </row>
    <row r="1994" spans="2:4" x14ac:dyDescent="0.2">
      <c r="B1994" s="69"/>
      <c r="C1994" s="70"/>
      <c r="D1994" s="71"/>
    </row>
    <row r="1995" spans="2:4" x14ac:dyDescent="0.2">
      <c r="B1995" s="69"/>
      <c r="C1995" s="70"/>
      <c r="D1995" s="71"/>
    </row>
    <row r="1996" spans="2:4" x14ac:dyDescent="0.2">
      <c r="B1996" s="69"/>
      <c r="C1996" s="70"/>
      <c r="D1996" s="71"/>
    </row>
    <row r="1997" spans="2:4" x14ac:dyDescent="0.2">
      <c r="B1997" s="69"/>
      <c r="C1997" s="70"/>
      <c r="D1997" s="71"/>
    </row>
    <row r="1998" spans="2:4" x14ac:dyDescent="0.2">
      <c r="B1998" s="69"/>
      <c r="C1998" s="70"/>
      <c r="D1998" s="71"/>
    </row>
    <row r="1999" spans="2:4" x14ac:dyDescent="0.2">
      <c r="B1999" s="69"/>
      <c r="C1999" s="70"/>
      <c r="D1999" s="71"/>
    </row>
    <row r="2000" spans="2:4" x14ac:dyDescent="0.2">
      <c r="B2000" s="69"/>
      <c r="C2000" s="70"/>
      <c r="D2000" s="71"/>
    </row>
    <row r="2001" spans="2:4" x14ac:dyDescent="0.2">
      <c r="B2001" s="69"/>
      <c r="C2001" s="70"/>
      <c r="D2001" s="71"/>
    </row>
    <row r="2002" spans="2:4" x14ac:dyDescent="0.2">
      <c r="B2002" s="69"/>
      <c r="C2002" s="70"/>
      <c r="D2002" s="71"/>
    </row>
    <row r="2003" spans="2:4" x14ac:dyDescent="0.2">
      <c r="B2003" s="69"/>
      <c r="C2003" s="70"/>
      <c r="D2003" s="71"/>
    </row>
    <row r="2004" spans="2:4" x14ac:dyDescent="0.2">
      <c r="B2004" s="69"/>
      <c r="C2004" s="70"/>
      <c r="D2004" s="71"/>
    </row>
    <row r="2005" spans="2:4" x14ac:dyDescent="0.2">
      <c r="B2005" s="69"/>
      <c r="C2005" s="70"/>
      <c r="D2005" s="71"/>
    </row>
    <row r="2006" spans="2:4" x14ac:dyDescent="0.2">
      <c r="B2006" s="69"/>
      <c r="C2006" s="70"/>
      <c r="D2006" s="71"/>
    </row>
    <row r="2007" spans="2:4" x14ac:dyDescent="0.2">
      <c r="B2007" s="69"/>
      <c r="C2007" s="70"/>
      <c r="D2007" s="71"/>
    </row>
    <row r="2008" spans="2:4" x14ac:dyDescent="0.2">
      <c r="B2008" s="69"/>
      <c r="C2008" s="70"/>
      <c r="D2008" s="71"/>
    </row>
    <row r="2009" spans="2:4" x14ac:dyDescent="0.2">
      <c r="B2009" s="69"/>
      <c r="C2009" s="70"/>
      <c r="D2009" s="71"/>
    </row>
    <row r="2010" spans="2:4" x14ac:dyDescent="0.2">
      <c r="B2010" s="69"/>
      <c r="C2010" s="70"/>
      <c r="D2010" s="71"/>
    </row>
    <row r="2011" spans="2:4" x14ac:dyDescent="0.2">
      <c r="B2011" s="69"/>
      <c r="C2011" s="70"/>
      <c r="D2011" s="71"/>
    </row>
    <row r="2012" spans="2:4" x14ac:dyDescent="0.2">
      <c r="B2012" s="69"/>
      <c r="C2012" s="70"/>
      <c r="D2012" s="71"/>
    </row>
    <row r="2013" spans="2:4" x14ac:dyDescent="0.2">
      <c r="B2013" s="69"/>
      <c r="C2013" s="70"/>
      <c r="D2013" s="71"/>
    </row>
    <row r="2014" spans="2:4" x14ac:dyDescent="0.2">
      <c r="B2014" s="69"/>
      <c r="C2014" s="70"/>
      <c r="D2014" s="71"/>
    </row>
    <row r="2015" spans="2:4" x14ac:dyDescent="0.2">
      <c r="B2015" s="69"/>
      <c r="C2015" s="70"/>
      <c r="D2015" s="71"/>
    </row>
    <row r="2016" spans="2:4" x14ac:dyDescent="0.2">
      <c r="B2016" s="69"/>
      <c r="C2016" s="70"/>
      <c r="D2016" s="71"/>
    </row>
    <row r="2017" spans="2:4" x14ac:dyDescent="0.2">
      <c r="B2017" s="69"/>
      <c r="C2017" s="70"/>
      <c r="D2017" s="71"/>
    </row>
    <row r="2018" spans="2:4" x14ac:dyDescent="0.2">
      <c r="B2018" s="69"/>
      <c r="C2018" s="70"/>
      <c r="D2018" s="71"/>
    </row>
    <row r="2019" spans="2:4" x14ac:dyDescent="0.2">
      <c r="B2019" s="69"/>
      <c r="C2019" s="70"/>
      <c r="D2019" s="71"/>
    </row>
    <row r="2020" spans="2:4" x14ac:dyDescent="0.2">
      <c r="B2020" s="69"/>
      <c r="C2020" s="70"/>
      <c r="D2020" s="71"/>
    </row>
    <row r="2021" spans="2:4" x14ac:dyDescent="0.2">
      <c r="B2021" s="69"/>
      <c r="C2021" s="70"/>
      <c r="D2021" s="71"/>
    </row>
    <row r="2022" spans="2:4" x14ac:dyDescent="0.2">
      <c r="B2022" s="69"/>
      <c r="C2022" s="70"/>
      <c r="D2022" s="71"/>
    </row>
    <row r="2023" spans="2:4" x14ac:dyDescent="0.2">
      <c r="B2023" s="69"/>
      <c r="C2023" s="70"/>
      <c r="D2023" s="71"/>
    </row>
    <row r="2024" spans="2:4" x14ac:dyDescent="0.2">
      <c r="B2024" s="69"/>
      <c r="C2024" s="70"/>
      <c r="D2024" s="71"/>
    </row>
    <row r="2025" spans="2:4" x14ac:dyDescent="0.2">
      <c r="B2025" s="69"/>
      <c r="C2025" s="70"/>
      <c r="D2025" s="71"/>
    </row>
    <row r="2026" spans="2:4" x14ac:dyDescent="0.2">
      <c r="B2026" s="69"/>
      <c r="C2026" s="70"/>
      <c r="D2026" s="71"/>
    </row>
    <row r="2027" spans="2:4" x14ac:dyDescent="0.2">
      <c r="B2027" s="69"/>
      <c r="C2027" s="70"/>
      <c r="D2027" s="71"/>
    </row>
    <row r="2028" spans="2:4" x14ac:dyDescent="0.2">
      <c r="B2028" s="69"/>
      <c r="C2028" s="70"/>
      <c r="D2028" s="71"/>
    </row>
    <row r="2029" spans="2:4" x14ac:dyDescent="0.2">
      <c r="B2029" s="69"/>
      <c r="C2029" s="70"/>
      <c r="D2029" s="71"/>
    </row>
    <row r="2030" spans="2:4" x14ac:dyDescent="0.2">
      <c r="B2030" s="69"/>
      <c r="C2030" s="70"/>
      <c r="D2030" s="71"/>
    </row>
    <row r="2031" spans="2:4" x14ac:dyDescent="0.2">
      <c r="B2031" s="69"/>
      <c r="C2031" s="70"/>
      <c r="D2031" s="71"/>
    </row>
    <row r="2032" spans="2:4" x14ac:dyDescent="0.2">
      <c r="B2032" s="69"/>
      <c r="C2032" s="70"/>
      <c r="D2032" s="71"/>
    </row>
    <row r="2033" spans="2:4" x14ac:dyDescent="0.2">
      <c r="B2033" s="69"/>
      <c r="C2033" s="70"/>
      <c r="D2033" s="71"/>
    </row>
    <row r="2034" spans="2:4" x14ac:dyDescent="0.2">
      <c r="B2034" s="69"/>
      <c r="C2034" s="70"/>
      <c r="D2034" s="71"/>
    </row>
    <row r="2035" spans="2:4" x14ac:dyDescent="0.2">
      <c r="B2035" s="69"/>
      <c r="C2035" s="70"/>
      <c r="D2035" s="71"/>
    </row>
    <row r="2036" spans="2:4" x14ac:dyDescent="0.2">
      <c r="B2036" s="69"/>
      <c r="C2036" s="70"/>
      <c r="D2036" s="71"/>
    </row>
    <row r="2037" spans="2:4" x14ac:dyDescent="0.2">
      <c r="B2037" s="69"/>
      <c r="C2037" s="70"/>
      <c r="D2037" s="71"/>
    </row>
    <row r="2038" spans="2:4" x14ac:dyDescent="0.2">
      <c r="B2038" s="69"/>
      <c r="C2038" s="70"/>
      <c r="D2038" s="71"/>
    </row>
    <row r="2039" spans="2:4" x14ac:dyDescent="0.2">
      <c r="B2039" s="69"/>
      <c r="C2039" s="70"/>
      <c r="D2039" s="71"/>
    </row>
    <row r="2040" spans="2:4" x14ac:dyDescent="0.2">
      <c r="B2040" s="69"/>
      <c r="C2040" s="70"/>
      <c r="D2040" s="71"/>
    </row>
    <row r="2041" spans="2:4" x14ac:dyDescent="0.2">
      <c r="B2041" s="69"/>
      <c r="C2041" s="70"/>
      <c r="D2041" s="71"/>
    </row>
    <row r="2042" spans="2:4" x14ac:dyDescent="0.2">
      <c r="B2042" s="69"/>
      <c r="C2042" s="70"/>
      <c r="D2042" s="71"/>
    </row>
    <row r="2043" spans="2:4" x14ac:dyDescent="0.2">
      <c r="B2043" s="69"/>
      <c r="C2043" s="70"/>
      <c r="D2043" s="71"/>
    </row>
    <row r="2044" spans="2:4" x14ac:dyDescent="0.2">
      <c r="B2044" s="69"/>
      <c r="C2044" s="70"/>
      <c r="D2044" s="71"/>
    </row>
    <row r="2045" spans="2:4" x14ac:dyDescent="0.2">
      <c r="B2045" s="69"/>
      <c r="C2045" s="70"/>
      <c r="D2045" s="71"/>
    </row>
    <row r="2046" spans="2:4" x14ac:dyDescent="0.2">
      <c r="B2046" s="69"/>
      <c r="C2046" s="70"/>
      <c r="D2046" s="71"/>
    </row>
    <row r="2047" spans="2:4" x14ac:dyDescent="0.2">
      <c r="B2047" s="69"/>
      <c r="C2047" s="70"/>
      <c r="D2047" s="71"/>
    </row>
    <row r="2048" spans="2:4" x14ac:dyDescent="0.2">
      <c r="B2048" s="69"/>
      <c r="C2048" s="70"/>
      <c r="D2048" s="71"/>
    </row>
    <row r="2049" spans="2:4" x14ac:dyDescent="0.2">
      <c r="B2049" s="69"/>
      <c r="C2049" s="70"/>
      <c r="D2049" s="71"/>
    </row>
    <row r="2050" spans="2:4" x14ac:dyDescent="0.2">
      <c r="B2050" s="69"/>
      <c r="C2050" s="70"/>
      <c r="D2050" s="71"/>
    </row>
    <row r="2051" spans="2:4" x14ac:dyDescent="0.2">
      <c r="B2051" s="69"/>
      <c r="C2051" s="70"/>
      <c r="D2051" s="71"/>
    </row>
    <row r="2052" spans="2:4" x14ac:dyDescent="0.2">
      <c r="B2052" s="69"/>
      <c r="C2052" s="70"/>
      <c r="D2052" s="71"/>
    </row>
    <row r="2053" spans="2:4" x14ac:dyDescent="0.2">
      <c r="B2053" s="69"/>
      <c r="C2053" s="70"/>
      <c r="D2053" s="71"/>
    </row>
    <row r="2054" spans="2:4" x14ac:dyDescent="0.2">
      <c r="B2054" s="69"/>
      <c r="C2054" s="70"/>
      <c r="D2054" s="71"/>
    </row>
    <row r="2055" spans="2:4" x14ac:dyDescent="0.2">
      <c r="B2055" s="69"/>
      <c r="C2055" s="70"/>
      <c r="D2055" s="71"/>
    </row>
    <row r="2056" spans="2:4" x14ac:dyDescent="0.2">
      <c r="B2056" s="69"/>
      <c r="C2056" s="70"/>
      <c r="D2056" s="71"/>
    </row>
    <row r="2057" spans="2:4" x14ac:dyDescent="0.2">
      <c r="B2057" s="69"/>
      <c r="C2057" s="70"/>
      <c r="D2057" s="71"/>
    </row>
    <row r="2058" spans="2:4" x14ac:dyDescent="0.2">
      <c r="B2058" s="69"/>
      <c r="C2058" s="70"/>
      <c r="D2058" s="71"/>
    </row>
    <row r="2059" spans="2:4" x14ac:dyDescent="0.2">
      <c r="B2059" s="69"/>
      <c r="C2059" s="70"/>
      <c r="D2059" s="71"/>
    </row>
    <row r="2060" spans="2:4" x14ac:dyDescent="0.2">
      <c r="B2060" s="69"/>
      <c r="C2060" s="70"/>
      <c r="D2060" s="71"/>
    </row>
    <row r="2061" spans="2:4" x14ac:dyDescent="0.2">
      <c r="B2061" s="69"/>
      <c r="C2061" s="70"/>
      <c r="D2061" s="71"/>
    </row>
    <row r="2062" spans="2:4" x14ac:dyDescent="0.2">
      <c r="B2062" s="69"/>
      <c r="C2062" s="70"/>
      <c r="D2062" s="71"/>
    </row>
    <row r="2063" spans="2:4" x14ac:dyDescent="0.2">
      <c r="B2063" s="69"/>
      <c r="C2063" s="70"/>
      <c r="D2063" s="71"/>
    </row>
    <row r="2064" spans="2:4" x14ac:dyDescent="0.2">
      <c r="B2064" s="69"/>
      <c r="C2064" s="70"/>
      <c r="D2064" s="71"/>
    </row>
    <row r="2065" spans="2:4" x14ac:dyDescent="0.2">
      <c r="B2065" s="69"/>
      <c r="C2065" s="70"/>
      <c r="D2065" s="71"/>
    </row>
    <row r="2066" spans="2:4" x14ac:dyDescent="0.2">
      <c r="B2066" s="69"/>
      <c r="C2066" s="70"/>
      <c r="D2066" s="71"/>
    </row>
    <row r="2067" spans="2:4" x14ac:dyDescent="0.2">
      <c r="B2067" s="69"/>
      <c r="C2067" s="70"/>
      <c r="D2067" s="71"/>
    </row>
    <row r="2068" spans="2:4" x14ac:dyDescent="0.2">
      <c r="B2068" s="69"/>
      <c r="C2068" s="70"/>
      <c r="D2068" s="71"/>
    </row>
    <row r="2069" spans="2:4" x14ac:dyDescent="0.2">
      <c r="B2069" s="69"/>
      <c r="C2069" s="70"/>
      <c r="D2069" s="71"/>
    </row>
    <row r="2070" spans="2:4" x14ac:dyDescent="0.2">
      <c r="B2070" s="69"/>
      <c r="C2070" s="70"/>
      <c r="D2070" s="71"/>
    </row>
    <row r="2071" spans="2:4" x14ac:dyDescent="0.2">
      <c r="B2071" s="69"/>
      <c r="C2071" s="70"/>
      <c r="D2071" s="71"/>
    </row>
    <row r="2072" spans="2:4" x14ac:dyDescent="0.2">
      <c r="B2072" s="69"/>
      <c r="C2072" s="70"/>
      <c r="D2072" s="71"/>
    </row>
    <row r="2073" spans="2:4" x14ac:dyDescent="0.2">
      <c r="B2073" s="69"/>
      <c r="C2073" s="70"/>
      <c r="D2073" s="71"/>
    </row>
    <row r="2074" spans="2:4" x14ac:dyDescent="0.2">
      <c r="B2074" s="69"/>
      <c r="C2074" s="70"/>
      <c r="D2074" s="71"/>
    </row>
    <row r="2075" spans="2:4" x14ac:dyDescent="0.2">
      <c r="B2075" s="69"/>
      <c r="C2075" s="70"/>
      <c r="D2075" s="71"/>
    </row>
    <row r="2076" spans="2:4" x14ac:dyDescent="0.2">
      <c r="B2076" s="69"/>
      <c r="C2076" s="70"/>
      <c r="D2076" s="71"/>
    </row>
    <row r="2077" spans="2:4" x14ac:dyDescent="0.2">
      <c r="B2077" s="69"/>
      <c r="C2077" s="70"/>
      <c r="D2077" s="71"/>
    </row>
    <row r="2078" spans="2:4" x14ac:dyDescent="0.2">
      <c r="B2078" s="69"/>
      <c r="C2078" s="70"/>
      <c r="D2078" s="71"/>
    </row>
    <row r="2079" spans="2:4" x14ac:dyDescent="0.2">
      <c r="B2079" s="69"/>
      <c r="C2079" s="70"/>
      <c r="D2079" s="71"/>
    </row>
    <row r="2080" spans="2:4" x14ac:dyDescent="0.2">
      <c r="B2080" s="69"/>
      <c r="C2080" s="70"/>
      <c r="D2080" s="71"/>
    </row>
    <row r="2081" spans="2:4" x14ac:dyDescent="0.2">
      <c r="B2081" s="69"/>
      <c r="C2081" s="70"/>
      <c r="D2081" s="71"/>
    </row>
    <row r="2082" spans="2:4" x14ac:dyDescent="0.2">
      <c r="B2082" s="69"/>
      <c r="C2082" s="70"/>
      <c r="D2082" s="71"/>
    </row>
    <row r="2083" spans="2:4" x14ac:dyDescent="0.2">
      <c r="B2083" s="69"/>
      <c r="C2083" s="70"/>
      <c r="D2083" s="71"/>
    </row>
    <row r="2084" spans="2:4" x14ac:dyDescent="0.2">
      <c r="B2084" s="69"/>
      <c r="C2084" s="70"/>
      <c r="D2084" s="71"/>
    </row>
    <row r="2085" spans="2:4" x14ac:dyDescent="0.2">
      <c r="B2085" s="69"/>
      <c r="C2085" s="70"/>
      <c r="D2085" s="71"/>
    </row>
    <row r="2086" spans="2:4" x14ac:dyDescent="0.2">
      <c r="B2086" s="69"/>
      <c r="C2086" s="70"/>
      <c r="D2086" s="71"/>
    </row>
    <row r="2087" spans="2:4" x14ac:dyDescent="0.2">
      <c r="B2087" s="69"/>
      <c r="C2087" s="70"/>
      <c r="D2087" s="71"/>
    </row>
    <row r="2088" spans="2:4" x14ac:dyDescent="0.2">
      <c r="B2088" s="69"/>
      <c r="C2088" s="70"/>
      <c r="D2088" s="71"/>
    </row>
    <row r="2089" spans="2:4" x14ac:dyDescent="0.2">
      <c r="B2089" s="69"/>
      <c r="C2089" s="70"/>
      <c r="D2089" s="71"/>
    </row>
    <row r="2090" spans="2:4" x14ac:dyDescent="0.2">
      <c r="B2090" s="69"/>
      <c r="C2090" s="70"/>
      <c r="D2090" s="71"/>
    </row>
    <row r="2091" spans="2:4" x14ac:dyDescent="0.2">
      <c r="B2091" s="69"/>
      <c r="C2091" s="70"/>
      <c r="D2091" s="71"/>
    </row>
    <row r="2092" spans="2:4" x14ac:dyDescent="0.2">
      <c r="B2092" s="69"/>
      <c r="C2092" s="70"/>
      <c r="D2092" s="71"/>
    </row>
    <row r="2093" spans="2:4" x14ac:dyDescent="0.2">
      <c r="B2093" s="69"/>
      <c r="C2093" s="70"/>
      <c r="D2093" s="71"/>
    </row>
    <row r="2094" spans="2:4" x14ac:dyDescent="0.2">
      <c r="B2094" s="69"/>
      <c r="C2094" s="70"/>
      <c r="D2094" s="71"/>
    </row>
    <row r="2095" spans="2:4" x14ac:dyDescent="0.2">
      <c r="B2095" s="69"/>
      <c r="C2095" s="70"/>
      <c r="D2095" s="71"/>
    </row>
    <row r="2096" spans="2:4" x14ac:dyDescent="0.2">
      <c r="B2096" s="69"/>
      <c r="C2096" s="70"/>
      <c r="D2096" s="71"/>
    </row>
    <row r="2097" spans="2:4" x14ac:dyDescent="0.2">
      <c r="B2097" s="69"/>
      <c r="C2097" s="70"/>
      <c r="D2097" s="71"/>
    </row>
    <row r="2098" spans="2:4" x14ac:dyDescent="0.2">
      <c r="B2098" s="69"/>
      <c r="C2098" s="70"/>
      <c r="D2098" s="71"/>
    </row>
    <row r="2099" spans="2:4" x14ac:dyDescent="0.2">
      <c r="B2099" s="69"/>
      <c r="C2099" s="70"/>
      <c r="D2099" s="71"/>
    </row>
    <row r="2100" spans="2:4" x14ac:dyDescent="0.2">
      <c r="B2100" s="69"/>
      <c r="C2100" s="70"/>
      <c r="D2100" s="71"/>
    </row>
    <row r="2101" spans="2:4" x14ac:dyDescent="0.2">
      <c r="B2101" s="69"/>
      <c r="C2101" s="70"/>
      <c r="D2101" s="71"/>
    </row>
    <row r="2102" spans="2:4" x14ac:dyDescent="0.2">
      <c r="B2102" s="69"/>
      <c r="C2102" s="70"/>
      <c r="D2102" s="71"/>
    </row>
    <row r="2103" spans="2:4" x14ac:dyDescent="0.2">
      <c r="B2103" s="69"/>
      <c r="C2103" s="70"/>
      <c r="D2103" s="71"/>
    </row>
    <row r="2104" spans="2:4" x14ac:dyDescent="0.2">
      <c r="B2104" s="69"/>
      <c r="C2104" s="70"/>
      <c r="D2104" s="71"/>
    </row>
    <row r="2105" spans="2:4" x14ac:dyDescent="0.2">
      <c r="B2105" s="69"/>
      <c r="C2105" s="70"/>
      <c r="D2105" s="71"/>
    </row>
    <row r="2106" spans="2:4" x14ac:dyDescent="0.2">
      <c r="B2106" s="69"/>
      <c r="C2106" s="70"/>
      <c r="D2106" s="71"/>
    </row>
    <row r="2107" spans="2:4" x14ac:dyDescent="0.2">
      <c r="B2107" s="69"/>
      <c r="C2107" s="70"/>
      <c r="D2107" s="71"/>
    </row>
    <row r="2108" spans="2:4" x14ac:dyDescent="0.2">
      <c r="B2108" s="69"/>
      <c r="C2108" s="70"/>
      <c r="D2108" s="71"/>
    </row>
    <row r="2109" spans="2:4" x14ac:dyDescent="0.2">
      <c r="B2109" s="69"/>
      <c r="C2109" s="70"/>
      <c r="D2109" s="71"/>
    </row>
    <row r="2110" spans="2:4" x14ac:dyDescent="0.2">
      <c r="B2110" s="69"/>
      <c r="C2110" s="70"/>
      <c r="D2110" s="71"/>
    </row>
    <row r="2111" spans="2:4" x14ac:dyDescent="0.2">
      <c r="B2111" s="69"/>
      <c r="C2111" s="70"/>
      <c r="D2111" s="71"/>
    </row>
    <row r="2112" spans="2:4" x14ac:dyDescent="0.2">
      <c r="B2112" s="69"/>
      <c r="C2112" s="70"/>
      <c r="D2112" s="71"/>
    </row>
    <row r="2113" spans="2:4" x14ac:dyDescent="0.2">
      <c r="B2113" s="69"/>
      <c r="C2113" s="70"/>
      <c r="D2113" s="71"/>
    </row>
    <row r="2114" spans="2:4" x14ac:dyDescent="0.2">
      <c r="B2114" s="69"/>
      <c r="C2114" s="70"/>
      <c r="D2114" s="71"/>
    </row>
    <row r="2115" spans="2:4" x14ac:dyDescent="0.2">
      <c r="B2115" s="69"/>
      <c r="C2115" s="70"/>
      <c r="D2115" s="71"/>
    </row>
    <row r="2116" spans="2:4" x14ac:dyDescent="0.2">
      <c r="B2116" s="69"/>
      <c r="C2116" s="70"/>
      <c r="D2116" s="71"/>
    </row>
    <row r="2117" spans="2:4" x14ac:dyDescent="0.2">
      <c r="B2117" s="69"/>
      <c r="C2117" s="70"/>
      <c r="D2117" s="71"/>
    </row>
    <row r="2118" spans="2:4" x14ac:dyDescent="0.2">
      <c r="B2118" s="69"/>
      <c r="C2118" s="70"/>
      <c r="D2118" s="71"/>
    </row>
    <row r="2119" spans="2:4" x14ac:dyDescent="0.2">
      <c r="B2119" s="69"/>
      <c r="C2119" s="70"/>
      <c r="D2119" s="71"/>
    </row>
    <row r="2120" spans="2:4" x14ac:dyDescent="0.2">
      <c r="B2120" s="69"/>
      <c r="C2120" s="70"/>
      <c r="D2120" s="71"/>
    </row>
    <row r="2121" spans="2:4" x14ac:dyDescent="0.2">
      <c r="B2121" s="69"/>
      <c r="C2121" s="70"/>
      <c r="D2121" s="71"/>
    </row>
    <row r="2122" spans="2:4" x14ac:dyDescent="0.2">
      <c r="B2122" s="69"/>
      <c r="C2122" s="70"/>
      <c r="D2122" s="71"/>
    </row>
    <row r="2123" spans="2:4" x14ac:dyDescent="0.2">
      <c r="B2123" s="69"/>
      <c r="C2123" s="70"/>
      <c r="D2123" s="71"/>
    </row>
    <row r="2124" spans="2:4" x14ac:dyDescent="0.2">
      <c r="B2124" s="69"/>
      <c r="C2124" s="70"/>
      <c r="D2124" s="71"/>
    </row>
    <row r="2125" spans="2:4" x14ac:dyDescent="0.2">
      <c r="B2125" s="69"/>
      <c r="C2125" s="70"/>
      <c r="D2125" s="71"/>
    </row>
    <row r="2126" spans="2:4" x14ac:dyDescent="0.2">
      <c r="B2126" s="69"/>
      <c r="C2126" s="70"/>
      <c r="D2126" s="71"/>
    </row>
    <row r="2127" spans="2:4" x14ac:dyDescent="0.2">
      <c r="B2127" s="69"/>
      <c r="C2127" s="70"/>
      <c r="D2127" s="71"/>
    </row>
    <row r="2128" spans="2:4" x14ac:dyDescent="0.2">
      <c r="B2128" s="69"/>
      <c r="C2128" s="70"/>
      <c r="D2128" s="71"/>
    </row>
    <row r="2129" spans="2:4" x14ac:dyDescent="0.2">
      <c r="B2129" s="69"/>
      <c r="C2129" s="70"/>
      <c r="D2129" s="71"/>
    </row>
    <row r="2130" spans="2:4" x14ac:dyDescent="0.2">
      <c r="B2130" s="69"/>
      <c r="C2130" s="70"/>
      <c r="D2130" s="71"/>
    </row>
    <row r="2131" spans="2:4" x14ac:dyDescent="0.2">
      <c r="B2131" s="69"/>
      <c r="C2131" s="70"/>
      <c r="D2131" s="71"/>
    </row>
    <row r="2132" spans="2:4" x14ac:dyDescent="0.2">
      <c r="B2132" s="69"/>
      <c r="C2132" s="70"/>
      <c r="D2132" s="71"/>
    </row>
    <row r="2133" spans="2:4" x14ac:dyDescent="0.2">
      <c r="B2133" s="69"/>
      <c r="C2133" s="70"/>
      <c r="D2133" s="71"/>
    </row>
    <row r="2134" spans="2:4" x14ac:dyDescent="0.2">
      <c r="B2134" s="69"/>
      <c r="C2134" s="70"/>
      <c r="D2134" s="71"/>
    </row>
    <row r="2135" spans="2:4" x14ac:dyDescent="0.2">
      <c r="B2135" s="69"/>
      <c r="C2135" s="70"/>
      <c r="D2135" s="71"/>
    </row>
    <row r="2136" spans="2:4" x14ac:dyDescent="0.2">
      <c r="B2136" s="69"/>
      <c r="C2136" s="70"/>
      <c r="D2136" s="71"/>
    </row>
    <row r="2137" spans="2:4" x14ac:dyDescent="0.2">
      <c r="B2137" s="69"/>
      <c r="C2137" s="70"/>
      <c r="D2137" s="71"/>
    </row>
    <row r="2138" spans="2:4" x14ac:dyDescent="0.2">
      <c r="B2138" s="69"/>
      <c r="C2138" s="70"/>
      <c r="D2138" s="71"/>
    </row>
    <row r="2139" spans="2:4" x14ac:dyDescent="0.2">
      <c r="B2139" s="69"/>
      <c r="C2139" s="70"/>
      <c r="D2139" s="71"/>
    </row>
    <row r="2140" spans="2:4" x14ac:dyDescent="0.2">
      <c r="B2140" s="69"/>
      <c r="C2140" s="70"/>
      <c r="D2140" s="71"/>
    </row>
    <row r="2141" spans="2:4" x14ac:dyDescent="0.2">
      <c r="B2141" s="69"/>
      <c r="C2141" s="70"/>
      <c r="D2141" s="71"/>
    </row>
    <row r="2142" spans="2:4" x14ac:dyDescent="0.2">
      <c r="B2142" s="69"/>
      <c r="C2142" s="70"/>
      <c r="D2142" s="71"/>
    </row>
    <row r="2143" spans="2:4" x14ac:dyDescent="0.2">
      <c r="B2143" s="69"/>
      <c r="C2143" s="70"/>
      <c r="D2143" s="71"/>
    </row>
    <row r="2144" spans="2:4" x14ac:dyDescent="0.2">
      <c r="B2144" s="69"/>
      <c r="C2144" s="70"/>
      <c r="D2144" s="71"/>
    </row>
    <row r="2145" spans="2:4" x14ac:dyDescent="0.2">
      <c r="B2145" s="69"/>
      <c r="C2145" s="70"/>
      <c r="D2145" s="71"/>
    </row>
    <row r="2146" spans="2:4" x14ac:dyDescent="0.2">
      <c r="B2146" s="69"/>
      <c r="C2146" s="70"/>
      <c r="D2146" s="71"/>
    </row>
    <row r="2147" spans="2:4" x14ac:dyDescent="0.2">
      <c r="B2147" s="69"/>
      <c r="C2147" s="70"/>
      <c r="D2147" s="71"/>
    </row>
    <row r="2148" spans="2:4" x14ac:dyDescent="0.2">
      <c r="B2148" s="69"/>
      <c r="C2148" s="70"/>
      <c r="D2148" s="71"/>
    </row>
    <row r="2149" spans="2:4" x14ac:dyDescent="0.2">
      <c r="B2149" s="69"/>
      <c r="C2149" s="70"/>
      <c r="D2149" s="71"/>
    </row>
    <row r="2150" spans="2:4" x14ac:dyDescent="0.2">
      <c r="B2150" s="69"/>
      <c r="C2150" s="70"/>
      <c r="D2150" s="71"/>
    </row>
    <row r="2151" spans="2:4" x14ac:dyDescent="0.2">
      <c r="B2151" s="69"/>
      <c r="C2151" s="70"/>
      <c r="D2151" s="71"/>
    </row>
    <row r="2152" spans="2:4" x14ac:dyDescent="0.2">
      <c r="B2152" s="69"/>
      <c r="C2152" s="70"/>
      <c r="D2152" s="71"/>
    </row>
    <row r="2153" spans="2:4" x14ac:dyDescent="0.2">
      <c r="B2153" s="69"/>
      <c r="C2153" s="70"/>
      <c r="D2153" s="71"/>
    </row>
    <row r="2154" spans="2:4" x14ac:dyDescent="0.2">
      <c r="B2154" s="69"/>
      <c r="C2154" s="70"/>
      <c r="D2154" s="71"/>
    </row>
    <row r="2155" spans="2:4" x14ac:dyDescent="0.2">
      <c r="B2155" s="69"/>
      <c r="C2155" s="70"/>
      <c r="D2155" s="71"/>
    </row>
    <row r="2156" spans="2:4" x14ac:dyDescent="0.2">
      <c r="B2156" s="69"/>
      <c r="C2156" s="70"/>
      <c r="D2156" s="71"/>
    </row>
    <row r="2157" spans="2:4" x14ac:dyDescent="0.2">
      <c r="B2157" s="69"/>
      <c r="C2157" s="70"/>
      <c r="D2157" s="71"/>
    </row>
    <row r="2158" spans="2:4" x14ac:dyDescent="0.2">
      <c r="B2158" s="69"/>
      <c r="C2158" s="70"/>
      <c r="D2158" s="71"/>
    </row>
    <row r="2159" spans="2:4" x14ac:dyDescent="0.2">
      <c r="B2159" s="69"/>
      <c r="C2159" s="70"/>
      <c r="D2159" s="71"/>
    </row>
    <row r="2160" spans="2:4" x14ac:dyDescent="0.2">
      <c r="B2160" s="69"/>
      <c r="C2160" s="70"/>
      <c r="D2160" s="71"/>
    </row>
    <row r="2161" spans="2:4" x14ac:dyDescent="0.2">
      <c r="B2161" s="69"/>
      <c r="C2161" s="70"/>
      <c r="D2161" s="71"/>
    </row>
    <row r="2162" spans="2:4" x14ac:dyDescent="0.2">
      <c r="B2162" s="69"/>
      <c r="C2162" s="70"/>
      <c r="D2162" s="71"/>
    </row>
    <row r="2163" spans="2:4" x14ac:dyDescent="0.2">
      <c r="B2163" s="69"/>
      <c r="C2163" s="70"/>
      <c r="D2163" s="71"/>
    </row>
    <row r="2164" spans="2:4" x14ac:dyDescent="0.2">
      <c r="B2164" s="69"/>
      <c r="C2164" s="70"/>
      <c r="D2164" s="71"/>
    </row>
    <row r="2165" spans="2:4" x14ac:dyDescent="0.2">
      <c r="B2165" s="69"/>
      <c r="C2165" s="70"/>
      <c r="D2165" s="71"/>
    </row>
    <row r="2166" spans="2:4" x14ac:dyDescent="0.2">
      <c r="B2166" s="69"/>
      <c r="C2166" s="70"/>
      <c r="D2166" s="71"/>
    </row>
    <row r="2167" spans="2:4" x14ac:dyDescent="0.2">
      <c r="B2167" s="69"/>
      <c r="C2167" s="70"/>
      <c r="D2167" s="71"/>
    </row>
    <row r="2168" spans="2:4" x14ac:dyDescent="0.2">
      <c r="B2168" s="69"/>
      <c r="C2168" s="70"/>
      <c r="D2168" s="71"/>
    </row>
    <row r="2169" spans="2:4" x14ac:dyDescent="0.2">
      <c r="B2169" s="69"/>
      <c r="C2169" s="70"/>
      <c r="D2169" s="71"/>
    </row>
    <row r="2170" spans="2:4" x14ac:dyDescent="0.2">
      <c r="B2170" s="69"/>
      <c r="C2170" s="70"/>
      <c r="D2170" s="71"/>
    </row>
    <row r="2171" spans="2:4" x14ac:dyDescent="0.2">
      <c r="B2171" s="69"/>
      <c r="C2171" s="70"/>
      <c r="D2171" s="71"/>
    </row>
    <row r="2172" spans="2:4" x14ac:dyDescent="0.2">
      <c r="B2172" s="69"/>
      <c r="C2172" s="70"/>
      <c r="D2172" s="71"/>
    </row>
    <row r="2173" spans="2:4" x14ac:dyDescent="0.2">
      <c r="B2173" s="69"/>
      <c r="C2173" s="70"/>
      <c r="D2173" s="71"/>
    </row>
    <row r="2174" spans="2:4" x14ac:dyDescent="0.2">
      <c r="B2174" s="69"/>
      <c r="C2174" s="70"/>
      <c r="D2174" s="71"/>
    </row>
    <row r="2175" spans="2:4" x14ac:dyDescent="0.2">
      <c r="B2175" s="69"/>
      <c r="C2175" s="70"/>
      <c r="D2175" s="71"/>
    </row>
    <row r="2176" spans="2:4" x14ac:dyDescent="0.2">
      <c r="B2176" s="69"/>
      <c r="C2176" s="70"/>
      <c r="D2176" s="71"/>
    </row>
    <row r="2177" spans="2:4" x14ac:dyDescent="0.2">
      <c r="B2177" s="69"/>
      <c r="C2177" s="70"/>
      <c r="D2177" s="71"/>
    </row>
    <row r="2178" spans="2:4" x14ac:dyDescent="0.2">
      <c r="B2178" s="69"/>
      <c r="C2178" s="70"/>
      <c r="D2178" s="71"/>
    </row>
    <row r="2179" spans="2:4" x14ac:dyDescent="0.2">
      <c r="B2179" s="69"/>
      <c r="C2179" s="70"/>
      <c r="D2179" s="71"/>
    </row>
    <row r="2180" spans="2:4" x14ac:dyDescent="0.2">
      <c r="B2180" s="69"/>
      <c r="C2180" s="70"/>
      <c r="D2180" s="71"/>
    </row>
    <row r="2181" spans="2:4" x14ac:dyDescent="0.2">
      <c r="B2181" s="69"/>
      <c r="C2181" s="70"/>
      <c r="D2181" s="71"/>
    </row>
    <row r="2182" spans="2:4" x14ac:dyDescent="0.2">
      <c r="B2182" s="69"/>
      <c r="C2182" s="70"/>
      <c r="D2182" s="71"/>
    </row>
    <row r="2183" spans="2:4" x14ac:dyDescent="0.2">
      <c r="B2183" s="69"/>
      <c r="C2183" s="70"/>
      <c r="D2183" s="71"/>
    </row>
    <row r="2184" spans="2:4" x14ac:dyDescent="0.2">
      <c r="B2184" s="69"/>
      <c r="C2184" s="70"/>
      <c r="D2184" s="71"/>
    </row>
    <row r="2185" spans="2:4" x14ac:dyDescent="0.2">
      <c r="B2185" s="69"/>
      <c r="C2185" s="70"/>
      <c r="D2185" s="71"/>
    </row>
    <row r="2186" spans="2:4" x14ac:dyDescent="0.2">
      <c r="B2186" s="69"/>
      <c r="C2186" s="70"/>
      <c r="D2186" s="71"/>
    </row>
    <row r="2187" spans="2:4" x14ac:dyDescent="0.2">
      <c r="B2187" s="69"/>
      <c r="C2187" s="70"/>
      <c r="D2187" s="71"/>
    </row>
    <row r="2188" spans="2:4" x14ac:dyDescent="0.2">
      <c r="B2188" s="69"/>
      <c r="C2188" s="70"/>
      <c r="D2188" s="71"/>
    </row>
    <row r="2189" spans="2:4" x14ac:dyDescent="0.2">
      <c r="B2189" s="69"/>
      <c r="C2189" s="70"/>
      <c r="D2189" s="71"/>
    </row>
    <row r="2190" spans="2:4" x14ac:dyDescent="0.2">
      <c r="B2190" s="69"/>
      <c r="C2190" s="70"/>
      <c r="D2190" s="71"/>
    </row>
    <row r="2191" spans="2:4" x14ac:dyDescent="0.2">
      <c r="B2191" s="69"/>
      <c r="C2191" s="70"/>
      <c r="D2191" s="71"/>
    </row>
    <row r="2192" spans="2:4" x14ac:dyDescent="0.2">
      <c r="B2192" s="69"/>
      <c r="C2192" s="70"/>
      <c r="D2192" s="71"/>
    </row>
    <row r="2193" spans="2:4" x14ac:dyDescent="0.2">
      <c r="B2193" s="69"/>
      <c r="C2193" s="70"/>
      <c r="D2193" s="71"/>
    </row>
    <row r="2194" spans="2:4" x14ac:dyDescent="0.2">
      <c r="B2194" s="69"/>
      <c r="C2194" s="70"/>
      <c r="D2194" s="71"/>
    </row>
    <row r="2195" spans="2:4" x14ac:dyDescent="0.2">
      <c r="B2195" s="69"/>
      <c r="C2195" s="70"/>
      <c r="D2195" s="71"/>
    </row>
    <row r="2196" spans="2:4" x14ac:dyDescent="0.2">
      <c r="B2196" s="69"/>
      <c r="C2196" s="70"/>
      <c r="D2196" s="71"/>
    </row>
    <row r="2197" spans="2:4" x14ac:dyDescent="0.2">
      <c r="B2197" s="69"/>
      <c r="C2197" s="70"/>
      <c r="D2197" s="71"/>
    </row>
    <row r="2198" spans="2:4" x14ac:dyDescent="0.2">
      <c r="B2198" s="69"/>
      <c r="C2198" s="70"/>
      <c r="D2198" s="71"/>
    </row>
    <row r="2199" spans="2:4" x14ac:dyDescent="0.2">
      <c r="B2199" s="69"/>
      <c r="C2199" s="70"/>
      <c r="D2199" s="71"/>
    </row>
    <row r="2200" spans="2:4" x14ac:dyDescent="0.2">
      <c r="B2200" s="69"/>
      <c r="C2200" s="70"/>
      <c r="D2200" s="71"/>
    </row>
    <row r="2201" spans="2:4" x14ac:dyDescent="0.2">
      <c r="B2201" s="69"/>
      <c r="C2201" s="70"/>
      <c r="D2201" s="71"/>
    </row>
    <row r="2202" spans="2:4" x14ac:dyDescent="0.2">
      <c r="B2202" s="69"/>
      <c r="C2202" s="70"/>
      <c r="D2202" s="71"/>
    </row>
    <row r="2203" spans="2:4" x14ac:dyDescent="0.2">
      <c r="B2203" s="69"/>
      <c r="C2203" s="70"/>
      <c r="D2203" s="71"/>
    </row>
    <row r="2204" spans="2:4" x14ac:dyDescent="0.2">
      <c r="B2204" s="69"/>
      <c r="C2204" s="70"/>
      <c r="D2204" s="71"/>
    </row>
    <row r="2205" spans="2:4" x14ac:dyDescent="0.2">
      <c r="B2205" s="69"/>
      <c r="C2205" s="70"/>
      <c r="D2205" s="71"/>
    </row>
    <row r="2206" spans="2:4" x14ac:dyDescent="0.2">
      <c r="B2206" s="69"/>
      <c r="C2206" s="70"/>
      <c r="D2206" s="71"/>
    </row>
    <row r="2207" spans="2:4" x14ac:dyDescent="0.2">
      <c r="B2207" s="69"/>
      <c r="C2207" s="70"/>
      <c r="D2207" s="71"/>
    </row>
    <row r="2208" spans="2:4" x14ac:dyDescent="0.2">
      <c r="B2208" s="69"/>
      <c r="C2208" s="70"/>
      <c r="D2208" s="71"/>
    </row>
    <row r="2209" spans="2:4" x14ac:dyDescent="0.2">
      <c r="B2209" s="69"/>
      <c r="C2209" s="70"/>
      <c r="D2209" s="71"/>
    </row>
    <row r="2210" spans="2:4" x14ac:dyDescent="0.2">
      <c r="B2210" s="69"/>
      <c r="C2210" s="70"/>
      <c r="D2210" s="71"/>
    </row>
    <row r="2211" spans="2:4" x14ac:dyDescent="0.2">
      <c r="B2211" s="69"/>
      <c r="C2211" s="70"/>
      <c r="D2211" s="71"/>
    </row>
    <row r="2212" spans="2:4" x14ac:dyDescent="0.2">
      <c r="B2212" s="69"/>
      <c r="C2212" s="70"/>
      <c r="D2212" s="71"/>
    </row>
    <row r="2213" spans="2:4" x14ac:dyDescent="0.2">
      <c r="B2213" s="69"/>
      <c r="C2213" s="70"/>
      <c r="D2213" s="71"/>
    </row>
    <row r="2214" spans="2:4" x14ac:dyDescent="0.2">
      <c r="B2214" s="69"/>
      <c r="C2214" s="70"/>
      <c r="D2214" s="71"/>
    </row>
    <row r="2215" spans="2:4" x14ac:dyDescent="0.2">
      <c r="B2215" s="69"/>
      <c r="C2215" s="70"/>
      <c r="D2215" s="71"/>
    </row>
    <row r="2216" spans="2:4" x14ac:dyDescent="0.2">
      <c r="B2216" s="69"/>
      <c r="C2216" s="70"/>
      <c r="D2216" s="71"/>
    </row>
    <row r="2217" spans="2:4" x14ac:dyDescent="0.2">
      <c r="B2217" s="69"/>
      <c r="C2217" s="70"/>
      <c r="D2217" s="71"/>
    </row>
    <row r="2218" spans="2:4" x14ac:dyDescent="0.2">
      <c r="B2218" s="69"/>
      <c r="C2218" s="70"/>
      <c r="D2218" s="71"/>
    </row>
    <row r="2219" spans="2:4" x14ac:dyDescent="0.2">
      <c r="B2219" s="69"/>
      <c r="C2219" s="70"/>
      <c r="D2219" s="71"/>
    </row>
    <row r="2220" spans="2:4" x14ac:dyDescent="0.2">
      <c r="B2220" s="69"/>
      <c r="C2220" s="70"/>
      <c r="D2220" s="71"/>
    </row>
    <row r="2221" spans="2:4" x14ac:dyDescent="0.2">
      <c r="B2221" s="69"/>
      <c r="C2221" s="70"/>
      <c r="D2221" s="71"/>
    </row>
    <row r="2222" spans="2:4" x14ac:dyDescent="0.2">
      <c r="B2222" s="69"/>
      <c r="C2222" s="70"/>
      <c r="D2222" s="71"/>
    </row>
    <row r="2223" spans="2:4" x14ac:dyDescent="0.2">
      <c r="B2223" s="69"/>
      <c r="C2223" s="70"/>
      <c r="D2223" s="71"/>
    </row>
    <row r="2224" spans="2:4" x14ac:dyDescent="0.2">
      <c r="B2224" s="69"/>
      <c r="C2224" s="70"/>
      <c r="D2224" s="71"/>
    </row>
    <row r="2225" spans="2:4" x14ac:dyDescent="0.2">
      <c r="B2225" s="69"/>
      <c r="C2225" s="70"/>
      <c r="D2225" s="71"/>
    </row>
    <row r="2226" spans="2:4" x14ac:dyDescent="0.2">
      <c r="B2226" s="69"/>
      <c r="C2226" s="70"/>
      <c r="D2226" s="71"/>
    </row>
    <row r="2227" spans="2:4" x14ac:dyDescent="0.2">
      <c r="B2227" s="69"/>
      <c r="C2227" s="70"/>
      <c r="D2227" s="71"/>
    </row>
    <row r="2228" spans="2:4" x14ac:dyDescent="0.2">
      <c r="B2228" s="69"/>
      <c r="C2228" s="70"/>
      <c r="D2228" s="71"/>
    </row>
    <row r="2229" spans="2:4" x14ac:dyDescent="0.2">
      <c r="B2229" s="69"/>
      <c r="C2229" s="70"/>
      <c r="D2229" s="71"/>
    </row>
    <row r="2230" spans="2:4" x14ac:dyDescent="0.2">
      <c r="B2230" s="69"/>
      <c r="C2230" s="70"/>
      <c r="D2230" s="71"/>
    </row>
    <row r="2231" spans="2:4" x14ac:dyDescent="0.2">
      <c r="B2231" s="69"/>
      <c r="C2231" s="70"/>
      <c r="D2231" s="71"/>
    </row>
    <row r="2232" spans="2:4" x14ac:dyDescent="0.2">
      <c r="B2232" s="69"/>
      <c r="C2232" s="70"/>
      <c r="D2232" s="71"/>
    </row>
    <row r="2233" spans="2:4" x14ac:dyDescent="0.2">
      <c r="B2233" s="69"/>
      <c r="C2233" s="70"/>
      <c r="D2233" s="71"/>
    </row>
    <row r="2234" spans="2:4" x14ac:dyDescent="0.2">
      <c r="B2234" s="69"/>
      <c r="C2234" s="70"/>
      <c r="D2234" s="71"/>
    </row>
    <row r="2235" spans="2:4" x14ac:dyDescent="0.2">
      <c r="B2235" s="69"/>
      <c r="C2235" s="70"/>
      <c r="D2235" s="71"/>
    </row>
    <row r="2236" spans="2:4" x14ac:dyDescent="0.2">
      <c r="B2236" s="69"/>
      <c r="C2236" s="70"/>
      <c r="D2236" s="71"/>
    </row>
    <row r="2237" spans="2:4" x14ac:dyDescent="0.2">
      <c r="B2237" s="69"/>
      <c r="C2237" s="70"/>
      <c r="D2237" s="71"/>
    </row>
    <row r="2238" spans="2:4" x14ac:dyDescent="0.2">
      <c r="B2238" s="69"/>
      <c r="C2238" s="70"/>
      <c r="D2238" s="71"/>
    </row>
    <row r="2239" spans="2:4" x14ac:dyDescent="0.2">
      <c r="B2239" s="69"/>
      <c r="C2239" s="70"/>
      <c r="D2239" s="71"/>
    </row>
    <row r="2240" spans="2:4" x14ac:dyDescent="0.2">
      <c r="B2240" s="69"/>
      <c r="C2240" s="70"/>
      <c r="D2240" s="71"/>
    </row>
    <row r="2241" spans="2:4" x14ac:dyDescent="0.2">
      <c r="B2241" s="69"/>
      <c r="C2241" s="70"/>
      <c r="D2241" s="71"/>
    </row>
    <row r="2242" spans="2:4" x14ac:dyDescent="0.2">
      <c r="B2242" s="69"/>
      <c r="C2242" s="70"/>
      <c r="D2242" s="71"/>
    </row>
    <row r="2243" spans="2:4" x14ac:dyDescent="0.2">
      <c r="B2243" s="69"/>
      <c r="C2243" s="70"/>
      <c r="D2243" s="71"/>
    </row>
    <row r="2244" spans="2:4" x14ac:dyDescent="0.2">
      <c r="B2244" s="69"/>
      <c r="C2244" s="70"/>
      <c r="D2244" s="71"/>
    </row>
    <row r="2245" spans="2:4" x14ac:dyDescent="0.2">
      <c r="B2245" s="69"/>
      <c r="C2245" s="70"/>
      <c r="D2245" s="71"/>
    </row>
    <row r="2246" spans="2:4" x14ac:dyDescent="0.2">
      <c r="B2246" s="69"/>
      <c r="C2246" s="70"/>
      <c r="D2246" s="71"/>
    </row>
    <row r="2247" spans="2:4" x14ac:dyDescent="0.2">
      <c r="B2247" s="69"/>
      <c r="C2247" s="70"/>
      <c r="D2247" s="71"/>
    </row>
    <row r="2248" spans="2:4" x14ac:dyDescent="0.2">
      <c r="B2248" s="69"/>
      <c r="C2248" s="70"/>
      <c r="D2248" s="71"/>
    </row>
    <row r="2249" spans="2:4" x14ac:dyDescent="0.2">
      <c r="B2249" s="69"/>
      <c r="C2249" s="70"/>
      <c r="D2249" s="71"/>
    </row>
    <row r="2250" spans="2:4" x14ac:dyDescent="0.2">
      <c r="B2250" s="69"/>
      <c r="C2250" s="70"/>
      <c r="D2250" s="71"/>
    </row>
    <row r="2251" spans="2:4" x14ac:dyDescent="0.2">
      <c r="B2251" s="69"/>
      <c r="C2251" s="70"/>
      <c r="D2251" s="71"/>
    </row>
    <row r="2252" spans="2:4" x14ac:dyDescent="0.2">
      <c r="B2252" s="69"/>
      <c r="C2252" s="70"/>
      <c r="D2252" s="71"/>
    </row>
    <row r="2253" spans="2:4" x14ac:dyDescent="0.2">
      <c r="B2253" s="69"/>
      <c r="C2253" s="70"/>
      <c r="D2253" s="71"/>
    </row>
    <row r="2254" spans="2:4" x14ac:dyDescent="0.2">
      <c r="B2254" s="69"/>
      <c r="C2254" s="70"/>
      <c r="D2254" s="71"/>
    </row>
    <row r="2255" spans="2:4" x14ac:dyDescent="0.2">
      <c r="B2255" s="69"/>
      <c r="C2255" s="70"/>
      <c r="D2255" s="71"/>
    </row>
    <row r="2256" spans="2:4" x14ac:dyDescent="0.2">
      <c r="B2256" s="69"/>
      <c r="C2256" s="70"/>
      <c r="D2256" s="71"/>
    </row>
    <row r="2257" spans="2:4" x14ac:dyDescent="0.2">
      <c r="B2257" s="69"/>
      <c r="C2257" s="70"/>
      <c r="D2257" s="71"/>
    </row>
    <row r="2258" spans="2:4" x14ac:dyDescent="0.2">
      <c r="B2258" s="69"/>
      <c r="C2258" s="70"/>
      <c r="D2258" s="71"/>
    </row>
    <row r="2259" spans="2:4" x14ac:dyDescent="0.2">
      <c r="B2259" s="69"/>
      <c r="C2259" s="70"/>
      <c r="D2259" s="71"/>
    </row>
    <row r="2260" spans="2:4" x14ac:dyDescent="0.2">
      <c r="B2260" s="69"/>
      <c r="C2260" s="70"/>
      <c r="D2260" s="71"/>
    </row>
    <row r="2261" spans="2:4" x14ac:dyDescent="0.2">
      <c r="B2261" s="69"/>
      <c r="C2261" s="70"/>
      <c r="D2261" s="71"/>
    </row>
    <row r="2262" spans="2:4" x14ac:dyDescent="0.2">
      <c r="B2262" s="69"/>
      <c r="C2262" s="70"/>
      <c r="D2262" s="71"/>
    </row>
    <row r="2263" spans="2:4" x14ac:dyDescent="0.2">
      <c r="B2263" s="69"/>
      <c r="C2263" s="70"/>
      <c r="D2263" s="71"/>
    </row>
    <row r="2264" spans="2:4" x14ac:dyDescent="0.2">
      <c r="B2264" s="69"/>
      <c r="C2264" s="70"/>
      <c r="D2264" s="71"/>
    </row>
    <row r="2265" spans="2:4" x14ac:dyDescent="0.2">
      <c r="B2265" s="69"/>
      <c r="C2265" s="70"/>
      <c r="D2265" s="71"/>
    </row>
    <row r="2266" spans="2:4" x14ac:dyDescent="0.2">
      <c r="B2266" s="69"/>
      <c r="C2266" s="70"/>
      <c r="D2266" s="71"/>
    </row>
    <row r="2267" spans="2:4" x14ac:dyDescent="0.2">
      <c r="B2267" s="69"/>
      <c r="C2267" s="70"/>
      <c r="D2267" s="71"/>
    </row>
    <row r="2268" spans="2:4" x14ac:dyDescent="0.2">
      <c r="B2268" s="69"/>
      <c r="C2268" s="70"/>
      <c r="D2268" s="71"/>
    </row>
    <row r="2269" spans="2:4" x14ac:dyDescent="0.2">
      <c r="B2269" s="69"/>
      <c r="C2269" s="70"/>
      <c r="D2269" s="71"/>
    </row>
    <row r="2270" spans="2:4" x14ac:dyDescent="0.2">
      <c r="B2270" s="69"/>
      <c r="C2270" s="70"/>
      <c r="D2270" s="71"/>
    </row>
    <row r="2271" spans="2:4" x14ac:dyDescent="0.2">
      <c r="B2271" s="69"/>
      <c r="C2271" s="70"/>
      <c r="D2271" s="71"/>
    </row>
    <row r="2272" spans="2:4" x14ac:dyDescent="0.2">
      <c r="B2272" s="69"/>
      <c r="C2272" s="70"/>
      <c r="D2272" s="71"/>
    </row>
    <row r="2273" spans="2:4" x14ac:dyDescent="0.2">
      <c r="B2273" s="69"/>
      <c r="C2273" s="70"/>
      <c r="D2273" s="71"/>
    </row>
    <row r="2274" spans="2:4" x14ac:dyDescent="0.2">
      <c r="B2274" s="69"/>
      <c r="C2274" s="70"/>
      <c r="D2274" s="71"/>
    </row>
    <row r="2275" spans="2:4" x14ac:dyDescent="0.2">
      <c r="B2275" s="69"/>
      <c r="C2275" s="70"/>
      <c r="D2275" s="71"/>
    </row>
    <row r="2276" spans="2:4" x14ac:dyDescent="0.2">
      <c r="B2276" s="69"/>
      <c r="C2276" s="70"/>
      <c r="D2276" s="71"/>
    </row>
    <row r="2277" spans="2:4" x14ac:dyDescent="0.2">
      <c r="B2277" s="69"/>
      <c r="C2277" s="70"/>
      <c r="D2277" s="71"/>
    </row>
    <row r="2278" spans="2:4" x14ac:dyDescent="0.2">
      <c r="B2278" s="69"/>
      <c r="C2278" s="70"/>
      <c r="D2278" s="71"/>
    </row>
    <row r="2279" spans="2:4" x14ac:dyDescent="0.2">
      <c r="B2279" s="69"/>
      <c r="C2279" s="70"/>
      <c r="D2279" s="71"/>
    </row>
    <row r="2280" spans="2:4" x14ac:dyDescent="0.2">
      <c r="B2280" s="69"/>
      <c r="C2280" s="70"/>
      <c r="D2280" s="71"/>
    </row>
    <row r="2281" spans="2:4" x14ac:dyDescent="0.2">
      <c r="B2281" s="69"/>
      <c r="C2281" s="70"/>
      <c r="D2281" s="71"/>
    </row>
    <row r="2282" spans="2:4" x14ac:dyDescent="0.2">
      <c r="B2282" s="69"/>
      <c r="C2282" s="70"/>
      <c r="D2282" s="71"/>
    </row>
    <row r="2283" spans="2:4" x14ac:dyDescent="0.2">
      <c r="B2283" s="69"/>
      <c r="C2283" s="70"/>
      <c r="D2283" s="71"/>
    </row>
    <row r="2284" spans="2:4" x14ac:dyDescent="0.2">
      <c r="B2284" s="69"/>
      <c r="C2284" s="70"/>
      <c r="D2284" s="71"/>
    </row>
    <row r="2285" spans="2:4" x14ac:dyDescent="0.2">
      <c r="B2285" s="69"/>
      <c r="C2285" s="70"/>
      <c r="D2285" s="71"/>
    </row>
    <row r="2286" spans="2:4" x14ac:dyDescent="0.2">
      <c r="B2286" s="69"/>
      <c r="C2286" s="70"/>
      <c r="D2286" s="71"/>
    </row>
    <row r="2287" spans="2:4" x14ac:dyDescent="0.2">
      <c r="B2287" s="69"/>
      <c r="C2287" s="70"/>
      <c r="D2287" s="71"/>
    </row>
    <row r="2288" spans="2:4" x14ac:dyDescent="0.2">
      <c r="B2288" s="69"/>
      <c r="C2288" s="70"/>
      <c r="D2288" s="71"/>
    </row>
    <row r="2289" spans="2:4" x14ac:dyDescent="0.2">
      <c r="B2289" s="69"/>
      <c r="C2289" s="70"/>
      <c r="D2289" s="71"/>
    </row>
    <row r="2290" spans="2:4" x14ac:dyDescent="0.2">
      <c r="B2290" s="69"/>
      <c r="C2290" s="70"/>
      <c r="D2290" s="71"/>
    </row>
    <row r="2291" spans="2:4" x14ac:dyDescent="0.2">
      <c r="B2291" s="69"/>
      <c r="C2291" s="70"/>
      <c r="D2291" s="71"/>
    </row>
    <row r="2292" spans="2:4" x14ac:dyDescent="0.2">
      <c r="B2292" s="69"/>
      <c r="C2292" s="70"/>
      <c r="D2292" s="71"/>
    </row>
    <row r="2293" spans="2:4" x14ac:dyDescent="0.2">
      <c r="B2293" s="69"/>
      <c r="C2293" s="70"/>
      <c r="D2293" s="71"/>
    </row>
    <row r="2294" spans="2:4" x14ac:dyDescent="0.2">
      <c r="B2294" s="69"/>
      <c r="C2294" s="70"/>
      <c r="D2294" s="71"/>
    </row>
    <row r="2295" spans="2:4" x14ac:dyDescent="0.2">
      <c r="B2295" s="69"/>
      <c r="C2295" s="70"/>
      <c r="D2295" s="71"/>
    </row>
    <row r="2296" spans="2:4" x14ac:dyDescent="0.2">
      <c r="B2296" s="69"/>
      <c r="C2296" s="70"/>
      <c r="D2296" s="71"/>
    </row>
    <row r="2297" spans="2:4" x14ac:dyDescent="0.2">
      <c r="B2297" s="69"/>
      <c r="C2297" s="70"/>
      <c r="D2297" s="71"/>
    </row>
    <row r="2298" spans="2:4" x14ac:dyDescent="0.2">
      <c r="B2298" s="69"/>
      <c r="C2298" s="70"/>
      <c r="D2298" s="71"/>
    </row>
    <row r="2299" spans="2:4" x14ac:dyDescent="0.2">
      <c r="B2299" s="69"/>
      <c r="C2299" s="70"/>
      <c r="D2299" s="71"/>
    </row>
    <row r="2300" spans="2:4" x14ac:dyDescent="0.2">
      <c r="B2300" s="69"/>
      <c r="C2300" s="70"/>
      <c r="D2300" s="71"/>
    </row>
    <row r="2301" spans="2:4" x14ac:dyDescent="0.2">
      <c r="B2301" s="69"/>
      <c r="C2301" s="70"/>
      <c r="D2301" s="71"/>
    </row>
    <row r="2302" spans="2:4" x14ac:dyDescent="0.2">
      <c r="B2302" s="69"/>
      <c r="C2302" s="70"/>
      <c r="D2302" s="71"/>
    </row>
    <row r="2303" spans="2:4" x14ac:dyDescent="0.2">
      <c r="B2303" s="69"/>
      <c r="C2303" s="70"/>
      <c r="D2303" s="71"/>
    </row>
    <row r="2304" spans="2:4" x14ac:dyDescent="0.2">
      <c r="B2304" s="69"/>
      <c r="C2304" s="70"/>
      <c r="D2304" s="71"/>
    </row>
    <row r="2305" spans="2:4" x14ac:dyDescent="0.2">
      <c r="B2305" s="69"/>
      <c r="C2305" s="70"/>
      <c r="D2305" s="71"/>
    </row>
    <row r="2306" spans="2:4" x14ac:dyDescent="0.2">
      <c r="B2306" s="69"/>
      <c r="C2306" s="70"/>
      <c r="D2306" s="71"/>
    </row>
    <row r="2307" spans="2:4" x14ac:dyDescent="0.2">
      <c r="B2307" s="69"/>
      <c r="C2307" s="70"/>
      <c r="D2307" s="71"/>
    </row>
    <row r="2308" spans="2:4" x14ac:dyDescent="0.2">
      <c r="B2308" s="69"/>
      <c r="C2308" s="70"/>
      <c r="D2308" s="71"/>
    </row>
    <row r="2309" spans="2:4" x14ac:dyDescent="0.2">
      <c r="B2309" s="69"/>
      <c r="C2309" s="70"/>
      <c r="D2309" s="71"/>
    </row>
    <row r="2310" spans="2:4" x14ac:dyDescent="0.2">
      <c r="B2310" s="69"/>
      <c r="C2310" s="70"/>
      <c r="D2310" s="71"/>
    </row>
    <row r="2311" spans="2:4" x14ac:dyDescent="0.2">
      <c r="B2311" s="69"/>
      <c r="C2311" s="70"/>
      <c r="D2311" s="71"/>
    </row>
    <row r="2312" spans="2:4" x14ac:dyDescent="0.2">
      <c r="B2312" s="69"/>
      <c r="C2312" s="70"/>
      <c r="D2312" s="71"/>
    </row>
    <row r="2313" spans="2:4" x14ac:dyDescent="0.2">
      <c r="B2313" s="69"/>
      <c r="C2313" s="70"/>
      <c r="D2313" s="71"/>
    </row>
    <row r="2314" spans="2:4" x14ac:dyDescent="0.2">
      <c r="B2314" s="69"/>
      <c r="C2314" s="70"/>
      <c r="D2314" s="71"/>
    </row>
    <row r="2315" spans="2:4" x14ac:dyDescent="0.2">
      <c r="B2315" s="69"/>
      <c r="C2315" s="70"/>
      <c r="D2315" s="71"/>
    </row>
    <row r="2316" spans="2:4" x14ac:dyDescent="0.2">
      <c r="B2316" s="69"/>
      <c r="C2316" s="70"/>
      <c r="D2316" s="71"/>
    </row>
    <row r="2317" spans="2:4" x14ac:dyDescent="0.2">
      <c r="B2317" s="69"/>
      <c r="C2317" s="70"/>
      <c r="D2317" s="71"/>
    </row>
    <row r="2318" spans="2:4" x14ac:dyDescent="0.2">
      <c r="B2318" s="69"/>
      <c r="C2318" s="70"/>
      <c r="D2318" s="71"/>
    </row>
    <row r="2319" spans="2:4" x14ac:dyDescent="0.2">
      <c r="B2319" s="69"/>
      <c r="C2319" s="70"/>
      <c r="D2319" s="71"/>
    </row>
    <row r="2320" spans="2:4" x14ac:dyDescent="0.2">
      <c r="B2320" s="69"/>
      <c r="C2320" s="70"/>
      <c r="D2320" s="71"/>
    </row>
    <row r="2321" spans="2:4" x14ac:dyDescent="0.2">
      <c r="B2321" s="69"/>
      <c r="C2321" s="70"/>
      <c r="D2321" s="71"/>
    </row>
    <row r="2322" spans="2:4" x14ac:dyDescent="0.2">
      <c r="B2322" s="69"/>
      <c r="C2322" s="70"/>
      <c r="D2322" s="71"/>
    </row>
    <row r="2323" spans="2:4" x14ac:dyDescent="0.2">
      <c r="B2323" s="69"/>
      <c r="C2323" s="70"/>
      <c r="D2323" s="71"/>
    </row>
    <row r="2324" spans="2:4" x14ac:dyDescent="0.2">
      <c r="B2324" s="69"/>
      <c r="C2324" s="70"/>
      <c r="D2324" s="71"/>
    </row>
    <row r="2325" spans="2:4" x14ac:dyDescent="0.2">
      <c r="B2325" s="69"/>
      <c r="C2325" s="70"/>
      <c r="D2325" s="71"/>
    </row>
    <row r="2326" spans="2:4" x14ac:dyDescent="0.2">
      <c r="B2326" s="69"/>
      <c r="C2326" s="70"/>
      <c r="D2326" s="71"/>
    </row>
    <row r="2327" spans="2:4" x14ac:dyDescent="0.2">
      <c r="B2327" s="69"/>
      <c r="C2327" s="70"/>
      <c r="D2327" s="71"/>
    </row>
    <row r="2328" spans="2:4" x14ac:dyDescent="0.2">
      <c r="B2328" s="69"/>
      <c r="C2328" s="70"/>
      <c r="D2328" s="71"/>
    </row>
    <row r="2329" spans="2:4" x14ac:dyDescent="0.2">
      <c r="B2329" s="69"/>
      <c r="C2329" s="70"/>
      <c r="D2329" s="71"/>
    </row>
    <row r="2330" spans="2:4" x14ac:dyDescent="0.2">
      <c r="B2330" s="69"/>
      <c r="C2330" s="70"/>
      <c r="D2330" s="71"/>
    </row>
    <row r="2331" spans="2:4" x14ac:dyDescent="0.2">
      <c r="B2331" s="69"/>
      <c r="C2331" s="70"/>
      <c r="D2331" s="71"/>
    </row>
    <row r="2332" spans="2:4" x14ac:dyDescent="0.2">
      <c r="B2332" s="69"/>
      <c r="C2332" s="70"/>
      <c r="D2332" s="71"/>
    </row>
    <row r="2333" spans="2:4" x14ac:dyDescent="0.2">
      <c r="B2333" s="69"/>
      <c r="C2333" s="70"/>
      <c r="D2333" s="71"/>
    </row>
    <row r="2334" spans="2:4" x14ac:dyDescent="0.2">
      <c r="B2334" s="69"/>
      <c r="C2334" s="70"/>
      <c r="D2334" s="71"/>
    </row>
    <row r="2335" spans="2:4" x14ac:dyDescent="0.2">
      <c r="B2335" s="69"/>
      <c r="C2335" s="70"/>
      <c r="D2335" s="71"/>
    </row>
    <row r="2336" spans="2:4" x14ac:dyDescent="0.2">
      <c r="B2336" s="69"/>
      <c r="C2336" s="70"/>
      <c r="D2336" s="71"/>
    </row>
    <row r="2337" spans="2:4" x14ac:dyDescent="0.2">
      <c r="B2337" s="69"/>
      <c r="C2337" s="70"/>
      <c r="D2337" s="71"/>
    </row>
    <row r="2338" spans="2:4" x14ac:dyDescent="0.2">
      <c r="B2338" s="69"/>
      <c r="C2338" s="70"/>
      <c r="D2338" s="71"/>
    </row>
    <row r="2339" spans="2:4" x14ac:dyDescent="0.2">
      <c r="B2339" s="69"/>
      <c r="C2339" s="70"/>
      <c r="D2339" s="71"/>
    </row>
    <row r="2340" spans="2:4" x14ac:dyDescent="0.2">
      <c r="B2340" s="69"/>
      <c r="C2340" s="70"/>
      <c r="D2340" s="71"/>
    </row>
    <row r="2341" spans="2:4" x14ac:dyDescent="0.2">
      <c r="B2341" s="69"/>
      <c r="C2341" s="70"/>
      <c r="D2341" s="71"/>
    </row>
    <row r="2342" spans="2:4" x14ac:dyDescent="0.2">
      <c r="B2342" s="69"/>
      <c r="C2342" s="70"/>
      <c r="D2342" s="71"/>
    </row>
    <row r="2343" spans="2:4" x14ac:dyDescent="0.2">
      <c r="B2343" s="69"/>
      <c r="C2343" s="70"/>
      <c r="D2343" s="71"/>
    </row>
    <row r="2344" spans="2:4" x14ac:dyDescent="0.2">
      <c r="B2344" s="69"/>
      <c r="C2344" s="70"/>
      <c r="D2344" s="71"/>
    </row>
    <row r="2345" spans="2:4" x14ac:dyDescent="0.2">
      <c r="B2345" s="69"/>
      <c r="C2345" s="70"/>
      <c r="D2345" s="71"/>
    </row>
    <row r="2346" spans="2:4" x14ac:dyDescent="0.2">
      <c r="B2346" s="69"/>
      <c r="C2346" s="70"/>
      <c r="D2346" s="71"/>
    </row>
    <row r="2347" spans="2:4" x14ac:dyDescent="0.2">
      <c r="B2347" s="69"/>
      <c r="C2347" s="70"/>
      <c r="D2347" s="71"/>
    </row>
    <row r="2348" spans="2:4" x14ac:dyDescent="0.2">
      <c r="B2348" s="69"/>
      <c r="C2348" s="70"/>
      <c r="D2348" s="71"/>
    </row>
    <row r="2349" spans="2:4" x14ac:dyDescent="0.2">
      <c r="B2349" s="69"/>
      <c r="C2349" s="70"/>
      <c r="D2349" s="71"/>
    </row>
    <row r="2350" spans="2:4" x14ac:dyDescent="0.2">
      <c r="B2350" s="69"/>
      <c r="C2350" s="70"/>
      <c r="D2350" s="71"/>
    </row>
    <row r="2351" spans="2:4" x14ac:dyDescent="0.2">
      <c r="B2351" s="69"/>
      <c r="C2351" s="70"/>
      <c r="D2351" s="71"/>
    </row>
    <row r="2352" spans="2:4" x14ac:dyDescent="0.2">
      <c r="B2352" s="69"/>
      <c r="C2352" s="70"/>
      <c r="D2352" s="71"/>
    </row>
    <row r="2353" spans="2:4" x14ac:dyDescent="0.2">
      <c r="B2353" s="69"/>
      <c r="C2353" s="70"/>
      <c r="D2353" s="71"/>
    </row>
    <row r="2354" spans="2:4" x14ac:dyDescent="0.2">
      <c r="B2354" s="69"/>
      <c r="C2354" s="70"/>
      <c r="D2354" s="71"/>
    </row>
    <row r="2355" spans="2:4" x14ac:dyDescent="0.2">
      <c r="B2355" s="69"/>
      <c r="C2355" s="70"/>
      <c r="D2355" s="71"/>
    </row>
    <row r="2356" spans="2:4" x14ac:dyDescent="0.2">
      <c r="B2356" s="69"/>
      <c r="C2356" s="70"/>
      <c r="D2356" s="71"/>
    </row>
    <row r="2357" spans="2:4" x14ac:dyDescent="0.2">
      <c r="B2357" s="69"/>
      <c r="C2357" s="70"/>
      <c r="D2357" s="71"/>
    </row>
    <row r="2358" spans="2:4" x14ac:dyDescent="0.2">
      <c r="B2358" s="69"/>
      <c r="C2358" s="70"/>
      <c r="D2358" s="71"/>
    </row>
    <row r="2359" spans="2:4" x14ac:dyDescent="0.2">
      <c r="B2359" s="69"/>
      <c r="C2359" s="70"/>
      <c r="D2359" s="71"/>
    </row>
    <row r="2360" spans="2:4" x14ac:dyDescent="0.2">
      <c r="B2360" s="69"/>
      <c r="C2360" s="70"/>
      <c r="D2360" s="71"/>
    </row>
    <row r="2361" spans="2:4" x14ac:dyDescent="0.2">
      <c r="B2361" s="69"/>
      <c r="C2361" s="70"/>
      <c r="D2361" s="71"/>
    </row>
    <row r="2362" spans="2:4" x14ac:dyDescent="0.2">
      <c r="B2362" s="69"/>
      <c r="C2362" s="70"/>
      <c r="D2362" s="71"/>
    </row>
    <row r="2363" spans="2:4" x14ac:dyDescent="0.2">
      <c r="B2363" s="69"/>
      <c r="C2363" s="70"/>
      <c r="D2363" s="71"/>
    </row>
    <row r="2364" spans="2:4" x14ac:dyDescent="0.2">
      <c r="B2364" s="69"/>
      <c r="C2364" s="70"/>
      <c r="D2364" s="71"/>
    </row>
    <row r="2365" spans="2:4" x14ac:dyDescent="0.2">
      <c r="B2365" s="69"/>
      <c r="C2365" s="70"/>
      <c r="D2365" s="71"/>
    </row>
    <row r="2366" spans="2:4" x14ac:dyDescent="0.2">
      <c r="B2366" s="69"/>
      <c r="C2366" s="70"/>
      <c r="D2366" s="71"/>
    </row>
    <row r="2367" spans="2:4" x14ac:dyDescent="0.2">
      <c r="B2367" s="69"/>
      <c r="C2367" s="70"/>
      <c r="D2367" s="71"/>
    </row>
    <row r="2368" spans="2:4" x14ac:dyDescent="0.2">
      <c r="B2368" s="69"/>
      <c r="C2368" s="70"/>
      <c r="D2368" s="71"/>
    </row>
    <row r="2369" spans="2:4" x14ac:dyDescent="0.2">
      <c r="B2369" s="69"/>
      <c r="C2369" s="70"/>
      <c r="D2369" s="71"/>
    </row>
    <row r="2370" spans="2:4" x14ac:dyDescent="0.2">
      <c r="B2370" s="69"/>
      <c r="C2370" s="70"/>
      <c r="D2370" s="71"/>
    </row>
    <row r="2371" spans="2:4" x14ac:dyDescent="0.2">
      <c r="B2371" s="69"/>
      <c r="C2371" s="70"/>
      <c r="D2371" s="71"/>
    </row>
    <row r="2372" spans="2:4" x14ac:dyDescent="0.2">
      <c r="B2372" s="69"/>
      <c r="C2372" s="70"/>
      <c r="D2372" s="71"/>
    </row>
    <row r="2373" spans="2:4" x14ac:dyDescent="0.2">
      <c r="B2373" s="69"/>
      <c r="C2373" s="70"/>
      <c r="D2373" s="71"/>
    </row>
    <row r="2374" spans="2:4" x14ac:dyDescent="0.2">
      <c r="B2374" s="69"/>
      <c r="C2374" s="70"/>
      <c r="D2374" s="71"/>
    </row>
    <row r="2375" spans="2:4" x14ac:dyDescent="0.2">
      <c r="B2375" s="69"/>
      <c r="C2375" s="70"/>
      <c r="D2375" s="71"/>
    </row>
    <row r="2376" spans="2:4" x14ac:dyDescent="0.2">
      <c r="B2376" s="69"/>
      <c r="C2376" s="70"/>
      <c r="D2376" s="71"/>
    </row>
    <row r="2377" spans="2:4" x14ac:dyDescent="0.2">
      <c r="B2377" s="69"/>
      <c r="C2377" s="70"/>
      <c r="D2377" s="71"/>
    </row>
    <row r="2378" spans="2:4" x14ac:dyDescent="0.2">
      <c r="B2378" s="69"/>
      <c r="C2378" s="70"/>
      <c r="D2378" s="71"/>
    </row>
    <row r="2379" spans="2:4" x14ac:dyDescent="0.2">
      <c r="B2379" s="69"/>
      <c r="C2379" s="70"/>
      <c r="D2379" s="71"/>
    </row>
    <row r="2380" spans="2:4" x14ac:dyDescent="0.2">
      <c r="B2380" s="69"/>
      <c r="C2380" s="70"/>
      <c r="D2380" s="71"/>
    </row>
    <row r="2381" spans="2:4" x14ac:dyDescent="0.2">
      <c r="B2381" s="69"/>
      <c r="C2381" s="70"/>
      <c r="D2381" s="71"/>
    </row>
    <row r="2382" spans="2:4" x14ac:dyDescent="0.2">
      <c r="B2382" s="69"/>
      <c r="C2382" s="70"/>
      <c r="D2382" s="71"/>
    </row>
    <row r="2383" spans="2:4" x14ac:dyDescent="0.2">
      <c r="B2383" s="69"/>
      <c r="C2383" s="70"/>
      <c r="D2383" s="71"/>
    </row>
    <row r="2384" spans="2:4" x14ac:dyDescent="0.2">
      <c r="B2384" s="69"/>
      <c r="C2384" s="70"/>
      <c r="D2384" s="71"/>
    </row>
    <row r="2385" spans="2:4" x14ac:dyDescent="0.2">
      <c r="B2385" s="69"/>
      <c r="C2385" s="70"/>
      <c r="D2385" s="71"/>
    </row>
    <row r="2386" spans="2:4" x14ac:dyDescent="0.2">
      <c r="B2386" s="69"/>
      <c r="C2386" s="70"/>
      <c r="D2386" s="71"/>
    </row>
    <row r="2387" spans="2:4" x14ac:dyDescent="0.2">
      <c r="B2387" s="69"/>
      <c r="C2387" s="70"/>
      <c r="D2387" s="71"/>
    </row>
    <row r="2388" spans="2:4" x14ac:dyDescent="0.2">
      <c r="B2388" s="69"/>
      <c r="C2388" s="70"/>
      <c r="D2388" s="71"/>
    </row>
    <row r="2389" spans="2:4" x14ac:dyDescent="0.2">
      <c r="B2389" s="69"/>
      <c r="C2389" s="70"/>
      <c r="D2389" s="71"/>
    </row>
    <row r="2390" spans="2:4" x14ac:dyDescent="0.2">
      <c r="B2390" s="69"/>
      <c r="C2390" s="70"/>
      <c r="D2390" s="71"/>
    </row>
    <row r="2391" spans="2:4" x14ac:dyDescent="0.2">
      <c r="B2391" s="69"/>
      <c r="C2391" s="70"/>
      <c r="D2391" s="71"/>
    </row>
    <row r="2392" spans="2:4" x14ac:dyDescent="0.2">
      <c r="B2392" s="69"/>
      <c r="C2392" s="70"/>
      <c r="D2392" s="71"/>
    </row>
    <row r="2393" spans="2:4" x14ac:dyDescent="0.2">
      <c r="B2393" s="69"/>
      <c r="C2393" s="70"/>
      <c r="D2393" s="71"/>
    </row>
    <row r="2394" spans="2:4" x14ac:dyDescent="0.2">
      <c r="B2394" s="69"/>
      <c r="C2394" s="70"/>
      <c r="D2394" s="71"/>
    </row>
    <row r="2395" spans="2:4" x14ac:dyDescent="0.2">
      <c r="B2395" s="69"/>
      <c r="C2395" s="70"/>
      <c r="D2395" s="71"/>
    </row>
    <row r="2396" spans="2:4" x14ac:dyDescent="0.2">
      <c r="B2396" s="69"/>
      <c r="C2396" s="70"/>
      <c r="D2396" s="71"/>
    </row>
    <row r="2397" spans="2:4" x14ac:dyDescent="0.2">
      <c r="B2397" s="69"/>
      <c r="C2397" s="70"/>
      <c r="D2397" s="71"/>
    </row>
    <row r="2398" spans="2:4" x14ac:dyDescent="0.2">
      <c r="B2398" s="69"/>
      <c r="C2398" s="70"/>
      <c r="D2398" s="71"/>
    </row>
    <row r="2399" spans="2:4" x14ac:dyDescent="0.2">
      <c r="B2399" s="69"/>
      <c r="C2399" s="70"/>
      <c r="D2399" s="71"/>
    </row>
    <row r="2400" spans="2:4" x14ac:dyDescent="0.2">
      <c r="B2400" s="69"/>
      <c r="C2400" s="70"/>
      <c r="D2400" s="71"/>
    </row>
    <row r="2401" spans="2:4" x14ac:dyDescent="0.2">
      <c r="B2401" s="69"/>
      <c r="C2401" s="70"/>
      <c r="D2401" s="71"/>
    </row>
    <row r="2402" spans="2:4" x14ac:dyDescent="0.2">
      <c r="B2402" s="69"/>
      <c r="C2402" s="70"/>
      <c r="D2402" s="71"/>
    </row>
    <row r="2403" spans="2:4" x14ac:dyDescent="0.2">
      <c r="B2403" s="69"/>
      <c r="C2403" s="70"/>
      <c r="D2403" s="71"/>
    </row>
    <row r="2404" spans="2:4" x14ac:dyDescent="0.2">
      <c r="B2404" s="69"/>
      <c r="C2404" s="70"/>
      <c r="D2404" s="71"/>
    </row>
    <row r="2405" spans="2:4" x14ac:dyDescent="0.2">
      <c r="B2405" s="69"/>
      <c r="C2405" s="70"/>
      <c r="D2405" s="71"/>
    </row>
    <row r="2406" spans="2:4" x14ac:dyDescent="0.2">
      <c r="B2406" s="69"/>
      <c r="C2406" s="70"/>
      <c r="D2406" s="71"/>
    </row>
    <row r="2407" spans="2:4" x14ac:dyDescent="0.2">
      <c r="B2407" s="69"/>
      <c r="C2407" s="70"/>
      <c r="D2407" s="71"/>
    </row>
    <row r="2408" spans="2:4" x14ac:dyDescent="0.2">
      <c r="B2408" s="69"/>
      <c r="C2408" s="70"/>
      <c r="D2408" s="71"/>
    </row>
    <row r="2409" spans="2:4" x14ac:dyDescent="0.2">
      <c r="B2409" s="69"/>
      <c r="C2409" s="70"/>
      <c r="D2409" s="71"/>
    </row>
    <row r="2410" spans="2:4" x14ac:dyDescent="0.2">
      <c r="B2410" s="69"/>
      <c r="C2410" s="70"/>
      <c r="D2410" s="71"/>
    </row>
    <row r="2411" spans="2:4" x14ac:dyDescent="0.2">
      <c r="B2411" s="69"/>
      <c r="C2411" s="70"/>
      <c r="D2411" s="71"/>
    </row>
    <row r="2412" spans="2:4" x14ac:dyDescent="0.2">
      <c r="B2412" s="69"/>
      <c r="C2412" s="70"/>
      <c r="D2412" s="71"/>
    </row>
    <row r="2413" spans="2:4" x14ac:dyDescent="0.2">
      <c r="B2413" s="69"/>
      <c r="C2413" s="70"/>
      <c r="D2413" s="71"/>
    </row>
    <row r="2414" spans="2:4" x14ac:dyDescent="0.2">
      <c r="B2414" s="69"/>
      <c r="C2414" s="70"/>
      <c r="D2414" s="71"/>
    </row>
    <row r="2415" spans="2:4" x14ac:dyDescent="0.2">
      <c r="B2415" s="69"/>
      <c r="C2415" s="70"/>
      <c r="D2415" s="71"/>
    </row>
    <row r="2416" spans="2:4" x14ac:dyDescent="0.2">
      <c r="B2416" s="69"/>
      <c r="C2416" s="70"/>
      <c r="D2416" s="71"/>
    </row>
    <row r="2417" spans="2:4" x14ac:dyDescent="0.2">
      <c r="B2417" s="69"/>
      <c r="C2417" s="70"/>
      <c r="D2417" s="71"/>
    </row>
    <row r="2418" spans="2:4" x14ac:dyDescent="0.2">
      <c r="B2418" s="69"/>
      <c r="C2418" s="70"/>
      <c r="D2418" s="71"/>
    </row>
    <row r="2419" spans="2:4" x14ac:dyDescent="0.2">
      <c r="B2419" s="69"/>
      <c r="C2419" s="70"/>
      <c r="D2419" s="71"/>
    </row>
    <row r="2420" spans="2:4" x14ac:dyDescent="0.2">
      <c r="B2420" s="69"/>
      <c r="C2420" s="70"/>
      <c r="D2420" s="71"/>
    </row>
    <row r="2421" spans="2:4" x14ac:dyDescent="0.2">
      <c r="B2421" s="69"/>
      <c r="C2421" s="70"/>
      <c r="D2421" s="71"/>
    </row>
    <row r="2422" spans="2:4" x14ac:dyDescent="0.2">
      <c r="B2422" s="69"/>
      <c r="C2422" s="70"/>
      <c r="D2422" s="71"/>
    </row>
    <row r="2423" spans="2:4" x14ac:dyDescent="0.2">
      <c r="B2423" s="69"/>
      <c r="C2423" s="70"/>
      <c r="D2423" s="71"/>
    </row>
    <row r="2424" spans="2:4" x14ac:dyDescent="0.2">
      <c r="B2424" s="69"/>
      <c r="C2424" s="70"/>
      <c r="D2424" s="71"/>
    </row>
    <row r="2425" spans="2:4" x14ac:dyDescent="0.2">
      <c r="B2425" s="69"/>
      <c r="C2425" s="70"/>
      <c r="D2425" s="71"/>
    </row>
    <row r="2426" spans="2:4" x14ac:dyDescent="0.2">
      <c r="B2426" s="69"/>
      <c r="C2426" s="70"/>
      <c r="D2426" s="71"/>
    </row>
    <row r="2427" spans="2:4" x14ac:dyDescent="0.2">
      <c r="B2427" s="69"/>
      <c r="C2427" s="70"/>
      <c r="D2427" s="71"/>
    </row>
    <row r="2428" spans="2:4" x14ac:dyDescent="0.2">
      <c r="B2428" s="69"/>
      <c r="C2428" s="70"/>
      <c r="D2428" s="71"/>
    </row>
    <row r="2429" spans="2:4" x14ac:dyDescent="0.2">
      <c r="B2429" s="69"/>
      <c r="C2429" s="70"/>
      <c r="D2429" s="71"/>
    </row>
    <row r="2430" spans="2:4" x14ac:dyDescent="0.2">
      <c r="B2430" s="69"/>
      <c r="C2430" s="70"/>
      <c r="D2430" s="71"/>
    </row>
    <row r="2431" spans="2:4" x14ac:dyDescent="0.2">
      <c r="B2431" s="69"/>
      <c r="C2431" s="70"/>
      <c r="D2431" s="71"/>
    </row>
    <row r="2432" spans="2:4" x14ac:dyDescent="0.2">
      <c r="B2432" s="69"/>
      <c r="C2432" s="70"/>
      <c r="D2432" s="71"/>
    </row>
    <row r="2433" spans="2:4" x14ac:dyDescent="0.2">
      <c r="B2433" s="69"/>
      <c r="C2433" s="70"/>
      <c r="D2433" s="71"/>
    </row>
    <row r="2434" spans="2:4" x14ac:dyDescent="0.2">
      <c r="B2434" s="69"/>
      <c r="C2434" s="70"/>
      <c r="D2434" s="71"/>
    </row>
    <row r="2435" spans="2:4" x14ac:dyDescent="0.2">
      <c r="B2435" s="69"/>
      <c r="C2435" s="70"/>
      <c r="D2435" s="71"/>
    </row>
    <row r="2436" spans="2:4" x14ac:dyDescent="0.2">
      <c r="B2436" s="69"/>
      <c r="C2436" s="70"/>
      <c r="D2436" s="71"/>
    </row>
    <row r="2437" spans="2:4" x14ac:dyDescent="0.2">
      <c r="B2437" s="69"/>
      <c r="C2437" s="70"/>
      <c r="D2437" s="71"/>
    </row>
    <row r="2438" spans="2:4" x14ac:dyDescent="0.2">
      <c r="B2438" s="69"/>
      <c r="C2438" s="70"/>
      <c r="D2438" s="71"/>
    </row>
    <row r="2439" spans="2:4" x14ac:dyDescent="0.2">
      <c r="B2439" s="69"/>
      <c r="C2439" s="70"/>
      <c r="D2439" s="71"/>
    </row>
    <row r="2440" spans="2:4" x14ac:dyDescent="0.2">
      <c r="B2440" s="69"/>
      <c r="C2440" s="70"/>
      <c r="D2440" s="71"/>
    </row>
    <row r="2441" spans="2:4" x14ac:dyDescent="0.2">
      <c r="B2441" s="69"/>
      <c r="C2441" s="70"/>
      <c r="D2441" s="71"/>
    </row>
    <row r="2442" spans="2:4" x14ac:dyDescent="0.2">
      <c r="B2442" s="69"/>
      <c r="C2442" s="70"/>
      <c r="D2442" s="71"/>
    </row>
    <row r="2443" spans="2:4" x14ac:dyDescent="0.2">
      <c r="B2443" s="69"/>
      <c r="C2443" s="70"/>
      <c r="D2443" s="71"/>
    </row>
    <row r="2444" spans="2:4" x14ac:dyDescent="0.2">
      <c r="B2444" s="69"/>
      <c r="C2444" s="70"/>
      <c r="D2444" s="71"/>
    </row>
    <row r="2445" spans="2:4" x14ac:dyDescent="0.2">
      <c r="B2445" s="69"/>
      <c r="C2445" s="70"/>
      <c r="D2445" s="71"/>
    </row>
    <row r="2446" spans="2:4" x14ac:dyDescent="0.2">
      <c r="B2446" s="69"/>
      <c r="C2446" s="70"/>
      <c r="D2446" s="71"/>
    </row>
    <row r="2447" spans="2:4" x14ac:dyDescent="0.2">
      <c r="B2447" s="69"/>
      <c r="C2447" s="70"/>
      <c r="D2447" s="71"/>
    </row>
    <row r="2448" spans="2:4" x14ac:dyDescent="0.2">
      <c r="B2448" s="69"/>
      <c r="C2448" s="70"/>
      <c r="D2448" s="71"/>
    </row>
    <row r="2449" spans="2:4" x14ac:dyDescent="0.2">
      <c r="B2449" s="69"/>
      <c r="C2449" s="70"/>
      <c r="D2449" s="71"/>
    </row>
    <row r="2450" spans="2:4" x14ac:dyDescent="0.2">
      <c r="B2450" s="69"/>
      <c r="C2450" s="70"/>
      <c r="D2450" s="71"/>
    </row>
    <row r="2451" spans="2:4" x14ac:dyDescent="0.2">
      <c r="B2451" s="69"/>
      <c r="C2451" s="70"/>
      <c r="D2451" s="71"/>
    </row>
    <row r="2452" spans="2:4" x14ac:dyDescent="0.2">
      <c r="B2452" s="69"/>
      <c r="C2452" s="70"/>
      <c r="D2452" s="71"/>
    </row>
    <row r="2453" spans="2:4" x14ac:dyDescent="0.2">
      <c r="B2453" s="69"/>
      <c r="C2453" s="70"/>
      <c r="D2453" s="71"/>
    </row>
    <row r="2454" spans="2:4" x14ac:dyDescent="0.2">
      <c r="B2454" s="69"/>
      <c r="C2454" s="70"/>
      <c r="D2454" s="71"/>
    </row>
    <row r="2455" spans="2:4" x14ac:dyDescent="0.2">
      <c r="B2455" s="69"/>
      <c r="C2455" s="70"/>
      <c r="D2455" s="71"/>
    </row>
    <row r="2456" spans="2:4" x14ac:dyDescent="0.2">
      <c r="B2456" s="69"/>
      <c r="C2456" s="70"/>
      <c r="D2456" s="71"/>
    </row>
    <row r="2457" spans="2:4" x14ac:dyDescent="0.2">
      <c r="B2457" s="69"/>
      <c r="C2457" s="70"/>
      <c r="D2457" s="71"/>
    </row>
    <row r="2458" spans="2:4" x14ac:dyDescent="0.2">
      <c r="B2458" s="69"/>
      <c r="C2458" s="70"/>
      <c r="D2458" s="71"/>
    </row>
    <row r="2459" spans="2:4" x14ac:dyDescent="0.2">
      <c r="B2459" s="69"/>
      <c r="C2459" s="70"/>
      <c r="D2459" s="71"/>
    </row>
    <row r="2460" spans="2:4" x14ac:dyDescent="0.2">
      <c r="B2460" s="69"/>
      <c r="C2460" s="70"/>
      <c r="D2460" s="71"/>
    </row>
    <row r="2461" spans="2:4" x14ac:dyDescent="0.2">
      <c r="B2461" s="69"/>
      <c r="C2461" s="70"/>
      <c r="D2461" s="71"/>
    </row>
    <row r="2462" spans="2:4" x14ac:dyDescent="0.2">
      <c r="B2462" s="69"/>
      <c r="C2462" s="70"/>
      <c r="D2462" s="71"/>
    </row>
    <row r="2463" spans="2:4" x14ac:dyDescent="0.2">
      <c r="B2463" s="69"/>
      <c r="C2463" s="70"/>
      <c r="D2463" s="71"/>
    </row>
    <row r="2464" spans="2:4" x14ac:dyDescent="0.2">
      <c r="B2464" s="69"/>
      <c r="C2464" s="70"/>
      <c r="D2464" s="71"/>
    </row>
    <row r="2465" spans="2:4" x14ac:dyDescent="0.2">
      <c r="B2465" s="69"/>
      <c r="C2465" s="70"/>
      <c r="D2465" s="71"/>
    </row>
    <row r="2466" spans="2:4" x14ac:dyDescent="0.2">
      <c r="B2466" s="69"/>
      <c r="C2466" s="70"/>
      <c r="D2466" s="71"/>
    </row>
    <row r="2467" spans="2:4" x14ac:dyDescent="0.2">
      <c r="B2467" s="69"/>
      <c r="C2467" s="70"/>
      <c r="D2467" s="71"/>
    </row>
    <row r="2468" spans="2:4" x14ac:dyDescent="0.2">
      <c r="B2468" s="69"/>
      <c r="C2468" s="70"/>
      <c r="D2468" s="71"/>
    </row>
    <row r="2469" spans="2:4" x14ac:dyDescent="0.2">
      <c r="B2469" s="69"/>
      <c r="C2469" s="70"/>
      <c r="D2469" s="71"/>
    </row>
    <row r="2470" spans="2:4" x14ac:dyDescent="0.2">
      <c r="B2470" s="69"/>
      <c r="C2470" s="70"/>
      <c r="D2470" s="71"/>
    </row>
    <row r="2471" spans="2:4" x14ac:dyDescent="0.2">
      <c r="B2471" s="69"/>
      <c r="C2471" s="70"/>
      <c r="D2471" s="71"/>
    </row>
    <row r="2472" spans="2:4" x14ac:dyDescent="0.2">
      <c r="B2472" s="69"/>
      <c r="C2472" s="70"/>
      <c r="D2472" s="71"/>
    </row>
    <row r="2473" spans="2:4" x14ac:dyDescent="0.2">
      <c r="B2473" s="69"/>
      <c r="C2473" s="70"/>
      <c r="D2473" s="71"/>
    </row>
    <row r="2474" spans="2:4" x14ac:dyDescent="0.2">
      <c r="B2474" s="69"/>
      <c r="C2474" s="70"/>
      <c r="D2474" s="71"/>
    </row>
    <row r="2475" spans="2:4" x14ac:dyDescent="0.2">
      <c r="B2475" s="69"/>
      <c r="C2475" s="70"/>
      <c r="D2475" s="71"/>
    </row>
    <row r="2476" spans="2:4" x14ac:dyDescent="0.2">
      <c r="B2476" s="69"/>
      <c r="C2476" s="70"/>
      <c r="D2476" s="71"/>
    </row>
    <row r="2477" spans="2:4" x14ac:dyDescent="0.2">
      <c r="B2477" s="69"/>
      <c r="C2477" s="70"/>
      <c r="D2477" s="71"/>
    </row>
    <row r="2478" spans="2:4" x14ac:dyDescent="0.2">
      <c r="B2478" s="69"/>
      <c r="C2478" s="70"/>
      <c r="D2478" s="71"/>
    </row>
    <row r="2479" spans="2:4" x14ac:dyDescent="0.2">
      <c r="B2479" s="69"/>
      <c r="C2479" s="70"/>
      <c r="D2479" s="71"/>
    </row>
    <row r="2480" spans="2:4" x14ac:dyDescent="0.2">
      <c r="B2480" s="69"/>
      <c r="C2480" s="70"/>
      <c r="D2480" s="71"/>
    </row>
    <row r="2481" spans="2:4" x14ac:dyDescent="0.2">
      <c r="B2481" s="69"/>
      <c r="C2481" s="70"/>
      <c r="D2481" s="71"/>
    </row>
    <row r="2482" spans="2:4" x14ac:dyDescent="0.2">
      <c r="B2482" s="69"/>
      <c r="C2482" s="70"/>
      <c r="D2482" s="71"/>
    </row>
    <row r="2483" spans="2:4" x14ac:dyDescent="0.2">
      <c r="B2483" s="69"/>
      <c r="C2483" s="70"/>
      <c r="D2483" s="71"/>
    </row>
    <row r="2484" spans="2:4" x14ac:dyDescent="0.2">
      <c r="B2484" s="69"/>
      <c r="C2484" s="70"/>
      <c r="D2484" s="71"/>
    </row>
    <row r="2485" spans="2:4" x14ac:dyDescent="0.2">
      <c r="B2485" s="69"/>
      <c r="C2485" s="70"/>
      <c r="D2485" s="71"/>
    </row>
    <row r="2486" spans="2:4" x14ac:dyDescent="0.2">
      <c r="B2486" s="69"/>
      <c r="C2486" s="70"/>
      <c r="D2486" s="71"/>
    </row>
    <row r="2487" spans="2:4" x14ac:dyDescent="0.2">
      <c r="B2487" s="69"/>
      <c r="C2487" s="70"/>
      <c r="D2487" s="71"/>
    </row>
    <row r="2488" spans="2:4" x14ac:dyDescent="0.2">
      <c r="B2488" s="69"/>
      <c r="C2488" s="70"/>
      <c r="D2488" s="71"/>
    </row>
    <row r="2489" spans="2:4" x14ac:dyDescent="0.2">
      <c r="B2489" s="69"/>
      <c r="C2489" s="70"/>
      <c r="D2489" s="71"/>
    </row>
    <row r="2490" spans="2:4" x14ac:dyDescent="0.2">
      <c r="B2490" s="69"/>
      <c r="C2490" s="70"/>
      <c r="D2490" s="71"/>
    </row>
    <row r="2491" spans="2:4" x14ac:dyDescent="0.2">
      <c r="B2491" s="69"/>
      <c r="C2491" s="70"/>
      <c r="D2491" s="71"/>
    </row>
    <row r="2492" spans="2:4" x14ac:dyDescent="0.2">
      <c r="B2492" s="69"/>
      <c r="C2492" s="70"/>
      <c r="D2492" s="71"/>
    </row>
    <row r="2493" spans="2:4" x14ac:dyDescent="0.2">
      <c r="B2493" s="69"/>
      <c r="C2493" s="70"/>
      <c r="D2493" s="71"/>
    </row>
    <row r="2494" spans="2:4" x14ac:dyDescent="0.2">
      <c r="B2494" s="69"/>
      <c r="C2494" s="70"/>
      <c r="D2494" s="71"/>
    </row>
    <row r="2495" spans="2:4" x14ac:dyDescent="0.2">
      <c r="B2495" s="69"/>
      <c r="C2495" s="70"/>
      <c r="D2495" s="71"/>
    </row>
    <row r="2496" spans="2:4" x14ac:dyDescent="0.2">
      <c r="B2496" s="69"/>
      <c r="C2496" s="70"/>
      <c r="D2496" s="71"/>
    </row>
    <row r="2497" spans="2:4" x14ac:dyDescent="0.2">
      <c r="B2497" s="69"/>
      <c r="C2497" s="70"/>
      <c r="D2497" s="71"/>
    </row>
    <row r="2498" spans="2:4" x14ac:dyDescent="0.2">
      <c r="B2498" s="69"/>
      <c r="C2498" s="70"/>
      <c r="D2498" s="71"/>
    </row>
    <row r="2499" spans="2:4" x14ac:dyDescent="0.2">
      <c r="B2499" s="69"/>
      <c r="C2499" s="70"/>
      <c r="D2499" s="71"/>
    </row>
    <row r="2500" spans="2:4" x14ac:dyDescent="0.2">
      <c r="B2500" s="69"/>
      <c r="C2500" s="70"/>
      <c r="D2500" s="71"/>
    </row>
    <row r="2501" spans="2:4" x14ac:dyDescent="0.2">
      <c r="B2501" s="69"/>
      <c r="C2501" s="70"/>
      <c r="D2501" s="71"/>
    </row>
    <row r="2502" spans="2:4" x14ac:dyDescent="0.2">
      <c r="B2502" s="69"/>
      <c r="C2502" s="70"/>
      <c r="D2502" s="71"/>
    </row>
    <row r="2503" spans="2:4" x14ac:dyDescent="0.2">
      <c r="B2503" s="69"/>
      <c r="C2503" s="70"/>
      <c r="D2503" s="71"/>
    </row>
    <row r="2504" spans="2:4" x14ac:dyDescent="0.2">
      <c r="B2504" s="69"/>
      <c r="C2504" s="70"/>
      <c r="D2504" s="71"/>
    </row>
    <row r="2505" spans="2:4" x14ac:dyDescent="0.2">
      <c r="B2505" s="69"/>
      <c r="C2505" s="70"/>
      <c r="D2505" s="71"/>
    </row>
    <row r="2506" spans="2:4" x14ac:dyDescent="0.2">
      <c r="B2506" s="69"/>
      <c r="C2506" s="70"/>
      <c r="D2506" s="71"/>
    </row>
    <row r="2507" spans="2:4" x14ac:dyDescent="0.2">
      <c r="B2507" s="69"/>
      <c r="C2507" s="70"/>
      <c r="D2507" s="71"/>
    </row>
    <row r="2508" spans="2:4" x14ac:dyDescent="0.2">
      <c r="B2508" s="69"/>
      <c r="C2508" s="70"/>
      <c r="D2508" s="71"/>
    </row>
    <row r="2509" spans="2:4" x14ac:dyDescent="0.2">
      <c r="B2509" s="69"/>
      <c r="C2509" s="70"/>
      <c r="D2509" s="71"/>
    </row>
    <row r="2510" spans="2:4" x14ac:dyDescent="0.2">
      <c r="B2510" s="69"/>
      <c r="C2510" s="70"/>
      <c r="D2510" s="71"/>
    </row>
    <row r="2511" spans="2:4" x14ac:dyDescent="0.2">
      <c r="B2511" s="69"/>
      <c r="C2511" s="70"/>
      <c r="D2511" s="71"/>
    </row>
    <row r="2512" spans="2:4" x14ac:dyDescent="0.2">
      <c r="B2512" s="69"/>
      <c r="C2512" s="70"/>
      <c r="D2512" s="71"/>
    </row>
    <row r="2513" spans="2:4" x14ac:dyDescent="0.2">
      <c r="B2513" s="69"/>
      <c r="C2513" s="70"/>
      <c r="D2513" s="71"/>
    </row>
    <row r="2514" spans="2:4" x14ac:dyDescent="0.2">
      <c r="B2514" s="69"/>
      <c r="C2514" s="70"/>
      <c r="D2514" s="71"/>
    </row>
    <row r="2515" spans="2:4" x14ac:dyDescent="0.2">
      <c r="B2515" s="69"/>
      <c r="C2515" s="70"/>
      <c r="D2515" s="71"/>
    </row>
    <row r="2516" spans="2:4" x14ac:dyDescent="0.2">
      <c r="B2516" s="69"/>
      <c r="C2516" s="70"/>
      <c r="D2516" s="71"/>
    </row>
    <row r="2517" spans="2:4" x14ac:dyDescent="0.2">
      <c r="B2517" s="69"/>
      <c r="C2517" s="70"/>
      <c r="D2517" s="71"/>
    </row>
    <row r="2518" spans="2:4" x14ac:dyDescent="0.2">
      <c r="B2518" s="69"/>
      <c r="C2518" s="70"/>
      <c r="D2518" s="71"/>
    </row>
    <row r="2519" spans="2:4" x14ac:dyDescent="0.2">
      <c r="B2519" s="69"/>
      <c r="C2519" s="70"/>
      <c r="D2519" s="71"/>
    </row>
    <row r="2520" spans="2:4" x14ac:dyDescent="0.2">
      <c r="B2520" s="69"/>
      <c r="C2520" s="70"/>
      <c r="D2520" s="71"/>
    </row>
    <row r="2521" spans="2:4" x14ac:dyDescent="0.2">
      <c r="B2521" s="69"/>
      <c r="C2521" s="70"/>
      <c r="D2521" s="71"/>
    </row>
    <row r="2522" spans="2:4" x14ac:dyDescent="0.2">
      <c r="B2522" s="69"/>
      <c r="C2522" s="70"/>
      <c r="D2522" s="71"/>
    </row>
    <row r="2523" spans="2:4" x14ac:dyDescent="0.2">
      <c r="B2523" s="69"/>
      <c r="C2523" s="70"/>
      <c r="D2523" s="71"/>
    </row>
    <row r="2524" spans="2:4" x14ac:dyDescent="0.2">
      <c r="B2524" s="69"/>
      <c r="C2524" s="70"/>
      <c r="D2524" s="71"/>
    </row>
    <row r="2525" spans="2:4" x14ac:dyDescent="0.2">
      <c r="B2525" s="69"/>
      <c r="C2525" s="70"/>
      <c r="D2525" s="71"/>
    </row>
    <row r="2526" spans="2:4" x14ac:dyDescent="0.2">
      <c r="B2526" s="69"/>
      <c r="C2526" s="70"/>
      <c r="D2526" s="71"/>
    </row>
    <row r="2527" spans="2:4" x14ac:dyDescent="0.2">
      <c r="B2527" s="69"/>
      <c r="C2527" s="70"/>
      <c r="D2527" s="71"/>
    </row>
    <row r="2528" spans="2:4" x14ac:dyDescent="0.2">
      <c r="B2528" s="69"/>
      <c r="C2528" s="70"/>
      <c r="D2528" s="71"/>
    </row>
    <row r="2529" spans="2:4" x14ac:dyDescent="0.2">
      <c r="B2529" s="69"/>
      <c r="C2529" s="70"/>
      <c r="D2529" s="71"/>
    </row>
    <row r="2530" spans="2:4" x14ac:dyDescent="0.2">
      <c r="B2530" s="69"/>
      <c r="C2530" s="70"/>
      <c r="D2530" s="71"/>
    </row>
    <row r="2531" spans="2:4" x14ac:dyDescent="0.2">
      <c r="B2531" s="69"/>
      <c r="C2531" s="70"/>
      <c r="D2531" s="71"/>
    </row>
    <row r="2532" spans="2:4" x14ac:dyDescent="0.2">
      <c r="B2532" s="69"/>
      <c r="C2532" s="70"/>
      <c r="D2532" s="71"/>
    </row>
    <row r="2533" spans="2:4" x14ac:dyDescent="0.2">
      <c r="B2533" s="69"/>
      <c r="C2533" s="70"/>
      <c r="D2533" s="71"/>
    </row>
    <row r="2534" spans="2:4" x14ac:dyDescent="0.2">
      <c r="B2534" s="69"/>
      <c r="C2534" s="70"/>
      <c r="D2534" s="71"/>
    </row>
    <row r="2535" spans="2:4" x14ac:dyDescent="0.2">
      <c r="B2535" s="69"/>
      <c r="C2535" s="70"/>
      <c r="D2535" s="71"/>
    </row>
    <row r="2536" spans="2:4" x14ac:dyDescent="0.2">
      <c r="B2536" s="69"/>
      <c r="C2536" s="70"/>
      <c r="D2536" s="71"/>
    </row>
    <row r="2537" spans="2:4" x14ac:dyDescent="0.2">
      <c r="B2537" s="69"/>
      <c r="C2537" s="70"/>
      <c r="D2537" s="71"/>
    </row>
    <row r="2538" spans="2:4" x14ac:dyDescent="0.2">
      <c r="B2538" s="69"/>
      <c r="C2538" s="70"/>
      <c r="D2538" s="71"/>
    </row>
    <row r="2539" spans="2:4" x14ac:dyDescent="0.2">
      <c r="B2539" s="69"/>
      <c r="C2539" s="70"/>
      <c r="D2539" s="71"/>
    </row>
    <row r="2540" spans="2:4" x14ac:dyDescent="0.2">
      <c r="B2540" s="69"/>
      <c r="C2540" s="70"/>
      <c r="D2540" s="71"/>
    </row>
    <row r="2541" spans="2:4" x14ac:dyDescent="0.2">
      <c r="B2541" s="69"/>
      <c r="C2541" s="70"/>
      <c r="D2541" s="71"/>
    </row>
    <row r="2542" spans="2:4" x14ac:dyDescent="0.2">
      <c r="B2542" s="69"/>
      <c r="C2542" s="70"/>
      <c r="D2542" s="71"/>
    </row>
    <row r="2543" spans="2:4" x14ac:dyDescent="0.2">
      <c r="B2543" s="69"/>
      <c r="C2543" s="70"/>
      <c r="D2543" s="71"/>
    </row>
    <row r="2544" spans="2:4" x14ac:dyDescent="0.2">
      <c r="B2544" s="69"/>
      <c r="C2544" s="70"/>
      <c r="D2544" s="71"/>
    </row>
    <row r="2545" spans="2:4" x14ac:dyDescent="0.2">
      <c r="B2545" s="69"/>
      <c r="C2545" s="70"/>
      <c r="D2545" s="71"/>
    </row>
    <row r="2546" spans="2:4" x14ac:dyDescent="0.2">
      <c r="B2546" s="69"/>
      <c r="C2546" s="70"/>
      <c r="D2546" s="71"/>
    </row>
    <row r="2547" spans="2:4" x14ac:dyDescent="0.2">
      <c r="B2547" s="69"/>
      <c r="C2547" s="70"/>
      <c r="D2547" s="71"/>
    </row>
    <row r="2548" spans="2:4" x14ac:dyDescent="0.2">
      <c r="B2548" s="69"/>
      <c r="C2548" s="70"/>
      <c r="D2548" s="71"/>
    </row>
    <row r="2549" spans="2:4" x14ac:dyDescent="0.2">
      <c r="B2549" s="69"/>
      <c r="C2549" s="70"/>
      <c r="D2549" s="71"/>
    </row>
    <row r="2550" spans="2:4" x14ac:dyDescent="0.2">
      <c r="B2550" s="69"/>
      <c r="C2550" s="70"/>
      <c r="D2550" s="71"/>
    </row>
    <row r="2551" spans="2:4" x14ac:dyDescent="0.2">
      <c r="B2551" s="69"/>
      <c r="C2551" s="70"/>
      <c r="D2551" s="71"/>
    </row>
    <row r="2552" spans="2:4" x14ac:dyDescent="0.2">
      <c r="B2552" s="69"/>
      <c r="C2552" s="70"/>
      <c r="D2552" s="71"/>
    </row>
    <row r="2553" spans="2:4" x14ac:dyDescent="0.2">
      <c r="B2553" s="69"/>
      <c r="C2553" s="70"/>
      <c r="D2553" s="71"/>
    </row>
    <row r="2554" spans="2:4" x14ac:dyDescent="0.2">
      <c r="B2554" s="69"/>
      <c r="C2554" s="70"/>
      <c r="D2554" s="71"/>
    </row>
    <row r="2555" spans="2:4" x14ac:dyDescent="0.2">
      <c r="B2555" s="69"/>
      <c r="C2555" s="70"/>
      <c r="D2555" s="71"/>
    </row>
    <row r="2556" spans="2:4" x14ac:dyDescent="0.2">
      <c r="B2556" s="69"/>
      <c r="C2556" s="70"/>
      <c r="D2556" s="71"/>
    </row>
    <row r="2557" spans="2:4" x14ac:dyDescent="0.2">
      <c r="B2557" s="69"/>
      <c r="C2557" s="70"/>
      <c r="D2557" s="71"/>
    </row>
    <row r="2558" spans="2:4" x14ac:dyDescent="0.2">
      <c r="B2558" s="69"/>
      <c r="C2558" s="70"/>
      <c r="D2558" s="71"/>
    </row>
    <row r="2559" spans="2:4" x14ac:dyDescent="0.2">
      <c r="B2559" s="69"/>
      <c r="C2559" s="70"/>
      <c r="D2559" s="71"/>
    </row>
    <row r="2560" spans="2:4" x14ac:dyDescent="0.2">
      <c r="B2560" s="69"/>
      <c r="C2560" s="70"/>
      <c r="D2560" s="71"/>
    </row>
    <row r="2561" spans="2:4" x14ac:dyDescent="0.2">
      <c r="B2561" s="69"/>
      <c r="C2561" s="70"/>
      <c r="D2561" s="71"/>
    </row>
    <row r="2562" spans="2:4" x14ac:dyDescent="0.2">
      <c r="B2562" s="69"/>
      <c r="C2562" s="70"/>
      <c r="D2562" s="71"/>
    </row>
    <row r="2563" spans="2:4" x14ac:dyDescent="0.2">
      <c r="B2563" s="69"/>
      <c r="C2563" s="70"/>
      <c r="D2563" s="71"/>
    </row>
    <row r="2564" spans="2:4" x14ac:dyDescent="0.2">
      <c r="B2564" s="69"/>
      <c r="C2564" s="70"/>
      <c r="D2564" s="71"/>
    </row>
    <row r="2565" spans="2:4" x14ac:dyDescent="0.2">
      <c r="B2565" s="69"/>
      <c r="C2565" s="70"/>
      <c r="D2565" s="71"/>
    </row>
    <row r="2566" spans="2:4" x14ac:dyDescent="0.2">
      <c r="B2566" s="69"/>
      <c r="C2566" s="70"/>
      <c r="D2566" s="71"/>
    </row>
    <row r="2567" spans="2:4" x14ac:dyDescent="0.2">
      <c r="B2567" s="69"/>
      <c r="C2567" s="70"/>
      <c r="D2567" s="71"/>
    </row>
    <row r="2568" spans="2:4" x14ac:dyDescent="0.2">
      <c r="B2568" s="69"/>
      <c r="C2568" s="70"/>
      <c r="D2568" s="71"/>
    </row>
    <row r="2569" spans="2:4" x14ac:dyDescent="0.2">
      <c r="B2569" s="69"/>
      <c r="C2569" s="70"/>
      <c r="D2569" s="71"/>
    </row>
    <row r="2570" spans="2:4" x14ac:dyDescent="0.2">
      <c r="B2570" s="69"/>
      <c r="C2570" s="70"/>
      <c r="D2570" s="71"/>
    </row>
    <row r="2571" spans="2:4" x14ac:dyDescent="0.2">
      <c r="B2571" s="69"/>
      <c r="C2571" s="70"/>
      <c r="D2571" s="71"/>
    </row>
    <row r="2572" spans="2:4" x14ac:dyDescent="0.2">
      <c r="B2572" s="69"/>
      <c r="C2572" s="70"/>
      <c r="D2572" s="71"/>
    </row>
    <row r="2573" spans="2:4" x14ac:dyDescent="0.2">
      <c r="B2573" s="69"/>
      <c r="C2573" s="70"/>
      <c r="D2573" s="71"/>
    </row>
    <row r="2574" spans="2:4" x14ac:dyDescent="0.2">
      <c r="B2574" s="69"/>
      <c r="C2574" s="70"/>
      <c r="D2574" s="71"/>
    </row>
    <row r="2575" spans="2:4" x14ac:dyDescent="0.2">
      <c r="B2575" s="69"/>
      <c r="C2575" s="70"/>
      <c r="D2575" s="71"/>
    </row>
    <row r="2576" spans="2:4" x14ac:dyDescent="0.2">
      <c r="B2576" s="69"/>
      <c r="C2576" s="70"/>
      <c r="D2576" s="71"/>
    </row>
    <row r="2577" spans="2:4" x14ac:dyDescent="0.2">
      <c r="B2577" s="69"/>
      <c r="C2577" s="70"/>
      <c r="D2577" s="71"/>
    </row>
    <row r="2578" spans="2:4" x14ac:dyDescent="0.2">
      <c r="B2578" s="69"/>
      <c r="C2578" s="70"/>
      <c r="D2578" s="71"/>
    </row>
    <row r="2579" spans="2:4" x14ac:dyDescent="0.2">
      <c r="B2579" s="69"/>
      <c r="C2579" s="70"/>
      <c r="D2579" s="71"/>
    </row>
    <row r="2580" spans="2:4" x14ac:dyDescent="0.2">
      <c r="B2580" s="69"/>
      <c r="C2580" s="70"/>
      <c r="D2580" s="71"/>
    </row>
    <row r="2581" spans="2:4" x14ac:dyDescent="0.2">
      <c r="B2581" s="69"/>
      <c r="C2581" s="70"/>
      <c r="D2581" s="71"/>
    </row>
    <row r="2582" spans="2:4" x14ac:dyDescent="0.2">
      <c r="B2582" s="69"/>
      <c r="C2582" s="70"/>
      <c r="D2582" s="71"/>
    </row>
    <row r="2583" spans="2:4" x14ac:dyDescent="0.2">
      <c r="B2583" s="69"/>
      <c r="C2583" s="70"/>
      <c r="D2583" s="71"/>
    </row>
    <row r="2584" spans="2:4" x14ac:dyDescent="0.2">
      <c r="B2584" s="69"/>
      <c r="C2584" s="70"/>
      <c r="D2584" s="71"/>
    </row>
    <row r="2585" spans="2:4" x14ac:dyDescent="0.2">
      <c r="B2585" s="69"/>
      <c r="C2585" s="70"/>
      <c r="D2585" s="71"/>
    </row>
    <row r="2586" spans="2:4" x14ac:dyDescent="0.2">
      <c r="B2586" s="69"/>
      <c r="C2586" s="70"/>
      <c r="D2586" s="71"/>
    </row>
    <row r="2587" spans="2:4" x14ac:dyDescent="0.2">
      <c r="B2587" s="69"/>
      <c r="C2587" s="70"/>
      <c r="D2587" s="71"/>
    </row>
    <row r="2588" spans="2:4" x14ac:dyDescent="0.2">
      <c r="B2588" s="69"/>
      <c r="C2588" s="70"/>
      <c r="D2588" s="71"/>
    </row>
    <row r="2589" spans="2:4" x14ac:dyDescent="0.2">
      <c r="B2589" s="69"/>
      <c r="C2589" s="70"/>
      <c r="D2589" s="71"/>
    </row>
    <row r="2590" spans="2:4" x14ac:dyDescent="0.2">
      <c r="B2590" s="69"/>
      <c r="C2590" s="70"/>
      <c r="D2590" s="71"/>
    </row>
    <row r="2591" spans="2:4" x14ac:dyDescent="0.2">
      <c r="B2591" s="69"/>
      <c r="C2591" s="70"/>
      <c r="D2591" s="71"/>
    </row>
    <row r="2592" spans="2:4" x14ac:dyDescent="0.2">
      <c r="B2592" s="69"/>
      <c r="C2592" s="70"/>
      <c r="D2592" s="71"/>
    </row>
    <row r="2593" spans="2:4" x14ac:dyDescent="0.2">
      <c r="B2593" s="69"/>
      <c r="C2593" s="70"/>
      <c r="D2593" s="71"/>
    </row>
    <row r="2594" spans="2:4" x14ac:dyDescent="0.2">
      <c r="B2594" s="69"/>
      <c r="C2594" s="70"/>
      <c r="D2594" s="71"/>
    </row>
    <row r="2595" spans="2:4" x14ac:dyDescent="0.2">
      <c r="B2595" s="69"/>
      <c r="C2595" s="70"/>
      <c r="D2595" s="71"/>
    </row>
    <row r="2596" spans="2:4" x14ac:dyDescent="0.2">
      <c r="B2596" s="69"/>
      <c r="C2596" s="70"/>
      <c r="D2596" s="71"/>
    </row>
    <row r="2597" spans="2:4" x14ac:dyDescent="0.2">
      <c r="B2597" s="69"/>
      <c r="C2597" s="70"/>
      <c r="D2597" s="71"/>
    </row>
    <row r="2598" spans="2:4" x14ac:dyDescent="0.2">
      <c r="B2598" s="69"/>
      <c r="C2598" s="70"/>
      <c r="D2598" s="71"/>
    </row>
    <row r="2599" spans="2:4" x14ac:dyDescent="0.2">
      <c r="B2599" s="69"/>
      <c r="C2599" s="70"/>
      <c r="D2599" s="71"/>
    </row>
    <row r="2600" spans="2:4" x14ac:dyDescent="0.2">
      <c r="B2600" s="69"/>
      <c r="C2600" s="70"/>
      <c r="D2600" s="71"/>
    </row>
    <row r="2601" spans="2:4" x14ac:dyDescent="0.2">
      <c r="B2601" s="69"/>
      <c r="C2601" s="70"/>
      <c r="D2601" s="71"/>
    </row>
    <row r="2602" spans="2:4" x14ac:dyDescent="0.2">
      <c r="B2602" s="69"/>
      <c r="C2602" s="70"/>
      <c r="D2602" s="71"/>
    </row>
    <row r="2603" spans="2:4" x14ac:dyDescent="0.2">
      <c r="B2603" s="69"/>
      <c r="C2603" s="70"/>
      <c r="D2603" s="71"/>
    </row>
    <row r="2604" spans="2:4" x14ac:dyDescent="0.2">
      <c r="B2604" s="69"/>
      <c r="C2604" s="70"/>
      <c r="D2604" s="71"/>
    </row>
    <row r="2605" spans="2:4" x14ac:dyDescent="0.2">
      <c r="B2605" s="69"/>
      <c r="C2605" s="70"/>
      <c r="D2605" s="71"/>
    </row>
    <row r="2606" spans="2:4" x14ac:dyDescent="0.2">
      <c r="B2606" s="69"/>
      <c r="C2606" s="70"/>
      <c r="D2606" s="71"/>
    </row>
    <row r="2607" spans="2:4" x14ac:dyDescent="0.2">
      <c r="B2607" s="69"/>
      <c r="C2607" s="70"/>
      <c r="D2607" s="71"/>
    </row>
    <row r="2608" spans="2:4" x14ac:dyDescent="0.2">
      <c r="B2608" s="69"/>
      <c r="C2608" s="70"/>
      <c r="D2608" s="71"/>
    </row>
    <row r="2609" spans="2:4" x14ac:dyDescent="0.2">
      <c r="B2609" s="69"/>
      <c r="C2609" s="70"/>
      <c r="D2609" s="71"/>
    </row>
    <row r="2610" spans="2:4" x14ac:dyDescent="0.2">
      <c r="B2610" s="69"/>
      <c r="C2610" s="70"/>
      <c r="D2610" s="71"/>
    </row>
    <row r="2611" spans="2:4" x14ac:dyDescent="0.2">
      <c r="B2611" s="69"/>
      <c r="C2611" s="70"/>
      <c r="D2611" s="71"/>
    </row>
    <row r="2612" spans="2:4" x14ac:dyDescent="0.2">
      <c r="B2612" s="69"/>
      <c r="C2612" s="70"/>
      <c r="D2612" s="71"/>
    </row>
    <row r="2613" spans="2:4" x14ac:dyDescent="0.2">
      <c r="B2613" s="69"/>
      <c r="C2613" s="70"/>
      <c r="D2613" s="71"/>
    </row>
    <row r="2614" spans="2:4" x14ac:dyDescent="0.2">
      <c r="B2614" s="69"/>
      <c r="C2614" s="70"/>
      <c r="D2614" s="71"/>
    </row>
    <row r="2615" spans="2:4" x14ac:dyDescent="0.2">
      <c r="B2615" s="69"/>
      <c r="C2615" s="70"/>
      <c r="D2615" s="71"/>
    </row>
    <row r="2616" spans="2:4" x14ac:dyDescent="0.2">
      <c r="B2616" s="69"/>
      <c r="C2616" s="70"/>
      <c r="D2616" s="71"/>
    </row>
    <row r="2617" spans="2:4" x14ac:dyDescent="0.2">
      <c r="B2617" s="69"/>
      <c r="C2617" s="70"/>
      <c r="D2617" s="71"/>
    </row>
    <row r="2618" spans="2:4" x14ac:dyDescent="0.2">
      <c r="B2618" s="69"/>
      <c r="C2618" s="70"/>
      <c r="D2618" s="71"/>
    </row>
    <row r="2619" spans="2:4" x14ac:dyDescent="0.2">
      <c r="B2619" s="69"/>
      <c r="C2619" s="70"/>
      <c r="D2619" s="71"/>
    </row>
    <row r="2620" spans="2:4" x14ac:dyDescent="0.2">
      <c r="B2620" s="69"/>
      <c r="C2620" s="70"/>
      <c r="D2620" s="71"/>
    </row>
    <row r="2621" spans="2:4" x14ac:dyDescent="0.2">
      <c r="B2621" s="69"/>
      <c r="C2621" s="70"/>
      <c r="D2621" s="71"/>
    </row>
    <row r="2622" spans="2:4" x14ac:dyDescent="0.2">
      <c r="B2622" s="69"/>
      <c r="C2622" s="70"/>
      <c r="D2622" s="71"/>
    </row>
    <row r="2623" spans="2:4" x14ac:dyDescent="0.2">
      <c r="B2623" s="69"/>
      <c r="C2623" s="70"/>
      <c r="D2623" s="71"/>
    </row>
    <row r="2624" spans="2:4" x14ac:dyDescent="0.2">
      <c r="B2624" s="69"/>
      <c r="C2624" s="70"/>
      <c r="D2624" s="71"/>
    </row>
    <row r="2625" spans="2:4" x14ac:dyDescent="0.2">
      <c r="B2625" s="69"/>
      <c r="C2625" s="70"/>
      <c r="D2625" s="71"/>
    </row>
    <row r="2626" spans="2:4" x14ac:dyDescent="0.2">
      <c r="B2626" s="69"/>
      <c r="C2626" s="70"/>
      <c r="D2626" s="71"/>
    </row>
    <row r="2627" spans="2:4" x14ac:dyDescent="0.2">
      <c r="B2627" s="69"/>
      <c r="C2627" s="70"/>
      <c r="D2627" s="71"/>
    </row>
    <row r="2628" spans="2:4" x14ac:dyDescent="0.2">
      <c r="B2628" s="69"/>
      <c r="C2628" s="70"/>
      <c r="D2628" s="71"/>
    </row>
    <row r="2629" spans="2:4" x14ac:dyDescent="0.2">
      <c r="B2629" s="69"/>
      <c r="C2629" s="70"/>
      <c r="D2629" s="71"/>
    </row>
    <row r="2630" spans="2:4" x14ac:dyDescent="0.2">
      <c r="B2630" s="69"/>
      <c r="C2630" s="70"/>
      <c r="D2630" s="71"/>
    </row>
    <row r="2631" spans="2:4" x14ac:dyDescent="0.2">
      <c r="B2631" s="69"/>
      <c r="C2631" s="70"/>
      <c r="D2631" s="71"/>
    </row>
    <row r="2632" spans="2:4" x14ac:dyDescent="0.2">
      <c r="B2632" s="69"/>
      <c r="C2632" s="70"/>
      <c r="D2632" s="71"/>
    </row>
    <row r="2633" spans="2:4" x14ac:dyDescent="0.2">
      <c r="B2633" s="69"/>
      <c r="C2633" s="70"/>
      <c r="D2633" s="71"/>
    </row>
    <row r="2634" spans="2:4" x14ac:dyDescent="0.2">
      <c r="B2634" s="69"/>
      <c r="C2634" s="70"/>
      <c r="D2634" s="71"/>
    </row>
    <row r="2635" spans="2:4" x14ac:dyDescent="0.2">
      <c r="B2635" s="69"/>
      <c r="C2635" s="70"/>
      <c r="D2635" s="71"/>
    </row>
    <row r="2636" spans="2:4" x14ac:dyDescent="0.2">
      <c r="B2636" s="69"/>
      <c r="C2636" s="70"/>
      <c r="D2636" s="71"/>
    </row>
    <row r="2637" spans="2:4" x14ac:dyDescent="0.2">
      <c r="B2637" s="69"/>
      <c r="C2637" s="70"/>
      <c r="D2637" s="71"/>
    </row>
    <row r="2638" spans="2:4" x14ac:dyDescent="0.2">
      <c r="B2638" s="69"/>
      <c r="C2638" s="70"/>
      <c r="D2638" s="71"/>
    </row>
    <row r="2639" spans="2:4" x14ac:dyDescent="0.2">
      <c r="B2639" s="69"/>
      <c r="C2639" s="70"/>
      <c r="D2639" s="71"/>
    </row>
    <row r="2640" spans="2:4" x14ac:dyDescent="0.2">
      <c r="B2640" s="69"/>
      <c r="C2640" s="70"/>
      <c r="D2640" s="71"/>
    </row>
    <row r="2641" spans="2:4" x14ac:dyDescent="0.2">
      <c r="B2641" s="69"/>
      <c r="C2641" s="70"/>
      <c r="D2641" s="71"/>
    </row>
    <row r="2642" spans="2:4" x14ac:dyDescent="0.2">
      <c r="B2642" s="69"/>
      <c r="C2642" s="70"/>
      <c r="D2642" s="71"/>
    </row>
    <row r="2643" spans="2:4" x14ac:dyDescent="0.2">
      <c r="B2643" s="69"/>
      <c r="C2643" s="70"/>
      <c r="D2643" s="71"/>
    </row>
    <row r="2644" spans="2:4" x14ac:dyDescent="0.2">
      <c r="B2644" s="69"/>
      <c r="C2644" s="70"/>
      <c r="D2644" s="71"/>
    </row>
    <row r="2645" spans="2:4" x14ac:dyDescent="0.2">
      <c r="B2645" s="69"/>
      <c r="C2645" s="70"/>
      <c r="D2645" s="71"/>
    </row>
    <row r="2646" spans="2:4" x14ac:dyDescent="0.2">
      <c r="B2646" s="69"/>
      <c r="C2646" s="70"/>
      <c r="D2646" s="71"/>
    </row>
    <row r="2647" spans="2:4" x14ac:dyDescent="0.2">
      <c r="B2647" s="69"/>
      <c r="C2647" s="70"/>
      <c r="D2647" s="71"/>
    </row>
    <row r="2648" spans="2:4" x14ac:dyDescent="0.2">
      <c r="B2648" s="69"/>
      <c r="C2648" s="70"/>
      <c r="D2648" s="71"/>
    </row>
    <row r="2649" spans="2:4" x14ac:dyDescent="0.2">
      <c r="B2649" s="69"/>
      <c r="C2649" s="70"/>
      <c r="D2649" s="71"/>
    </row>
    <row r="2650" spans="2:4" x14ac:dyDescent="0.2">
      <c r="B2650" s="69"/>
      <c r="C2650" s="70"/>
      <c r="D2650" s="71"/>
    </row>
    <row r="2651" spans="2:4" x14ac:dyDescent="0.2">
      <c r="B2651" s="69"/>
      <c r="C2651" s="70"/>
      <c r="D2651" s="71"/>
    </row>
    <row r="2652" spans="2:4" x14ac:dyDescent="0.2">
      <c r="B2652" s="69"/>
      <c r="C2652" s="70"/>
      <c r="D2652" s="71"/>
    </row>
    <row r="2653" spans="2:4" x14ac:dyDescent="0.2">
      <c r="B2653" s="69"/>
      <c r="C2653" s="70"/>
      <c r="D2653" s="71"/>
    </row>
    <row r="2654" spans="2:4" x14ac:dyDescent="0.2">
      <c r="B2654" s="69"/>
      <c r="C2654" s="70"/>
      <c r="D2654" s="71"/>
    </row>
    <row r="2655" spans="2:4" x14ac:dyDescent="0.2">
      <c r="B2655" s="69"/>
      <c r="C2655" s="70"/>
      <c r="D2655" s="71"/>
    </row>
    <row r="2656" spans="2:4" x14ac:dyDescent="0.2">
      <c r="B2656" s="69"/>
      <c r="C2656" s="70"/>
      <c r="D2656" s="71"/>
    </row>
    <row r="2657" spans="2:4" x14ac:dyDescent="0.2">
      <c r="B2657" s="69"/>
      <c r="C2657" s="70"/>
      <c r="D2657" s="71"/>
    </row>
    <row r="2658" spans="2:4" x14ac:dyDescent="0.2">
      <c r="B2658" s="69"/>
      <c r="C2658" s="70"/>
      <c r="D2658" s="71"/>
    </row>
    <row r="2659" spans="2:4" x14ac:dyDescent="0.2">
      <c r="B2659" s="69"/>
      <c r="C2659" s="70"/>
      <c r="D2659" s="71"/>
    </row>
    <row r="2660" spans="2:4" x14ac:dyDescent="0.2">
      <c r="B2660" s="69"/>
      <c r="C2660" s="70"/>
      <c r="D2660" s="71"/>
    </row>
    <row r="2661" spans="2:4" x14ac:dyDescent="0.2">
      <c r="B2661" s="69"/>
      <c r="C2661" s="70"/>
      <c r="D2661" s="71"/>
    </row>
    <row r="2662" spans="2:4" x14ac:dyDescent="0.2">
      <c r="B2662" s="69"/>
      <c r="C2662" s="70"/>
      <c r="D2662" s="71"/>
    </row>
    <row r="2663" spans="2:4" x14ac:dyDescent="0.2">
      <c r="B2663" s="69"/>
      <c r="C2663" s="70"/>
      <c r="D2663" s="71"/>
    </row>
    <row r="2664" spans="2:4" x14ac:dyDescent="0.2">
      <c r="B2664" s="69"/>
      <c r="C2664" s="70"/>
      <c r="D2664" s="71"/>
    </row>
    <row r="2665" spans="2:4" x14ac:dyDescent="0.2">
      <c r="B2665" s="69"/>
      <c r="C2665" s="70"/>
      <c r="D2665" s="71"/>
    </row>
    <row r="2666" spans="2:4" x14ac:dyDescent="0.2">
      <c r="B2666" s="69"/>
      <c r="C2666" s="70"/>
      <c r="D2666" s="71"/>
    </row>
    <row r="2667" spans="2:4" x14ac:dyDescent="0.2">
      <c r="B2667" s="69"/>
      <c r="C2667" s="70"/>
      <c r="D2667" s="71"/>
    </row>
    <row r="2668" spans="2:4" x14ac:dyDescent="0.2">
      <c r="B2668" s="69"/>
      <c r="C2668" s="70"/>
      <c r="D2668" s="71"/>
    </row>
    <row r="2669" spans="2:4" x14ac:dyDescent="0.2">
      <c r="B2669" s="69"/>
      <c r="C2669" s="70"/>
      <c r="D2669" s="71"/>
    </row>
    <row r="2670" spans="2:4" x14ac:dyDescent="0.2">
      <c r="B2670" s="69"/>
      <c r="C2670" s="70"/>
      <c r="D2670" s="71"/>
    </row>
    <row r="2671" spans="2:4" x14ac:dyDescent="0.2">
      <c r="B2671" s="69"/>
      <c r="C2671" s="70"/>
      <c r="D2671" s="71"/>
    </row>
    <row r="2672" spans="2:4" x14ac:dyDescent="0.2">
      <c r="B2672" s="69"/>
      <c r="C2672" s="70"/>
      <c r="D2672" s="71"/>
    </row>
    <row r="2673" spans="2:4" x14ac:dyDescent="0.2">
      <c r="B2673" s="69"/>
      <c r="C2673" s="70"/>
      <c r="D2673" s="71"/>
    </row>
    <row r="2674" spans="2:4" x14ac:dyDescent="0.2">
      <c r="B2674" s="69"/>
      <c r="C2674" s="70"/>
      <c r="D2674" s="71"/>
    </row>
    <row r="2675" spans="2:4" x14ac:dyDescent="0.2">
      <c r="B2675" s="69"/>
      <c r="C2675" s="70"/>
      <c r="D2675" s="71"/>
    </row>
    <row r="2676" spans="2:4" x14ac:dyDescent="0.2">
      <c r="B2676" s="69"/>
      <c r="C2676" s="70"/>
      <c r="D2676" s="71"/>
    </row>
    <row r="2677" spans="2:4" x14ac:dyDescent="0.2">
      <c r="B2677" s="69"/>
      <c r="C2677" s="70"/>
      <c r="D2677" s="71"/>
    </row>
    <row r="2678" spans="2:4" x14ac:dyDescent="0.2">
      <c r="B2678" s="69"/>
      <c r="C2678" s="70"/>
      <c r="D2678" s="71"/>
    </row>
    <row r="2679" spans="2:4" x14ac:dyDescent="0.2">
      <c r="B2679" s="69"/>
      <c r="C2679" s="70"/>
      <c r="D2679" s="71"/>
    </row>
    <row r="2680" spans="2:4" x14ac:dyDescent="0.2">
      <c r="B2680" s="69"/>
      <c r="C2680" s="70"/>
      <c r="D2680" s="71"/>
    </row>
    <row r="2681" spans="2:4" x14ac:dyDescent="0.2">
      <c r="B2681" s="69"/>
      <c r="C2681" s="70"/>
      <c r="D2681" s="71"/>
    </row>
    <row r="2682" spans="2:4" x14ac:dyDescent="0.2">
      <c r="B2682" s="69"/>
      <c r="C2682" s="70"/>
      <c r="D2682" s="71"/>
    </row>
    <row r="2683" spans="2:4" x14ac:dyDescent="0.2">
      <c r="B2683" s="69"/>
      <c r="C2683" s="70"/>
      <c r="D2683" s="71"/>
    </row>
    <row r="2684" spans="2:4" x14ac:dyDescent="0.2">
      <c r="B2684" s="69"/>
      <c r="C2684" s="70"/>
      <c r="D2684" s="71"/>
    </row>
    <row r="2685" spans="2:4" x14ac:dyDescent="0.2">
      <c r="B2685" s="69"/>
      <c r="C2685" s="70"/>
      <c r="D2685" s="71"/>
    </row>
    <row r="2686" spans="2:4" x14ac:dyDescent="0.2">
      <c r="B2686" s="69"/>
      <c r="C2686" s="70"/>
      <c r="D2686" s="71"/>
    </row>
    <row r="2687" spans="2:4" x14ac:dyDescent="0.2">
      <c r="B2687" s="69"/>
      <c r="C2687" s="70"/>
      <c r="D2687" s="71"/>
    </row>
    <row r="2688" spans="2:4" x14ac:dyDescent="0.2">
      <c r="B2688" s="69"/>
      <c r="C2688" s="70"/>
      <c r="D2688" s="71"/>
    </row>
    <row r="2689" spans="2:4" x14ac:dyDescent="0.2">
      <c r="B2689" s="69"/>
      <c r="C2689" s="70"/>
      <c r="D2689" s="71"/>
    </row>
    <row r="2690" spans="2:4" x14ac:dyDescent="0.2">
      <c r="B2690" s="69"/>
      <c r="C2690" s="70"/>
      <c r="D2690" s="71"/>
    </row>
    <row r="2691" spans="2:4" x14ac:dyDescent="0.2">
      <c r="B2691" s="69"/>
      <c r="C2691" s="70"/>
      <c r="D2691" s="71"/>
    </row>
    <row r="2692" spans="2:4" x14ac:dyDescent="0.2">
      <c r="B2692" s="69"/>
      <c r="C2692" s="70"/>
      <c r="D2692" s="71"/>
    </row>
    <row r="2693" spans="2:4" x14ac:dyDescent="0.2">
      <c r="B2693" s="69"/>
      <c r="C2693" s="70"/>
      <c r="D2693" s="71"/>
    </row>
    <row r="2694" spans="2:4" x14ac:dyDescent="0.2">
      <c r="B2694" s="69"/>
      <c r="C2694" s="70"/>
      <c r="D2694" s="71"/>
    </row>
    <row r="2695" spans="2:4" x14ac:dyDescent="0.2">
      <c r="B2695" s="69"/>
      <c r="C2695" s="70"/>
      <c r="D2695" s="71"/>
    </row>
    <row r="2696" spans="2:4" x14ac:dyDescent="0.2">
      <c r="B2696" s="69"/>
      <c r="C2696" s="70"/>
      <c r="D2696" s="71"/>
    </row>
    <row r="2697" spans="2:4" x14ac:dyDescent="0.2">
      <c r="B2697" s="69"/>
      <c r="C2697" s="70"/>
      <c r="D2697" s="71"/>
    </row>
    <row r="2698" spans="2:4" x14ac:dyDescent="0.2">
      <c r="B2698" s="69"/>
      <c r="C2698" s="70"/>
      <c r="D2698" s="71"/>
    </row>
    <row r="2699" spans="2:4" x14ac:dyDescent="0.2">
      <c r="B2699" s="69"/>
      <c r="C2699" s="70"/>
      <c r="D2699" s="71"/>
    </row>
    <row r="2700" spans="2:4" x14ac:dyDescent="0.2">
      <c r="B2700" s="69"/>
      <c r="C2700" s="70"/>
      <c r="D2700" s="71"/>
    </row>
    <row r="2701" spans="2:4" x14ac:dyDescent="0.2">
      <c r="B2701" s="69"/>
      <c r="C2701" s="70"/>
      <c r="D2701" s="71"/>
    </row>
    <row r="2702" spans="2:4" x14ac:dyDescent="0.2">
      <c r="B2702" s="69"/>
      <c r="C2702" s="70"/>
      <c r="D2702" s="71"/>
    </row>
    <row r="2703" spans="2:4" x14ac:dyDescent="0.2">
      <c r="B2703" s="69"/>
      <c r="C2703" s="70"/>
      <c r="D2703" s="71"/>
    </row>
    <row r="2704" spans="2:4" x14ac:dyDescent="0.2">
      <c r="B2704" s="69"/>
      <c r="C2704" s="70"/>
      <c r="D2704" s="71"/>
    </row>
    <row r="2705" spans="2:4" x14ac:dyDescent="0.2">
      <c r="B2705" s="69"/>
      <c r="C2705" s="70"/>
      <c r="D2705" s="71"/>
    </row>
    <row r="2706" spans="2:4" x14ac:dyDescent="0.2">
      <c r="B2706" s="69"/>
      <c r="C2706" s="70"/>
      <c r="D2706" s="71"/>
    </row>
    <row r="2707" spans="2:4" x14ac:dyDescent="0.2">
      <c r="B2707" s="69"/>
      <c r="C2707" s="70"/>
      <c r="D2707" s="71"/>
    </row>
    <row r="2708" spans="2:4" x14ac:dyDescent="0.2">
      <c r="B2708" s="69"/>
      <c r="C2708" s="70"/>
      <c r="D2708" s="71"/>
    </row>
    <row r="2709" spans="2:4" x14ac:dyDescent="0.2">
      <c r="B2709" s="69"/>
      <c r="C2709" s="70"/>
      <c r="D2709" s="71"/>
    </row>
    <row r="2710" spans="2:4" x14ac:dyDescent="0.2">
      <c r="B2710" s="69"/>
      <c r="C2710" s="70"/>
      <c r="D2710" s="71"/>
    </row>
    <row r="2711" spans="2:4" x14ac:dyDescent="0.2">
      <c r="B2711" s="69"/>
      <c r="C2711" s="70"/>
      <c r="D2711" s="71"/>
    </row>
    <row r="2712" spans="2:4" x14ac:dyDescent="0.2">
      <c r="B2712" s="69"/>
      <c r="C2712" s="70"/>
      <c r="D2712" s="71"/>
    </row>
    <row r="2713" spans="2:4" x14ac:dyDescent="0.2">
      <c r="B2713" s="69"/>
      <c r="C2713" s="70"/>
      <c r="D2713" s="71"/>
    </row>
    <row r="2714" spans="2:4" x14ac:dyDescent="0.2">
      <c r="B2714" s="69"/>
      <c r="C2714" s="70"/>
      <c r="D2714" s="71"/>
    </row>
    <row r="2715" spans="2:4" x14ac:dyDescent="0.2">
      <c r="B2715" s="69"/>
      <c r="C2715" s="70"/>
      <c r="D2715" s="71"/>
    </row>
    <row r="2716" spans="2:4" x14ac:dyDescent="0.2">
      <c r="B2716" s="69"/>
      <c r="C2716" s="70"/>
      <c r="D2716" s="71"/>
    </row>
    <row r="2717" spans="2:4" x14ac:dyDescent="0.2">
      <c r="B2717" s="69"/>
      <c r="C2717" s="70"/>
      <c r="D2717" s="71"/>
    </row>
    <row r="2718" spans="2:4" x14ac:dyDescent="0.2">
      <c r="B2718" s="69"/>
      <c r="C2718" s="70"/>
      <c r="D2718" s="71"/>
    </row>
    <row r="2719" spans="2:4" x14ac:dyDescent="0.2">
      <c r="B2719" s="69"/>
      <c r="C2719" s="70"/>
      <c r="D2719" s="71"/>
    </row>
    <row r="2720" spans="2:4" x14ac:dyDescent="0.2">
      <c r="B2720" s="69"/>
      <c r="C2720" s="70"/>
      <c r="D2720" s="71"/>
    </row>
    <row r="2721" spans="2:4" x14ac:dyDescent="0.2">
      <c r="B2721" s="69"/>
      <c r="C2721" s="70"/>
      <c r="D2721" s="71"/>
    </row>
    <row r="2722" spans="2:4" x14ac:dyDescent="0.2">
      <c r="B2722" s="69"/>
      <c r="C2722" s="70"/>
      <c r="D2722" s="71"/>
    </row>
    <row r="2723" spans="2:4" x14ac:dyDescent="0.2">
      <c r="B2723" s="69"/>
      <c r="C2723" s="70"/>
      <c r="D2723" s="71"/>
    </row>
    <row r="2724" spans="2:4" x14ac:dyDescent="0.2">
      <c r="B2724" s="69"/>
      <c r="C2724" s="70"/>
      <c r="D2724" s="71"/>
    </row>
    <row r="2725" spans="2:4" x14ac:dyDescent="0.2">
      <c r="B2725" s="69"/>
      <c r="C2725" s="70"/>
      <c r="D2725" s="71"/>
    </row>
    <row r="2726" spans="2:4" x14ac:dyDescent="0.2">
      <c r="B2726" s="69"/>
      <c r="C2726" s="70"/>
      <c r="D2726" s="71"/>
    </row>
    <row r="2727" spans="2:4" x14ac:dyDescent="0.2">
      <c r="B2727" s="69"/>
      <c r="C2727" s="70"/>
      <c r="D2727" s="71"/>
    </row>
    <row r="2728" spans="2:4" x14ac:dyDescent="0.2">
      <c r="B2728" s="69"/>
      <c r="C2728" s="70"/>
      <c r="D2728" s="71"/>
    </row>
    <row r="2729" spans="2:4" x14ac:dyDescent="0.2">
      <c r="B2729" s="69"/>
      <c r="C2729" s="70"/>
      <c r="D2729" s="71"/>
    </row>
    <row r="2730" spans="2:4" x14ac:dyDescent="0.2">
      <c r="B2730" s="69"/>
      <c r="C2730" s="70"/>
      <c r="D2730" s="71"/>
    </row>
    <row r="2731" spans="2:4" x14ac:dyDescent="0.2">
      <c r="B2731" s="69"/>
      <c r="C2731" s="70"/>
      <c r="D2731" s="71"/>
    </row>
    <row r="2732" spans="2:4" x14ac:dyDescent="0.2">
      <c r="B2732" s="69"/>
      <c r="C2732" s="70"/>
      <c r="D2732" s="71"/>
    </row>
    <row r="2733" spans="2:4" x14ac:dyDescent="0.2">
      <c r="B2733" s="69"/>
      <c r="C2733" s="70"/>
      <c r="D2733" s="71"/>
    </row>
    <row r="2734" spans="2:4" x14ac:dyDescent="0.2">
      <c r="B2734" s="69"/>
      <c r="C2734" s="70"/>
      <c r="D2734" s="71"/>
    </row>
    <row r="2735" spans="2:4" x14ac:dyDescent="0.2">
      <c r="B2735" s="69"/>
      <c r="C2735" s="70"/>
      <c r="D2735" s="71"/>
    </row>
    <row r="2736" spans="2:4" x14ac:dyDescent="0.2">
      <c r="B2736" s="69"/>
      <c r="C2736" s="70"/>
      <c r="D2736" s="71"/>
    </row>
    <row r="2737" spans="2:4" x14ac:dyDescent="0.2">
      <c r="B2737" s="69"/>
      <c r="C2737" s="70"/>
      <c r="D2737" s="71"/>
    </row>
    <row r="2738" spans="2:4" x14ac:dyDescent="0.2">
      <c r="B2738" s="69"/>
      <c r="C2738" s="70"/>
      <c r="D2738" s="71"/>
    </row>
    <row r="2739" spans="2:4" x14ac:dyDescent="0.2">
      <c r="B2739" s="69"/>
      <c r="C2739" s="70"/>
      <c r="D2739" s="71"/>
    </row>
    <row r="2740" spans="2:4" x14ac:dyDescent="0.2">
      <c r="B2740" s="69"/>
      <c r="C2740" s="70"/>
      <c r="D2740" s="71"/>
    </row>
    <row r="2741" spans="2:4" x14ac:dyDescent="0.2">
      <c r="B2741" s="69"/>
      <c r="C2741" s="70"/>
      <c r="D2741" s="71"/>
    </row>
    <row r="2742" spans="2:4" x14ac:dyDescent="0.2">
      <c r="B2742" s="69"/>
      <c r="C2742" s="70"/>
      <c r="D2742" s="71"/>
    </row>
    <row r="2743" spans="2:4" x14ac:dyDescent="0.2">
      <c r="B2743" s="69"/>
      <c r="C2743" s="70"/>
      <c r="D2743" s="71"/>
    </row>
    <row r="2744" spans="2:4" x14ac:dyDescent="0.2">
      <c r="B2744" s="69"/>
      <c r="C2744" s="70"/>
      <c r="D2744" s="71"/>
    </row>
    <row r="2745" spans="2:4" x14ac:dyDescent="0.2">
      <c r="B2745" s="69"/>
      <c r="C2745" s="70"/>
      <c r="D2745" s="71"/>
    </row>
    <row r="2746" spans="2:4" x14ac:dyDescent="0.2">
      <c r="B2746" s="69"/>
      <c r="C2746" s="70"/>
      <c r="D2746" s="71"/>
    </row>
    <row r="2747" spans="2:4" x14ac:dyDescent="0.2">
      <c r="B2747" s="69"/>
      <c r="C2747" s="70"/>
      <c r="D2747" s="71"/>
    </row>
    <row r="2748" spans="2:4" x14ac:dyDescent="0.2">
      <c r="B2748" s="69"/>
      <c r="C2748" s="70"/>
      <c r="D2748" s="71"/>
    </row>
    <row r="2749" spans="2:4" x14ac:dyDescent="0.2">
      <c r="B2749" s="69"/>
      <c r="C2749" s="70"/>
      <c r="D2749" s="71"/>
    </row>
    <row r="2750" spans="2:4" x14ac:dyDescent="0.2">
      <c r="B2750" s="69"/>
      <c r="C2750" s="70"/>
      <c r="D2750" s="71"/>
    </row>
    <row r="2751" spans="2:4" x14ac:dyDescent="0.2">
      <c r="B2751" s="69"/>
      <c r="C2751" s="70"/>
      <c r="D2751" s="71"/>
    </row>
    <row r="2752" spans="2:4" x14ac:dyDescent="0.2">
      <c r="B2752" s="69"/>
      <c r="C2752" s="70"/>
      <c r="D2752" s="71"/>
    </row>
    <row r="2753" spans="2:4" x14ac:dyDescent="0.2">
      <c r="B2753" s="69"/>
      <c r="C2753" s="70"/>
      <c r="D2753" s="71"/>
    </row>
    <row r="2754" spans="2:4" x14ac:dyDescent="0.2">
      <c r="B2754" s="69"/>
      <c r="C2754" s="70"/>
      <c r="D2754" s="71"/>
    </row>
    <row r="2755" spans="2:4" x14ac:dyDescent="0.2">
      <c r="B2755" s="69"/>
      <c r="C2755" s="70"/>
      <c r="D2755" s="71"/>
    </row>
    <row r="2756" spans="2:4" x14ac:dyDescent="0.2">
      <c r="B2756" s="69"/>
      <c r="C2756" s="70"/>
      <c r="D2756" s="71"/>
    </row>
    <row r="2757" spans="2:4" x14ac:dyDescent="0.2">
      <c r="B2757" s="69"/>
      <c r="C2757" s="70"/>
      <c r="D2757" s="71"/>
    </row>
    <row r="2758" spans="2:4" x14ac:dyDescent="0.2">
      <c r="B2758" s="69"/>
      <c r="C2758" s="70"/>
      <c r="D2758" s="71"/>
    </row>
    <row r="2759" spans="2:4" x14ac:dyDescent="0.2">
      <c r="B2759" s="69"/>
      <c r="C2759" s="70"/>
      <c r="D2759" s="71"/>
    </row>
    <row r="2760" spans="2:4" x14ac:dyDescent="0.2">
      <c r="B2760" s="69"/>
      <c r="C2760" s="70"/>
      <c r="D2760" s="71"/>
    </row>
    <row r="2761" spans="2:4" x14ac:dyDescent="0.2">
      <c r="B2761" s="69"/>
      <c r="C2761" s="70"/>
      <c r="D2761" s="71"/>
    </row>
    <row r="2762" spans="2:4" x14ac:dyDescent="0.2">
      <c r="B2762" s="69"/>
      <c r="C2762" s="70"/>
      <c r="D2762" s="71"/>
    </row>
    <row r="2763" spans="2:4" x14ac:dyDescent="0.2">
      <c r="B2763" s="69"/>
      <c r="C2763" s="70"/>
      <c r="D2763" s="71"/>
    </row>
    <row r="2764" spans="2:4" x14ac:dyDescent="0.2">
      <c r="B2764" s="69"/>
      <c r="C2764" s="70"/>
      <c r="D2764" s="71"/>
    </row>
    <row r="2765" spans="2:4" x14ac:dyDescent="0.2">
      <c r="B2765" s="69"/>
      <c r="C2765" s="70"/>
      <c r="D2765" s="71"/>
    </row>
    <row r="2766" spans="2:4" x14ac:dyDescent="0.2">
      <c r="B2766" s="69"/>
      <c r="C2766" s="70"/>
      <c r="D2766" s="71"/>
    </row>
    <row r="2767" spans="2:4" x14ac:dyDescent="0.2">
      <c r="B2767" s="69"/>
      <c r="C2767" s="70"/>
      <c r="D2767" s="71"/>
    </row>
    <row r="2768" spans="2:4" x14ac:dyDescent="0.2">
      <c r="B2768" s="69"/>
      <c r="C2768" s="70"/>
      <c r="D2768" s="71"/>
    </row>
    <row r="2769" spans="2:4" x14ac:dyDescent="0.2">
      <c r="B2769" s="69"/>
      <c r="C2769" s="70"/>
      <c r="D2769" s="71"/>
    </row>
    <row r="2770" spans="2:4" x14ac:dyDescent="0.2">
      <c r="B2770" s="69"/>
      <c r="C2770" s="70"/>
      <c r="D2770" s="71"/>
    </row>
    <row r="2771" spans="2:4" x14ac:dyDescent="0.2">
      <c r="B2771" s="69"/>
      <c r="C2771" s="70"/>
      <c r="D2771" s="71"/>
    </row>
    <row r="2772" spans="2:4" x14ac:dyDescent="0.2">
      <c r="B2772" s="69"/>
      <c r="C2772" s="70"/>
      <c r="D2772" s="71"/>
    </row>
    <row r="2773" spans="2:4" x14ac:dyDescent="0.2">
      <c r="B2773" s="69"/>
      <c r="C2773" s="70"/>
      <c r="D2773" s="71"/>
    </row>
    <row r="2774" spans="2:4" x14ac:dyDescent="0.2">
      <c r="B2774" s="69"/>
      <c r="C2774" s="70"/>
      <c r="D2774" s="71"/>
    </row>
    <row r="2775" spans="2:4" x14ac:dyDescent="0.2">
      <c r="B2775" s="69"/>
      <c r="C2775" s="70"/>
      <c r="D2775" s="71"/>
    </row>
    <row r="2776" spans="2:4" x14ac:dyDescent="0.2">
      <c r="B2776" s="69"/>
      <c r="C2776" s="70"/>
      <c r="D2776" s="71"/>
    </row>
    <row r="2777" spans="2:4" x14ac:dyDescent="0.2">
      <c r="B2777" s="69"/>
      <c r="C2777" s="70"/>
      <c r="D2777" s="71"/>
    </row>
    <row r="2778" spans="2:4" x14ac:dyDescent="0.2">
      <c r="B2778" s="69"/>
      <c r="C2778" s="70"/>
      <c r="D2778" s="71"/>
    </row>
    <row r="2779" spans="2:4" x14ac:dyDescent="0.2">
      <c r="B2779" s="69"/>
      <c r="C2779" s="70"/>
      <c r="D2779" s="71"/>
    </row>
    <row r="2780" spans="2:4" x14ac:dyDescent="0.2">
      <c r="B2780" s="69"/>
      <c r="C2780" s="70"/>
      <c r="D2780" s="71"/>
    </row>
    <row r="2781" spans="2:4" x14ac:dyDescent="0.2">
      <c r="B2781" s="69"/>
      <c r="C2781" s="70"/>
      <c r="D2781" s="71"/>
    </row>
    <row r="2782" spans="2:4" x14ac:dyDescent="0.2">
      <c r="B2782" s="69"/>
      <c r="C2782" s="70"/>
      <c r="D2782" s="71"/>
    </row>
    <row r="2783" spans="2:4" x14ac:dyDescent="0.2">
      <c r="B2783" s="69"/>
      <c r="C2783" s="70"/>
      <c r="D2783" s="71"/>
    </row>
    <row r="2784" spans="2:4" x14ac:dyDescent="0.2">
      <c r="B2784" s="69"/>
      <c r="C2784" s="70"/>
      <c r="D2784" s="71"/>
    </row>
    <row r="2785" spans="2:4" x14ac:dyDescent="0.2">
      <c r="B2785" s="69"/>
      <c r="C2785" s="70"/>
      <c r="D2785" s="71"/>
    </row>
    <row r="2786" spans="2:4" x14ac:dyDescent="0.2">
      <c r="B2786" s="69"/>
      <c r="C2786" s="70"/>
      <c r="D2786" s="71"/>
    </row>
    <row r="2787" spans="2:4" x14ac:dyDescent="0.2">
      <c r="B2787" s="69"/>
      <c r="C2787" s="70"/>
      <c r="D2787" s="71"/>
    </row>
    <row r="2788" spans="2:4" x14ac:dyDescent="0.2">
      <c r="B2788" s="69"/>
      <c r="C2788" s="70"/>
      <c r="D2788" s="71"/>
    </row>
    <row r="2789" spans="2:4" x14ac:dyDescent="0.2">
      <c r="B2789" s="69"/>
      <c r="C2789" s="70"/>
      <c r="D2789" s="71"/>
    </row>
    <row r="2790" spans="2:4" x14ac:dyDescent="0.2">
      <c r="B2790" s="69"/>
      <c r="C2790" s="70"/>
      <c r="D2790" s="71"/>
    </row>
    <row r="2791" spans="2:4" x14ac:dyDescent="0.2">
      <c r="B2791" s="69"/>
      <c r="C2791" s="70"/>
      <c r="D2791" s="71"/>
    </row>
    <row r="2792" spans="2:4" x14ac:dyDescent="0.2">
      <c r="B2792" s="69"/>
      <c r="C2792" s="70"/>
      <c r="D2792" s="71"/>
    </row>
    <row r="2793" spans="2:4" x14ac:dyDescent="0.2">
      <c r="B2793" s="69"/>
      <c r="C2793" s="70"/>
      <c r="D2793" s="71"/>
    </row>
    <row r="2794" spans="2:4" x14ac:dyDescent="0.2">
      <c r="B2794" s="69"/>
      <c r="C2794" s="70"/>
      <c r="D2794" s="71"/>
    </row>
    <row r="2795" spans="2:4" x14ac:dyDescent="0.2">
      <c r="B2795" s="69"/>
      <c r="C2795" s="70"/>
      <c r="D2795" s="71"/>
    </row>
    <row r="2796" spans="2:4" x14ac:dyDescent="0.2">
      <c r="B2796" s="69"/>
      <c r="C2796" s="70"/>
      <c r="D2796" s="71"/>
    </row>
    <row r="2797" spans="2:4" x14ac:dyDescent="0.2">
      <c r="B2797" s="69"/>
      <c r="C2797" s="70"/>
      <c r="D2797" s="71"/>
    </row>
    <row r="2798" spans="2:4" x14ac:dyDescent="0.2">
      <c r="B2798" s="69"/>
      <c r="C2798" s="70"/>
      <c r="D2798" s="71"/>
    </row>
    <row r="2799" spans="2:4" x14ac:dyDescent="0.2">
      <c r="B2799" s="69"/>
      <c r="C2799" s="70"/>
      <c r="D2799" s="71"/>
    </row>
    <row r="2800" spans="2:4" x14ac:dyDescent="0.2">
      <c r="B2800" s="69"/>
      <c r="C2800" s="70"/>
      <c r="D2800" s="71"/>
    </row>
    <row r="2801" spans="2:4" x14ac:dyDescent="0.2">
      <c r="B2801" s="69"/>
      <c r="C2801" s="70"/>
      <c r="D2801" s="71"/>
    </row>
    <row r="2802" spans="2:4" x14ac:dyDescent="0.2">
      <c r="B2802" s="69"/>
      <c r="C2802" s="70"/>
      <c r="D2802" s="71"/>
    </row>
    <row r="2803" spans="2:4" x14ac:dyDescent="0.2">
      <c r="B2803" s="69"/>
      <c r="C2803" s="70"/>
      <c r="D2803" s="71"/>
    </row>
    <row r="2804" spans="2:4" x14ac:dyDescent="0.2">
      <c r="B2804" s="69"/>
      <c r="C2804" s="70"/>
      <c r="D2804" s="71"/>
    </row>
    <row r="2805" spans="2:4" x14ac:dyDescent="0.2">
      <c r="B2805" s="69"/>
      <c r="C2805" s="70"/>
      <c r="D2805" s="71"/>
    </row>
    <row r="2806" spans="2:4" x14ac:dyDescent="0.2">
      <c r="B2806" s="69"/>
      <c r="C2806" s="70"/>
      <c r="D2806" s="71"/>
    </row>
    <row r="2807" spans="2:4" x14ac:dyDescent="0.2">
      <c r="B2807" s="69"/>
      <c r="C2807" s="70"/>
      <c r="D2807" s="71"/>
    </row>
    <row r="2808" spans="2:4" x14ac:dyDescent="0.2">
      <c r="B2808" s="69"/>
      <c r="C2808" s="70"/>
      <c r="D2808" s="71"/>
    </row>
    <row r="2809" spans="2:4" x14ac:dyDescent="0.2">
      <c r="B2809" s="69"/>
      <c r="C2809" s="70"/>
      <c r="D2809" s="71"/>
    </row>
    <row r="2810" spans="2:4" x14ac:dyDescent="0.2">
      <c r="B2810" s="69"/>
      <c r="C2810" s="70"/>
      <c r="D2810" s="71"/>
    </row>
    <row r="2811" spans="2:4" x14ac:dyDescent="0.2">
      <c r="B2811" s="69"/>
      <c r="C2811" s="70"/>
      <c r="D2811" s="71"/>
    </row>
    <row r="2812" spans="2:4" x14ac:dyDescent="0.2">
      <c r="B2812" s="69"/>
      <c r="C2812" s="70"/>
      <c r="D2812" s="71"/>
    </row>
    <row r="2813" spans="2:4" x14ac:dyDescent="0.2">
      <c r="B2813" s="69"/>
      <c r="C2813" s="70"/>
      <c r="D2813" s="71"/>
    </row>
    <row r="2814" spans="2:4" x14ac:dyDescent="0.2">
      <c r="B2814" s="69"/>
      <c r="C2814" s="70"/>
      <c r="D2814" s="71"/>
    </row>
    <row r="2815" spans="2:4" x14ac:dyDescent="0.2">
      <c r="B2815" s="69"/>
      <c r="C2815" s="70"/>
      <c r="D2815" s="71"/>
    </row>
    <row r="2816" spans="2:4" x14ac:dyDescent="0.2">
      <c r="B2816" s="69"/>
      <c r="C2816" s="70"/>
      <c r="D2816" s="71"/>
    </row>
    <row r="2817" spans="2:4" x14ac:dyDescent="0.2">
      <c r="B2817" s="69"/>
      <c r="C2817" s="70"/>
      <c r="D2817" s="71"/>
    </row>
    <row r="2818" spans="2:4" x14ac:dyDescent="0.2">
      <c r="B2818" s="69"/>
      <c r="C2818" s="70"/>
      <c r="D2818" s="71"/>
    </row>
    <row r="2819" spans="2:4" x14ac:dyDescent="0.2">
      <c r="B2819" s="69"/>
      <c r="C2819" s="70"/>
      <c r="D2819" s="71"/>
    </row>
    <row r="2820" spans="2:4" x14ac:dyDescent="0.2">
      <c r="B2820" s="69"/>
      <c r="C2820" s="70"/>
      <c r="D2820" s="71"/>
    </row>
    <row r="2821" spans="2:4" x14ac:dyDescent="0.2">
      <c r="B2821" s="69"/>
      <c r="C2821" s="70"/>
      <c r="D2821" s="71"/>
    </row>
    <row r="2822" spans="2:4" x14ac:dyDescent="0.2">
      <c r="B2822" s="69"/>
      <c r="C2822" s="70"/>
      <c r="D2822" s="71"/>
    </row>
    <row r="2823" spans="2:4" x14ac:dyDescent="0.2">
      <c r="B2823" s="69"/>
      <c r="C2823" s="70"/>
      <c r="D2823" s="71"/>
    </row>
    <row r="2824" spans="2:4" x14ac:dyDescent="0.2">
      <c r="B2824" s="69"/>
      <c r="C2824" s="70"/>
      <c r="D2824" s="71"/>
    </row>
    <row r="2825" spans="2:4" x14ac:dyDescent="0.2">
      <c r="B2825" s="69"/>
      <c r="C2825" s="70"/>
      <c r="D2825" s="71"/>
    </row>
    <row r="2826" spans="2:4" x14ac:dyDescent="0.2">
      <c r="B2826" s="69"/>
      <c r="C2826" s="70"/>
      <c r="D2826" s="71"/>
    </row>
    <row r="2827" spans="2:4" x14ac:dyDescent="0.2">
      <c r="B2827" s="69"/>
      <c r="C2827" s="70"/>
      <c r="D2827" s="71"/>
    </row>
    <row r="2828" spans="2:4" x14ac:dyDescent="0.2">
      <c r="B2828" s="69"/>
      <c r="C2828" s="70"/>
      <c r="D2828" s="71"/>
    </row>
    <row r="2829" spans="2:4" x14ac:dyDescent="0.2">
      <c r="B2829" s="69"/>
      <c r="C2829" s="70"/>
      <c r="D2829" s="71"/>
    </row>
    <row r="2830" spans="2:4" x14ac:dyDescent="0.2">
      <c r="B2830" s="69"/>
      <c r="C2830" s="70"/>
      <c r="D2830" s="71"/>
    </row>
    <row r="2831" spans="2:4" x14ac:dyDescent="0.2">
      <c r="B2831" s="69"/>
      <c r="C2831" s="70"/>
      <c r="D2831" s="71"/>
    </row>
    <row r="2832" spans="2:4" x14ac:dyDescent="0.2">
      <c r="B2832" s="69"/>
      <c r="C2832" s="70"/>
      <c r="D2832" s="71"/>
    </row>
    <row r="2833" spans="2:4" x14ac:dyDescent="0.2">
      <c r="B2833" s="69"/>
      <c r="C2833" s="70"/>
      <c r="D2833" s="71"/>
    </row>
    <row r="2834" spans="2:4" x14ac:dyDescent="0.2">
      <c r="B2834" s="69"/>
      <c r="C2834" s="70"/>
      <c r="D2834" s="71"/>
    </row>
    <row r="2835" spans="2:4" x14ac:dyDescent="0.2">
      <c r="B2835" s="69"/>
      <c r="C2835" s="70"/>
      <c r="D2835" s="71"/>
    </row>
    <row r="2836" spans="2:4" x14ac:dyDescent="0.2">
      <c r="B2836" s="69"/>
      <c r="C2836" s="70"/>
      <c r="D2836" s="71"/>
    </row>
    <row r="2837" spans="2:4" x14ac:dyDescent="0.2">
      <c r="B2837" s="69"/>
      <c r="C2837" s="70"/>
      <c r="D2837" s="71"/>
    </row>
    <row r="2838" spans="2:4" x14ac:dyDescent="0.2">
      <c r="B2838" s="69"/>
      <c r="C2838" s="70"/>
      <c r="D2838" s="71"/>
    </row>
    <row r="2839" spans="2:4" x14ac:dyDescent="0.2">
      <c r="B2839" s="69"/>
      <c r="C2839" s="70"/>
      <c r="D2839" s="71"/>
    </row>
    <row r="2840" spans="2:4" x14ac:dyDescent="0.2">
      <c r="B2840" s="69"/>
      <c r="C2840" s="70"/>
      <c r="D2840" s="71"/>
    </row>
    <row r="2841" spans="2:4" x14ac:dyDescent="0.2">
      <c r="B2841" s="69"/>
      <c r="C2841" s="70"/>
      <c r="D2841" s="71"/>
    </row>
    <row r="2842" spans="2:4" x14ac:dyDescent="0.2">
      <c r="B2842" s="69"/>
      <c r="C2842" s="70"/>
      <c r="D2842" s="71"/>
    </row>
    <row r="2843" spans="2:4" x14ac:dyDescent="0.2">
      <c r="B2843" s="69"/>
      <c r="C2843" s="70"/>
      <c r="D2843" s="71"/>
    </row>
    <row r="2844" spans="2:4" x14ac:dyDescent="0.2">
      <c r="B2844" s="69"/>
      <c r="C2844" s="70"/>
      <c r="D2844" s="71"/>
    </row>
    <row r="2845" spans="2:4" x14ac:dyDescent="0.2">
      <c r="B2845" s="69"/>
      <c r="C2845" s="70"/>
      <c r="D2845" s="71"/>
    </row>
    <row r="2846" spans="2:4" x14ac:dyDescent="0.2">
      <c r="B2846" s="69"/>
      <c r="C2846" s="70"/>
      <c r="D2846" s="71"/>
    </row>
    <row r="2847" spans="2:4" x14ac:dyDescent="0.2">
      <c r="B2847" s="69"/>
      <c r="C2847" s="70"/>
      <c r="D2847" s="71"/>
    </row>
    <row r="2848" spans="2:4" x14ac:dyDescent="0.2">
      <c r="B2848" s="69"/>
      <c r="C2848" s="70"/>
      <c r="D2848" s="71"/>
    </row>
    <row r="2849" spans="2:4" x14ac:dyDescent="0.2">
      <c r="B2849" s="69"/>
      <c r="C2849" s="70"/>
      <c r="D2849" s="71"/>
    </row>
    <row r="2850" spans="2:4" x14ac:dyDescent="0.2">
      <c r="B2850" s="69"/>
      <c r="C2850" s="70"/>
      <c r="D2850" s="71"/>
    </row>
    <row r="2851" spans="2:4" x14ac:dyDescent="0.2">
      <c r="B2851" s="69"/>
      <c r="C2851" s="70"/>
      <c r="D2851" s="71"/>
    </row>
    <row r="2852" spans="2:4" x14ac:dyDescent="0.2">
      <c r="B2852" s="69"/>
      <c r="C2852" s="70"/>
      <c r="D2852" s="71"/>
    </row>
    <row r="2853" spans="2:4" x14ac:dyDescent="0.2">
      <c r="B2853" s="69"/>
      <c r="C2853" s="70"/>
      <c r="D2853" s="71"/>
    </row>
    <row r="2854" spans="2:4" x14ac:dyDescent="0.2">
      <c r="B2854" s="69"/>
      <c r="C2854" s="70"/>
      <c r="D2854" s="71"/>
    </row>
    <row r="2855" spans="2:4" x14ac:dyDescent="0.2">
      <c r="B2855" s="69"/>
      <c r="C2855" s="70"/>
      <c r="D2855" s="71"/>
    </row>
    <row r="2856" spans="2:4" x14ac:dyDescent="0.2">
      <c r="B2856" s="69"/>
      <c r="C2856" s="70"/>
      <c r="D2856" s="71"/>
    </row>
    <row r="2857" spans="2:4" x14ac:dyDescent="0.2">
      <c r="B2857" s="69"/>
      <c r="C2857" s="70"/>
      <c r="D2857" s="71"/>
    </row>
    <row r="2858" spans="2:4" x14ac:dyDescent="0.2">
      <c r="B2858" s="69"/>
      <c r="C2858" s="70"/>
      <c r="D2858" s="71"/>
    </row>
    <row r="2859" spans="2:4" x14ac:dyDescent="0.2">
      <c r="B2859" s="69"/>
      <c r="C2859" s="70"/>
      <c r="D2859" s="71"/>
    </row>
    <row r="2860" spans="2:4" x14ac:dyDescent="0.2">
      <c r="B2860" s="69"/>
      <c r="C2860" s="70"/>
      <c r="D2860" s="71"/>
    </row>
    <row r="2861" spans="2:4" x14ac:dyDescent="0.2">
      <c r="B2861" s="69"/>
      <c r="C2861" s="70"/>
      <c r="D2861" s="71"/>
    </row>
    <row r="2862" spans="2:4" x14ac:dyDescent="0.2">
      <c r="B2862" s="69"/>
      <c r="C2862" s="70"/>
      <c r="D2862" s="71"/>
    </row>
    <row r="2863" spans="2:4" x14ac:dyDescent="0.2">
      <c r="B2863" s="69"/>
      <c r="C2863" s="70"/>
      <c r="D2863" s="71"/>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A27BB-E208-4146-9C2C-6536115EA88E}">
  <sheetPr>
    <tabColor theme="9" tint="0.79998168889431442"/>
    <pageSetUpPr fitToPage="1"/>
  </sheetPr>
  <dimension ref="B1:O2863"/>
  <sheetViews>
    <sheetView topLeftCell="A246" workbookViewId="0">
      <selection activeCell="F26" sqref="F26"/>
    </sheetView>
  </sheetViews>
  <sheetFormatPr baseColWidth="10" defaultColWidth="9.140625" defaultRowHeight="12.75" x14ac:dyDescent="0.2"/>
  <cols>
    <col min="1" max="1" width="6.85546875" style="63" customWidth="1"/>
    <col min="2" max="2" width="10" style="63" customWidth="1"/>
    <col min="3" max="3" width="11.28515625" style="63" customWidth="1"/>
    <col min="4" max="4" width="11.85546875" style="63" customWidth="1"/>
    <col min="5" max="9" width="9.140625" style="63"/>
    <col min="10" max="10" width="10.7109375" style="63" customWidth="1"/>
    <col min="11" max="13" width="9.140625" style="63"/>
    <col min="14" max="14" width="10.85546875" style="63" customWidth="1"/>
    <col min="15" max="15" width="19.5703125" style="63" customWidth="1"/>
    <col min="16" max="256" width="9.140625" style="63"/>
    <col min="257" max="257" width="6.85546875" style="63" customWidth="1"/>
    <col min="258" max="258" width="10" style="63" customWidth="1"/>
    <col min="259" max="259" width="11.28515625" style="63" customWidth="1"/>
    <col min="260" max="260" width="11.85546875" style="63" customWidth="1"/>
    <col min="261" max="265" width="9.140625" style="63"/>
    <col min="266" max="266" width="10.7109375" style="63" customWidth="1"/>
    <col min="267" max="269" width="9.140625" style="63"/>
    <col min="270" max="270" width="10.85546875" style="63" customWidth="1"/>
    <col min="271" max="271" width="19.5703125" style="63" customWidth="1"/>
    <col min="272" max="512" width="9.140625" style="63"/>
    <col min="513" max="513" width="6.85546875" style="63" customWidth="1"/>
    <col min="514" max="514" width="10" style="63" customWidth="1"/>
    <col min="515" max="515" width="11.28515625" style="63" customWidth="1"/>
    <col min="516" max="516" width="11.85546875" style="63" customWidth="1"/>
    <col min="517" max="521" width="9.140625" style="63"/>
    <col min="522" max="522" width="10.7109375" style="63" customWidth="1"/>
    <col min="523" max="525" width="9.140625" style="63"/>
    <col min="526" max="526" width="10.85546875" style="63" customWidth="1"/>
    <col min="527" max="527" width="19.5703125" style="63" customWidth="1"/>
    <col min="528" max="768" width="9.140625" style="63"/>
    <col min="769" max="769" width="6.85546875" style="63" customWidth="1"/>
    <col min="770" max="770" width="10" style="63" customWidth="1"/>
    <col min="771" max="771" width="11.28515625" style="63" customWidth="1"/>
    <col min="772" max="772" width="11.85546875" style="63" customWidth="1"/>
    <col min="773" max="777" width="9.140625" style="63"/>
    <col min="778" max="778" width="10.7109375" style="63" customWidth="1"/>
    <col min="779" max="781" width="9.140625" style="63"/>
    <col min="782" max="782" width="10.85546875" style="63" customWidth="1"/>
    <col min="783" max="783" width="19.5703125" style="63" customWidth="1"/>
    <col min="784" max="1024" width="9.140625" style="63"/>
    <col min="1025" max="1025" width="6.85546875" style="63" customWidth="1"/>
    <col min="1026" max="1026" width="10" style="63" customWidth="1"/>
    <col min="1027" max="1027" width="11.28515625" style="63" customWidth="1"/>
    <col min="1028" max="1028" width="11.85546875" style="63" customWidth="1"/>
    <col min="1029" max="1033" width="9.140625" style="63"/>
    <col min="1034" max="1034" width="10.7109375" style="63" customWidth="1"/>
    <col min="1035" max="1037" width="9.140625" style="63"/>
    <col min="1038" max="1038" width="10.85546875" style="63" customWidth="1"/>
    <col min="1039" max="1039" width="19.5703125" style="63" customWidth="1"/>
    <col min="1040" max="1280" width="9.140625" style="63"/>
    <col min="1281" max="1281" width="6.85546875" style="63" customWidth="1"/>
    <col min="1282" max="1282" width="10" style="63" customWidth="1"/>
    <col min="1283" max="1283" width="11.28515625" style="63" customWidth="1"/>
    <col min="1284" max="1284" width="11.85546875" style="63" customWidth="1"/>
    <col min="1285" max="1289" width="9.140625" style="63"/>
    <col min="1290" max="1290" width="10.7109375" style="63" customWidth="1"/>
    <col min="1291" max="1293" width="9.140625" style="63"/>
    <col min="1294" max="1294" width="10.85546875" style="63" customWidth="1"/>
    <col min="1295" max="1295" width="19.5703125" style="63" customWidth="1"/>
    <col min="1296" max="1536" width="9.140625" style="63"/>
    <col min="1537" max="1537" width="6.85546875" style="63" customWidth="1"/>
    <col min="1538" max="1538" width="10" style="63" customWidth="1"/>
    <col min="1539" max="1539" width="11.28515625" style="63" customWidth="1"/>
    <col min="1540" max="1540" width="11.85546875" style="63" customWidth="1"/>
    <col min="1541" max="1545" width="9.140625" style="63"/>
    <col min="1546" max="1546" width="10.7109375" style="63" customWidth="1"/>
    <col min="1547" max="1549" width="9.140625" style="63"/>
    <col min="1550" max="1550" width="10.85546875" style="63" customWidth="1"/>
    <col min="1551" max="1551" width="19.5703125" style="63" customWidth="1"/>
    <col min="1552" max="1792" width="9.140625" style="63"/>
    <col min="1793" max="1793" width="6.85546875" style="63" customWidth="1"/>
    <col min="1794" max="1794" width="10" style="63" customWidth="1"/>
    <col min="1795" max="1795" width="11.28515625" style="63" customWidth="1"/>
    <col min="1796" max="1796" width="11.85546875" style="63" customWidth="1"/>
    <col min="1797" max="1801" width="9.140625" style="63"/>
    <col min="1802" max="1802" width="10.7109375" style="63" customWidth="1"/>
    <col min="1803" max="1805" width="9.140625" style="63"/>
    <col min="1806" max="1806" width="10.85546875" style="63" customWidth="1"/>
    <col min="1807" max="1807" width="19.5703125" style="63" customWidth="1"/>
    <col min="1808" max="2048" width="9.140625" style="63"/>
    <col min="2049" max="2049" width="6.85546875" style="63" customWidth="1"/>
    <col min="2050" max="2050" width="10" style="63" customWidth="1"/>
    <col min="2051" max="2051" width="11.28515625" style="63" customWidth="1"/>
    <col min="2052" max="2052" width="11.85546875" style="63" customWidth="1"/>
    <col min="2053" max="2057" width="9.140625" style="63"/>
    <col min="2058" max="2058" width="10.7109375" style="63" customWidth="1"/>
    <col min="2059" max="2061" width="9.140625" style="63"/>
    <col min="2062" max="2062" width="10.85546875" style="63" customWidth="1"/>
    <col min="2063" max="2063" width="19.5703125" style="63" customWidth="1"/>
    <col min="2064" max="2304" width="9.140625" style="63"/>
    <col min="2305" max="2305" width="6.85546875" style="63" customWidth="1"/>
    <col min="2306" max="2306" width="10" style="63" customWidth="1"/>
    <col min="2307" max="2307" width="11.28515625" style="63" customWidth="1"/>
    <col min="2308" max="2308" width="11.85546875" style="63" customWidth="1"/>
    <col min="2309" max="2313" width="9.140625" style="63"/>
    <col min="2314" max="2314" width="10.7109375" style="63" customWidth="1"/>
    <col min="2315" max="2317" width="9.140625" style="63"/>
    <col min="2318" max="2318" width="10.85546875" style="63" customWidth="1"/>
    <col min="2319" max="2319" width="19.5703125" style="63" customWidth="1"/>
    <col min="2320" max="2560" width="9.140625" style="63"/>
    <col min="2561" max="2561" width="6.85546875" style="63" customWidth="1"/>
    <col min="2562" max="2562" width="10" style="63" customWidth="1"/>
    <col min="2563" max="2563" width="11.28515625" style="63" customWidth="1"/>
    <col min="2564" max="2564" width="11.85546875" style="63" customWidth="1"/>
    <col min="2565" max="2569" width="9.140625" style="63"/>
    <col min="2570" max="2570" width="10.7109375" style="63" customWidth="1"/>
    <col min="2571" max="2573" width="9.140625" style="63"/>
    <col min="2574" max="2574" width="10.85546875" style="63" customWidth="1"/>
    <col min="2575" max="2575" width="19.5703125" style="63" customWidth="1"/>
    <col min="2576" max="2816" width="9.140625" style="63"/>
    <col min="2817" max="2817" width="6.85546875" style="63" customWidth="1"/>
    <col min="2818" max="2818" width="10" style="63" customWidth="1"/>
    <col min="2819" max="2819" width="11.28515625" style="63" customWidth="1"/>
    <col min="2820" max="2820" width="11.85546875" style="63" customWidth="1"/>
    <col min="2821" max="2825" width="9.140625" style="63"/>
    <col min="2826" max="2826" width="10.7109375" style="63" customWidth="1"/>
    <col min="2827" max="2829" width="9.140625" style="63"/>
    <col min="2830" max="2830" width="10.85546875" style="63" customWidth="1"/>
    <col min="2831" max="2831" width="19.5703125" style="63" customWidth="1"/>
    <col min="2832" max="3072" width="9.140625" style="63"/>
    <col min="3073" max="3073" width="6.85546875" style="63" customWidth="1"/>
    <col min="3074" max="3074" width="10" style="63" customWidth="1"/>
    <col min="3075" max="3075" width="11.28515625" style="63" customWidth="1"/>
    <col min="3076" max="3076" width="11.85546875" style="63" customWidth="1"/>
    <col min="3077" max="3081" width="9.140625" style="63"/>
    <col min="3082" max="3082" width="10.7109375" style="63" customWidth="1"/>
    <col min="3083" max="3085" width="9.140625" style="63"/>
    <col min="3086" max="3086" width="10.85546875" style="63" customWidth="1"/>
    <col min="3087" max="3087" width="19.5703125" style="63" customWidth="1"/>
    <col min="3088" max="3328" width="9.140625" style="63"/>
    <col min="3329" max="3329" width="6.85546875" style="63" customWidth="1"/>
    <col min="3330" max="3330" width="10" style="63" customWidth="1"/>
    <col min="3331" max="3331" width="11.28515625" style="63" customWidth="1"/>
    <col min="3332" max="3332" width="11.85546875" style="63" customWidth="1"/>
    <col min="3333" max="3337" width="9.140625" style="63"/>
    <col min="3338" max="3338" width="10.7109375" style="63" customWidth="1"/>
    <col min="3339" max="3341" width="9.140625" style="63"/>
    <col min="3342" max="3342" width="10.85546875" style="63" customWidth="1"/>
    <col min="3343" max="3343" width="19.5703125" style="63" customWidth="1"/>
    <col min="3344" max="3584" width="9.140625" style="63"/>
    <col min="3585" max="3585" width="6.85546875" style="63" customWidth="1"/>
    <col min="3586" max="3586" width="10" style="63" customWidth="1"/>
    <col min="3587" max="3587" width="11.28515625" style="63" customWidth="1"/>
    <col min="3588" max="3588" width="11.85546875" style="63" customWidth="1"/>
    <col min="3589" max="3593" width="9.140625" style="63"/>
    <col min="3594" max="3594" width="10.7109375" style="63" customWidth="1"/>
    <col min="3595" max="3597" width="9.140625" style="63"/>
    <col min="3598" max="3598" width="10.85546875" style="63" customWidth="1"/>
    <col min="3599" max="3599" width="19.5703125" style="63" customWidth="1"/>
    <col min="3600" max="3840" width="9.140625" style="63"/>
    <col min="3841" max="3841" width="6.85546875" style="63" customWidth="1"/>
    <col min="3842" max="3842" width="10" style="63" customWidth="1"/>
    <col min="3843" max="3843" width="11.28515625" style="63" customWidth="1"/>
    <col min="3844" max="3844" width="11.85546875" style="63" customWidth="1"/>
    <col min="3845" max="3849" width="9.140625" style="63"/>
    <col min="3850" max="3850" width="10.7109375" style="63" customWidth="1"/>
    <col min="3851" max="3853" width="9.140625" style="63"/>
    <col min="3854" max="3854" width="10.85546875" style="63" customWidth="1"/>
    <col min="3855" max="3855" width="19.5703125" style="63" customWidth="1"/>
    <col min="3856" max="4096" width="9.140625" style="63"/>
    <col min="4097" max="4097" width="6.85546875" style="63" customWidth="1"/>
    <col min="4098" max="4098" width="10" style="63" customWidth="1"/>
    <col min="4099" max="4099" width="11.28515625" style="63" customWidth="1"/>
    <col min="4100" max="4100" width="11.85546875" style="63" customWidth="1"/>
    <col min="4101" max="4105" width="9.140625" style="63"/>
    <col min="4106" max="4106" width="10.7109375" style="63" customWidth="1"/>
    <col min="4107" max="4109" width="9.140625" style="63"/>
    <col min="4110" max="4110" width="10.85546875" style="63" customWidth="1"/>
    <col min="4111" max="4111" width="19.5703125" style="63" customWidth="1"/>
    <col min="4112" max="4352" width="9.140625" style="63"/>
    <col min="4353" max="4353" width="6.85546875" style="63" customWidth="1"/>
    <col min="4354" max="4354" width="10" style="63" customWidth="1"/>
    <col min="4355" max="4355" width="11.28515625" style="63" customWidth="1"/>
    <col min="4356" max="4356" width="11.85546875" style="63" customWidth="1"/>
    <col min="4357" max="4361" width="9.140625" style="63"/>
    <col min="4362" max="4362" width="10.7109375" style="63" customWidth="1"/>
    <col min="4363" max="4365" width="9.140625" style="63"/>
    <col min="4366" max="4366" width="10.85546875" style="63" customWidth="1"/>
    <col min="4367" max="4367" width="19.5703125" style="63" customWidth="1"/>
    <col min="4368" max="4608" width="9.140625" style="63"/>
    <col min="4609" max="4609" width="6.85546875" style="63" customWidth="1"/>
    <col min="4610" max="4610" width="10" style="63" customWidth="1"/>
    <col min="4611" max="4611" width="11.28515625" style="63" customWidth="1"/>
    <col min="4612" max="4612" width="11.85546875" style="63" customWidth="1"/>
    <col min="4613" max="4617" width="9.140625" style="63"/>
    <col min="4618" max="4618" width="10.7109375" style="63" customWidth="1"/>
    <col min="4619" max="4621" width="9.140625" style="63"/>
    <col min="4622" max="4622" width="10.85546875" style="63" customWidth="1"/>
    <col min="4623" max="4623" width="19.5703125" style="63" customWidth="1"/>
    <col min="4624" max="4864" width="9.140625" style="63"/>
    <col min="4865" max="4865" width="6.85546875" style="63" customWidth="1"/>
    <col min="4866" max="4866" width="10" style="63" customWidth="1"/>
    <col min="4867" max="4867" width="11.28515625" style="63" customWidth="1"/>
    <col min="4868" max="4868" width="11.85546875" style="63" customWidth="1"/>
    <col min="4869" max="4873" width="9.140625" style="63"/>
    <col min="4874" max="4874" width="10.7109375" style="63" customWidth="1"/>
    <col min="4875" max="4877" width="9.140625" style="63"/>
    <col min="4878" max="4878" width="10.85546875" style="63" customWidth="1"/>
    <col min="4879" max="4879" width="19.5703125" style="63" customWidth="1"/>
    <col min="4880" max="5120" width="9.140625" style="63"/>
    <col min="5121" max="5121" width="6.85546875" style="63" customWidth="1"/>
    <col min="5122" max="5122" width="10" style="63" customWidth="1"/>
    <col min="5123" max="5123" width="11.28515625" style="63" customWidth="1"/>
    <col min="5124" max="5124" width="11.85546875" style="63" customWidth="1"/>
    <col min="5125" max="5129" width="9.140625" style="63"/>
    <col min="5130" max="5130" width="10.7109375" style="63" customWidth="1"/>
    <col min="5131" max="5133" width="9.140625" style="63"/>
    <col min="5134" max="5134" width="10.85546875" style="63" customWidth="1"/>
    <col min="5135" max="5135" width="19.5703125" style="63" customWidth="1"/>
    <col min="5136" max="5376" width="9.140625" style="63"/>
    <col min="5377" max="5377" width="6.85546875" style="63" customWidth="1"/>
    <col min="5378" max="5378" width="10" style="63" customWidth="1"/>
    <col min="5379" max="5379" width="11.28515625" style="63" customWidth="1"/>
    <col min="5380" max="5380" width="11.85546875" style="63" customWidth="1"/>
    <col min="5381" max="5385" width="9.140625" style="63"/>
    <col min="5386" max="5386" width="10.7109375" style="63" customWidth="1"/>
    <col min="5387" max="5389" width="9.140625" style="63"/>
    <col min="5390" max="5390" width="10.85546875" style="63" customWidth="1"/>
    <col min="5391" max="5391" width="19.5703125" style="63" customWidth="1"/>
    <col min="5392" max="5632" width="9.140625" style="63"/>
    <col min="5633" max="5633" width="6.85546875" style="63" customWidth="1"/>
    <col min="5634" max="5634" width="10" style="63" customWidth="1"/>
    <col min="5635" max="5635" width="11.28515625" style="63" customWidth="1"/>
    <col min="5636" max="5636" width="11.85546875" style="63" customWidth="1"/>
    <col min="5637" max="5641" width="9.140625" style="63"/>
    <col min="5642" max="5642" width="10.7109375" style="63" customWidth="1"/>
    <col min="5643" max="5645" width="9.140625" style="63"/>
    <col min="5646" max="5646" width="10.85546875" style="63" customWidth="1"/>
    <col min="5647" max="5647" width="19.5703125" style="63" customWidth="1"/>
    <col min="5648" max="5888" width="9.140625" style="63"/>
    <col min="5889" max="5889" width="6.85546875" style="63" customWidth="1"/>
    <col min="5890" max="5890" width="10" style="63" customWidth="1"/>
    <col min="5891" max="5891" width="11.28515625" style="63" customWidth="1"/>
    <col min="5892" max="5892" width="11.85546875" style="63" customWidth="1"/>
    <col min="5893" max="5897" width="9.140625" style="63"/>
    <col min="5898" max="5898" width="10.7109375" style="63" customWidth="1"/>
    <col min="5899" max="5901" width="9.140625" style="63"/>
    <col min="5902" max="5902" width="10.85546875" style="63" customWidth="1"/>
    <col min="5903" max="5903" width="19.5703125" style="63" customWidth="1"/>
    <col min="5904" max="6144" width="9.140625" style="63"/>
    <col min="6145" max="6145" width="6.85546875" style="63" customWidth="1"/>
    <col min="6146" max="6146" width="10" style="63" customWidth="1"/>
    <col min="6147" max="6147" width="11.28515625" style="63" customWidth="1"/>
    <col min="6148" max="6148" width="11.85546875" style="63" customWidth="1"/>
    <col min="6149" max="6153" width="9.140625" style="63"/>
    <col min="6154" max="6154" width="10.7109375" style="63" customWidth="1"/>
    <col min="6155" max="6157" width="9.140625" style="63"/>
    <col min="6158" max="6158" width="10.85546875" style="63" customWidth="1"/>
    <col min="6159" max="6159" width="19.5703125" style="63" customWidth="1"/>
    <col min="6160" max="6400" width="9.140625" style="63"/>
    <col min="6401" max="6401" width="6.85546875" style="63" customWidth="1"/>
    <col min="6402" max="6402" width="10" style="63" customWidth="1"/>
    <col min="6403" max="6403" width="11.28515625" style="63" customWidth="1"/>
    <col min="6404" max="6404" width="11.85546875" style="63" customWidth="1"/>
    <col min="6405" max="6409" width="9.140625" style="63"/>
    <col min="6410" max="6410" width="10.7109375" style="63" customWidth="1"/>
    <col min="6411" max="6413" width="9.140625" style="63"/>
    <col min="6414" max="6414" width="10.85546875" style="63" customWidth="1"/>
    <col min="6415" max="6415" width="19.5703125" style="63" customWidth="1"/>
    <col min="6416" max="6656" width="9.140625" style="63"/>
    <col min="6657" max="6657" width="6.85546875" style="63" customWidth="1"/>
    <col min="6658" max="6658" width="10" style="63" customWidth="1"/>
    <col min="6659" max="6659" width="11.28515625" style="63" customWidth="1"/>
    <col min="6660" max="6660" width="11.85546875" style="63" customWidth="1"/>
    <col min="6661" max="6665" width="9.140625" style="63"/>
    <col min="6666" max="6666" width="10.7109375" style="63" customWidth="1"/>
    <col min="6667" max="6669" width="9.140625" style="63"/>
    <col min="6670" max="6670" width="10.85546875" style="63" customWidth="1"/>
    <col min="6671" max="6671" width="19.5703125" style="63" customWidth="1"/>
    <col min="6672" max="6912" width="9.140625" style="63"/>
    <col min="6913" max="6913" width="6.85546875" style="63" customWidth="1"/>
    <col min="6914" max="6914" width="10" style="63" customWidth="1"/>
    <col min="6915" max="6915" width="11.28515625" style="63" customWidth="1"/>
    <col min="6916" max="6916" width="11.85546875" style="63" customWidth="1"/>
    <col min="6917" max="6921" width="9.140625" style="63"/>
    <col min="6922" max="6922" width="10.7109375" style="63" customWidth="1"/>
    <col min="6923" max="6925" width="9.140625" style="63"/>
    <col min="6926" max="6926" width="10.85546875" style="63" customWidth="1"/>
    <col min="6927" max="6927" width="19.5703125" style="63" customWidth="1"/>
    <col min="6928" max="7168" width="9.140625" style="63"/>
    <col min="7169" max="7169" width="6.85546875" style="63" customWidth="1"/>
    <col min="7170" max="7170" width="10" style="63" customWidth="1"/>
    <col min="7171" max="7171" width="11.28515625" style="63" customWidth="1"/>
    <col min="7172" max="7172" width="11.85546875" style="63" customWidth="1"/>
    <col min="7173" max="7177" width="9.140625" style="63"/>
    <col min="7178" max="7178" width="10.7109375" style="63" customWidth="1"/>
    <col min="7179" max="7181" width="9.140625" style="63"/>
    <col min="7182" max="7182" width="10.85546875" style="63" customWidth="1"/>
    <col min="7183" max="7183" width="19.5703125" style="63" customWidth="1"/>
    <col min="7184" max="7424" width="9.140625" style="63"/>
    <col min="7425" max="7425" width="6.85546875" style="63" customWidth="1"/>
    <col min="7426" max="7426" width="10" style="63" customWidth="1"/>
    <col min="7427" max="7427" width="11.28515625" style="63" customWidth="1"/>
    <col min="7428" max="7428" width="11.85546875" style="63" customWidth="1"/>
    <col min="7429" max="7433" width="9.140625" style="63"/>
    <col min="7434" max="7434" width="10.7109375" style="63" customWidth="1"/>
    <col min="7435" max="7437" width="9.140625" style="63"/>
    <col min="7438" max="7438" width="10.85546875" style="63" customWidth="1"/>
    <col min="7439" max="7439" width="19.5703125" style="63" customWidth="1"/>
    <col min="7440" max="7680" width="9.140625" style="63"/>
    <col min="7681" max="7681" width="6.85546875" style="63" customWidth="1"/>
    <col min="7682" max="7682" width="10" style="63" customWidth="1"/>
    <col min="7683" max="7683" width="11.28515625" style="63" customWidth="1"/>
    <col min="7684" max="7684" width="11.85546875" style="63" customWidth="1"/>
    <col min="7685" max="7689" width="9.140625" style="63"/>
    <col min="7690" max="7690" width="10.7109375" style="63" customWidth="1"/>
    <col min="7691" max="7693" width="9.140625" style="63"/>
    <col min="7694" max="7694" width="10.85546875" style="63" customWidth="1"/>
    <col min="7695" max="7695" width="19.5703125" style="63" customWidth="1"/>
    <col min="7696" max="7936" width="9.140625" style="63"/>
    <col min="7937" max="7937" width="6.85546875" style="63" customWidth="1"/>
    <col min="7938" max="7938" width="10" style="63" customWidth="1"/>
    <col min="7939" max="7939" width="11.28515625" style="63" customWidth="1"/>
    <col min="7940" max="7940" width="11.85546875" style="63" customWidth="1"/>
    <col min="7941" max="7945" width="9.140625" style="63"/>
    <col min="7946" max="7946" width="10.7109375" style="63" customWidth="1"/>
    <col min="7947" max="7949" width="9.140625" style="63"/>
    <col min="7950" max="7950" width="10.85546875" style="63" customWidth="1"/>
    <col min="7951" max="7951" width="19.5703125" style="63" customWidth="1"/>
    <col min="7952" max="8192" width="9.140625" style="63"/>
    <col min="8193" max="8193" width="6.85546875" style="63" customWidth="1"/>
    <col min="8194" max="8194" width="10" style="63" customWidth="1"/>
    <col min="8195" max="8195" width="11.28515625" style="63" customWidth="1"/>
    <col min="8196" max="8196" width="11.85546875" style="63" customWidth="1"/>
    <col min="8197" max="8201" width="9.140625" style="63"/>
    <col min="8202" max="8202" width="10.7109375" style="63" customWidth="1"/>
    <col min="8203" max="8205" width="9.140625" style="63"/>
    <col min="8206" max="8206" width="10.85546875" style="63" customWidth="1"/>
    <col min="8207" max="8207" width="19.5703125" style="63" customWidth="1"/>
    <col min="8208" max="8448" width="9.140625" style="63"/>
    <col min="8449" max="8449" width="6.85546875" style="63" customWidth="1"/>
    <col min="8450" max="8450" width="10" style="63" customWidth="1"/>
    <col min="8451" max="8451" width="11.28515625" style="63" customWidth="1"/>
    <col min="8452" max="8452" width="11.85546875" style="63" customWidth="1"/>
    <col min="8453" max="8457" width="9.140625" style="63"/>
    <col min="8458" max="8458" width="10.7109375" style="63" customWidth="1"/>
    <col min="8459" max="8461" width="9.140625" style="63"/>
    <col min="8462" max="8462" width="10.85546875" style="63" customWidth="1"/>
    <col min="8463" max="8463" width="19.5703125" style="63" customWidth="1"/>
    <col min="8464" max="8704" width="9.140625" style="63"/>
    <col min="8705" max="8705" width="6.85546875" style="63" customWidth="1"/>
    <col min="8706" max="8706" width="10" style="63" customWidth="1"/>
    <col min="8707" max="8707" width="11.28515625" style="63" customWidth="1"/>
    <col min="8708" max="8708" width="11.85546875" style="63" customWidth="1"/>
    <col min="8709" max="8713" width="9.140625" style="63"/>
    <col min="8714" max="8714" width="10.7109375" style="63" customWidth="1"/>
    <col min="8715" max="8717" width="9.140625" style="63"/>
    <col min="8718" max="8718" width="10.85546875" style="63" customWidth="1"/>
    <col min="8719" max="8719" width="19.5703125" style="63" customWidth="1"/>
    <col min="8720" max="8960" width="9.140625" style="63"/>
    <col min="8961" max="8961" width="6.85546875" style="63" customWidth="1"/>
    <col min="8962" max="8962" width="10" style="63" customWidth="1"/>
    <col min="8963" max="8963" width="11.28515625" style="63" customWidth="1"/>
    <col min="8964" max="8964" width="11.85546875" style="63" customWidth="1"/>
    <col min="8965" max="8969" width="9.140625" style="63"/>
    <col min="8970" max="8970" width="10.7109375" style="63" customWidth="1"/>
    <col min="8971" max="8973" width="9.140625" style="63"/>
    <col min="8974" max="8974" width="10.85546875" style="63" customWidth="1"/>
    <col min="8975" max="8975" width="19.5703125" style="63" customWidth="1"/>
    <col min="8976" max="9216" width="9.140625" style="63"/>
    <col min="9217" max="9217" width="6.85546875" style="63" customWidth="1"/>
    <col min="9218" max="9218" width="10" style="63" customWidth="1"/>
    <col min="9219" max="9219" width="11.28515625" style="63" customWidth="1"/>
    <col min="9220" max="9220" width="11.85546875" style="63" customWidth="1"/>
    <col min="9221" max="9225" width="9.140625" style="63"/>
    <col min="9226" max="9226" width="10.7109375" style="63" customWidth="1"/>
    <col min="9227" max="9229" width="9.140625" style="63"/>
    <col min="9230" max="9230" width="10.85546875" style="63" customWidth="1"/>
    <col min="9231" max="9231" width="19.5703125" style="63" customWidth="1"/>
    <col min="9232" max="9472" width="9.140625" style="63"/>
    <col min="9473" max="9473" width="6.85546875" style="63" customWidth="1"/>
    <col min="9474" max="9474" width="10" style="63" customWidth="1"/>
    <col min="9475" max="9475" width="11.28515625" style="63" customWidth="1"/>
    <col min="9476" max="9476" width="11.85546875" style="63" customWidth="1"/>
    <col min="9477" max="9481" width="9.140625" style="63"/>
    <col min="9482" max="9482" width="10.7109375" style="63" customWidth="1"/>
    <col min="9483" max="9485" width="9.140625" style="63"/>
    <col min="9486" max="9486" width="10.85546875" style="63" customWidth="1"/>
    <col min="9487" max="9487" width="19.5703125" style="63" customWidth="1"/>
    <col min="9488" max="9728" width="9.140625" style="63"/>
    <col min="9729" max="9729" width="6.85546875" style="63" customWidth="1"/>
    <col min="9730" max="9730" width="10" style="63" customWidth="1"/>
    <col min="9731" max="9731" width="11.28515625" style="63" customWidth="1"/>
    <col min="9732" max="9732" width="11.85546875" style="63" customWidth="1"/>
    <col min="9733" max="9737" width="9.140625" style="63"/>
    <col min="9738" max="9738" width="10.7109375" style="63" customWidth="1"/>
    <col min="9739" max="9741" width="9.140625" style="63"/>
    <col min="9742" max="9742" width="10.85546875" style="63" customWidth="1"/>
    <col min="9743" max="9743" width="19.5703125" style="63" customWidth="1"/>
    <col min="9744" max="9984" width="9.140625" style="63"/>
    <col min="9985" max="9985" width="6.85546875" style="63" customWidth="1"/>
    <col min="9986" max="9986" width="10" style="63" customWidth="1"/>
    <col min="9987" max="9987" width="11.28515625" style="63" customWidth="1"/>
    <col min="9988" max="9988" width="11.85546875" style="63" customWidth="1"/>
    <col min="9989" max="9993" width="9.140625" style="63"/>
    <col min="9994" max="9994" width="10.7109375" style="63" customWidth="1"/>
    <col min="9995" max="9997" width="9.140625" style="63"/>
    <col min="9998" max="9998" width="10.85546875" style="63" customWidth="1"/>
    <col min="9999" max="9999" width="19.5703125" style="63" customWidth="1"/>
    <col min="10000" max="10240" width="9.140625" style="63"/>
    <col min="10241" max="10241" width="6.85546875" style="63" customWidth="1"/>
    <col min="10242" max="10242" width="10" style="63" customWidth="1"/>
    <col min="10243" max="10243" width="11.28515625" style="63" customWidth="1"/>
    <col min="10244" max="10244" width="11.85546875" style="63" customWidth="1"/>
    <col min="10245" max="10249" width="9.140625" style="63"/>
    <col min="10250" max="10250" width="10.7109375" style="63" customWidth="1"/>
    <col min="10251" max="10253" width="9.140625" style="63"/>
    <col min="10254" max="10254" width="10.85546875" style="63" customWidth="1"/>
    <col min="10255" max="10255" width="19.5703125" style="63" customWidth="1"/>
    <col min="10256" max="10496" width="9.140625" style="63"/>
    <col min="10497" max="10497" width="6.85546875" style="63" customWidth="1"/>
    <col min="10498" max="10498" width="10" style="63" customWidth="1"/>
    <col min="10499" max="10499" width="11.28515625" style="63" customWidth="1"/>
    <col min="10500" max="10500" width="11.85546875" style="63" customWidth="1"/>
    <col min="10501" max="10505" width="9.140625" style="63"/>
    <col min="10506" max="10506" width="10.7109375" style="63" customWidth="1"/>
    <col min="10507" max="10509" width="9.140625" style="63"/>
    <col min="10510" max="10510" width="10.85546875" style="63" customWidth="1"/>
    <col min="10511" max="10511" width="19.5703125" style="63" customWidth="1"/>
    <col min="10512" max="10752" width="9.140625" style="63"/>
    <col min="10753" max="10753" width="6.85546875" style="63" customWidth="1"/>
    <col min="10754" max="10754" width="10" style="63" customWidth="1"/>
    <col min="10755" max="10755" width="11.28515625" style="63" customWidth="1"/>
    <col min="10756" max="10756" width="11.85546875" style="63" customWidth="1"/>
    <col min="10757" max="10761" width="9.140625" style="63"/>
    <col min="10762" max="10762" width="10.7109375" style="63" customWidth="1"/>
    <col min="10763" max="10765" width="9.140625" style="63"/>
    <col min="10766" max="10766" width="10.85546875" style="63" customWidth="1"/>
    <col min="10767" max="10767" width="19.5703125" style="63" customWidth="1"/>
    <col min="10768" max="11008" width="9.140625" style="63"/>
    <col min="11009" max="11009" width="6.85546875" style="63" customWidth="1"/>
    <col min="11010" max="11010" width="10" style="63" customWidth="1"/>
    <col min="11011" max="11011" width="11.28515625" style="63" customWidth="1"/>
    <col min="11012" max="11012" width="11.85546875" style="63" customWidth="1"/>
    <col min="11013" max="11017" width="9.140625" style="63"/>
    <col min="11018" max="11018" width="10.7109375" style="63" customWidth="1"/>
    <col min="11019" max="11021" width="9.140625" style="63"/>
    <col min="11022" max="11022" width="10.85546875" style="63" customWidth="1"/>
    <col min="11023" max="11023" width="19.5703125" style="63" customWidth="1"/>
    <col min="11024" max="11264" width="9.140625" style="63"/>
    <col min="11265" max="11265" width="6.85546875" style="63" customWidth="1"/>
    <col min="11266" max="11266" width="10" style="63" customWidth="1"/>
    <col min="11267" max="11267" width="11.28515625" style="63" customWidth="1"/>
    <col min="11268" max="11268" width="11.85546875" style="63" customWidth="1"/>
    <col min="11269" max="11273" width="9.140625" style="63"/>
    <col min="11274" max="11274" width="10.7109375" style="63" customWidth="1"/>
    <col min="11275" max="11277" width="9.140625" style="63"/>
    <col min="11278" max="11278" width="10.85546875" style="63" customWidth="1"/>
    <col min="11279" max="11279" width="19.5703125" style="63" customWidth="1"/>
    <col min="11280" max="11520" width="9.140625" style="63"/>
    <col min="11521" max="11521" width="6.85546875" style="63" customWidth="1"/>
    <col min="11522" max="11522" width="10" style="63" customWidth="1"/>
    <col min="11523" max="11523" width="11.28515625" style="63" customWidth="1"/>
    <col min="11524" max="11524" width="11.85546875" style="63" customWidth="1"/>
    <col min="11525" max="11529" width="9.140625" style="63"/>
    <col min="11530" max="11530" width="10.7109375" style="63" customWidth="1"/>
    <col min="11531" max="11533" width="9.140625" style="63"/>
    <col min="11534" max="11534" width="10.85546875" style="63" customWidth="1"/>
    <col min="11535" max="11535" width="19.5703125" style="63" customWidth="1"/>
    <col min="11536" max="11776" width="9.140625" style="63"/>
    <col min="11777" max="11777" width="6.85546875" style="63" customWidth="1"/>
    <col min="11778" max="11778" width="10" style="63" customWidth="1"/>
    <col min="11779" max="11779" width="11.28515625" style="63" customWidth="1"/>
    <col min="11780" max="11780" width="11.85546875" style="63" customWidth="1"/>
    <col min="11781" max="11785" width="9.140625" style="63"/>
    <col min="11786" max="11786" width="10.7109375" style="63" customWidth="1"/>
    <col min="11787" max="11789" width="9.140625" style="63"/>
    <col min="11790" max="11790" width="10.85546875" style="63" customWidth="1"/>
    <col min="11791" max="11791" width="19.5703125" style="63" customWidth="1"/>
    <col min="11792" max="12032" width="9.140625" style="63"/>
    <col min="12033" max="12033" width="6.85546875" style="63" customWidth="1"/>
    <col min="12034" max="12034" width="10" style="63" customWidth="1"/>
    <col min="12035" max="12035" width="11.28515625" style="63" customWidth="1"/>
    <col min="12036" max="12036" width="11.85546875" style="63" customWidth="1"/>
    <col min="12037" max="12041" width="9.140625" style="63"/>
    <col min="12042" max="12042" width="10.7109375" style="63" customWidth="1"/>
    <col min="12043" max="12045" width="9.140625" style="63"/>
    <col min="12046" max="12046" width="10.85546875" style="63" customWidth="1"/>
    <col min="12047" max="12047" width="19.5703125" style="63" customWidth="1"/>
    <col min="12048" max="12288" width="9.140625" style="63"/>
    <col min="12289" max="12289" width="6.85546875" style="63" customWidth="1"/>
    <col min="12290" max="12290" width="10" style="63" customWidth="1"/>
    <col min="12291" max="12291" width="11.28515625" style="63" customWidth="1"/>
    <col min="12292" max="12292" width="11.85546875" style="63" customWidth="1"/>
    <col min="12293" max="12297" width="9.140625" style="63"/>
    <col min="12298" max="12298" width="10.7109375" style="63" customWidth="1"/>
    <col min="12299" max="12301" width="9.140625" style="63"/>
    <col min="12302" max="12302" width="10.85546875" style="63" customWidth="1"/>
    <col min="12303" max="12303" width="19.5703125" style="63" customWidth="1"/>
    <col min="12304" max="12544" width="9.140625" style="63"/>
    <col min="12545" max="12545" width="6.85546875" style="63" customWidth="1"/>
    <col min="12546" max="12546" width="10" style="63" customWidth="1"/>
    <col min="12547" max="12547" width="11.28515625" style="63" customWidth="1"/>
    <col min="12548" max="12548" width="11.85546875" style="63" customWidth="1"/>
    <col min="12549" max="12553" width="9.140625" style="63"/>
    <col min="12554" max="12554" width="10.7109375" style="63" customWidth="1"/>
    <col min="12555" max="12557" width="9.140625" style="63"/>
    <col min="12558" max="12558" width="10.85546875" style="63" customWidth="1"/>
    <col min="12559" max="12559" width="19.5703125" style="63" customWidth="1"/>
    <col min="12560" max="12800" width="9.140625" style="63"/>
    <col min="12801" max="12801" width="6.85546875" style="63" customWidth="1"/>
    <col min="12802" max="12802" width="10" style="63" customWidth="1"/>
    <col min="12803" max="12803" width="11.28515625" style="63" customWidth="1"/>
    <col min="12804" max="12804" width="11.85546875" style="63" customWidth="1"/>
    <col min="12805" max="12809" width="9.140625" style="63"/>
    <col min="12810" max="12810" width="10.7109375" style="63" customWidth="1"/>
    <col min="12811" max="12813" width="9.140625" style="63"/>
    <col min="12814" max="12814" width="10.85546875" style="63" customWidth="1"/>
    <col min="12815" max="12815" width="19.5703125" style="63" customWidth="1"/>
    <col min="12816" max="13056" width="9.140625" style="63"/>
    <col min="13057" max="13057" width="6.85546875" style="63" customWidth="1"/>
    <col min="13058" max="13058" width="10" style="63" customWidth="1"/>
    <col min="13059" max="13059" width="11.28515625" style="63" customWidth="1"/>
    <col min="13060" max="13060" width="11.85546875" style="63" customWidth="1"/>
    <col min="13061" max="13065" width="9.140625" style="63"/>
    <col min="13066" max="13066" width="10.7109375" style="63" customWidth="1"/>
    <col min="13067" max="13069" width="9.140625" style="63"/>
    <col min="13070" max="13070" width="10.85546875" style="63" customWidth="1"/>
    <col min="13071" max="13071" width="19.5703125" style="63" customWidth="1"/>
    <col min="13072" max="13312" width="9.140625" style="63"/>
    <col min="13313" max="13313" width="6.85546875" style="63" customWidth="1"/>
    <col min="13314" max="13314" width="10" style="63" customWidth="1"/>
    <col min="13315" max="13315" width="11.28515625" style="63" customWidth="1"/>
    <col min="13316" max="13316" width="11.85546875" style="63" customWidth="1"/>
    <col min="13317" max="13321" width="9.140625" style="63"/>
    <col min="13322" max="13322" width="10.7109375" style="63" customWidth="1"/>
    <col min="13323" max="13325" width="9.140625" style="63"/>
    <col min="13326" max="13326" width="10.85546875" style="63" customWidth="1"/>
    <col min="13327" max="13327" width="19.5703125" style="63" customWidth="1"/>
    <col min="13328" max="13568" width="9.140625" style="63"/>
    <col min="13569" max="13569" width="6.85546875" style="63" customWidth="1"/>
    <col min="13570" max="13570" width="10" style="63" customWidth="1"/>
    <col min="13571" max="13571" width="11.28515625" style="63" customWidth="1"/>
    <col min="13572" max="13572" width="11.85546875" style="63" customWidth="1"/>
    <col min="13573" max="13577" width="9.140625" style="63"/>
    <col min="13578" max="13578" width="10.7109375" style="63" customWidth="1"/>
    <col min="13579" max="13581" width="9.140625" style="63"/>
    <col min="13582" max="13582" width="10.85546875" style="63" customWidth="1"/>
    <col min="13583" max="13583" width="19.5703125" style="63" customWidth="1"/>
    <col min="13584" max="13824" width="9.140625" style="63"/>
    <col min="13825" max="13825" width="6.85546875" style="63" customWidth="1"/>
    <col min="13826" max="13826" width="10" style="63" customWidth="1"/>
    <col min="13827" max="13827" width="11.28515625" style="63" customWidth="1"/>
    <col min="13828" max="13828" width="11.85546875" style="63" customWidth="1"/>
    <col min="13829" max="13833" width="9.140625" style="63"/>
    <col min="13834" max="13834" width="10.7109375" style="63" customWidth="1"/>
    <col min="13835" max="13837" width="9.140625" style="63"/>
    <col min="13838" max="13838" width="10.85546875" style="63" customWidth="1"/>
    <col min="13839" max="13839" width="19.5703125" style="63" customWidth="1"/>
    <col min="13840" max="14080" width="9.140625" style="63"/>
    <col min="14081" max="14081" width="6.85546875" style="63" customWidth="1"/>
    <col min="14082" max="14082" width="10" style="63" customWidth="1"/>
    <col min="14083" max="14083" width="11.28515625" style="63" customWidth="1"/>
    <col min="14084" max="14084" width="11.85546875" style="63" customWidth="1"/>
    <col min="14085" max="14089" width="9.140625" style="63"/>
    <col min="14090" max="14090" width="10.7109375" style="63" customWidth="1"/>
    <col min="14091" max="14093" width="9.140625" style="63"/>
    <col min="14094" max="14094" width="10.85546875" style="63" customWidth="1"/>
    <col min="14095" max="14095" width="19.5703125" style="63" customWidth="1"/>
    <col min="14096" max="14336" width="9.140625" style="63"/>
    <col min="14337" max="14337" width="6.85546875" style="63" customWidth="1"/>
    <col min="14338" max="14338" width="10" style="63" customWidth="1"/>
    <col min="14339" max="14339" width="11.28515625" style="63" customWidth="1"/>
    <col min="14340" max="14340" width="11.85546875" style="63" customWidth="1"/>
    <col min="14341" max="14345" width="9.140625" style="63"/>
    <col min="14346" max="14346" width="10.7109375" style="63" customWidth="1"/>
    <col min="14347" max="14349" width="9.140625" style="63"/>
    <col min="14350" max="14350" width="10.85546875" style="63" customWidth="1"/>
    <col min="14351" max="14351" width="19.5703125" style="63" customWidth="1"/>
    <col min="14352" max="14592" width="9.140625" style="63"/>
    <col min="14593" max="14593" width="6.85546875" style="63" customWidth="1"/>
    <col min="14594" max="14594" width="10" style="63" customWidth="1"/>
    <col min="14595" max="14595" width="11.28515625" style="63" customWidth="1"/>
    <col min="14596" max="14596" width="11.85546875" style="63" customWidth="1"/>
    <col min="14597" max="14601" width="9.140625" style="63"/>
    <col min="14602" max="14602" width="10.7109375" style="63" customWidth="1"/>
    <col min="14603" max="14605" width="9.140625" style="63"/>
    <col min="14606" max="14606" width="10.85546875" style="63" customWidth="1"/>
    <col min="14607" max="14607" width="19.5703125" style="63" customWidth="1"/>
    <col min="14608" max="14848" width="9.140625" style="63"/>
    <col min="14849" max="14849" width="6.85546875" style="63" customWidth="1"/>
    <col min="14850" max="14850" width="10" style="63" customWidth="1"/>
    <col min="14851" max="14851" width="11.28515625" style="63" customWidth="1"/>
    <col min="14852" max="14852" width="11.85546875" style="63" customWidth="1"/>
    <col min="14853" max="14857" width="9.140625" style="63"/>
    <col min="14858" max="14858" width="10.7109375" style="63" customWidth="1"/>
    <col min="14859" max="14861" width="9.140625" style="63"/>
    <col min="14862" max="14862" width="10.85546875" style="63" customWidth="1"/>
    <col min="14863" max="14863" width="19.5703125" style="63" customWidth="1"/>
    <col min="14864" max="15104" width="9.140625" style="63"/>
    <col min="15105" max="15105" width="6.85546875" style="63" customWidth="1"/>
    <col min="15106" max="15106" width="10" style="63" customWidth="1"/>
    <col min="15107" max="15107" width="11.28515625" style="63" customWidth="1"/>
    <col min="15108" max="15108" width="11.85546875" style="63" customWidth="1"/>
    <col min="15109" max="15113" width="9.140625" style="63"/>
    <col min="15114" max="15114" width="10.7109375" style="63" customWidth="1"/>
    <col min="15115" max="15117" width="9.140625" style="63"/>
    <col min="15118" max="15118" width="10.85546875" style="63" customWidth="1"/>
    <col min="15119" max="15119" width="19.5703125" style="63" customWidth="1"/>
    <col min="15120" max="15360" width="9.140625" style="63"/>
    <col min="15361" max="15361" width="6.85546875" style="63" customWidth="1"/>
    <col min="15362" max="15362" width="10" style="63" customWidth="1"/>
    <col min="15363" max="15363" width="11.28515625" style="63" customWidth="1"/>
    <col min="15364" max="15364" width="11.85546875" style="63" customWidth="1"/>
    <col min="15365" max="15369" width="9.140625" style="63"/>
    <col min="15370" max="15370" width="10.7109375" style="63" customWidth="1"/>
    <col min="15371" max="15373" width="9.140625" style="63"/>
    <col min="15374" max="15374" width="10.85546875" style="63" customWidth="1"/>
    <col min="15375" max="15375" width="19.5703125" style="63" customWidth="1"/>
    <col min="15376" max="15616" width="9.140625" style="63"/>
    <col min="15617" max="15617" width="6.85546875" style="63" customWidth="1"/>
    <col min="15618" max="15618" width="10" style="63" customWidth="1"/>
    <col min="15619" max="15619" width="11.28515625" style="63" customWidth="1"/>
    <col min="15620" max="15620" width="11.85546875" style="63" customWidth="1"/>
    <col min="15621" max="15625" width="9.140625" style="63"/>
    <col min="15626" max="15626" width="10.7109375" style="63" customWidth="1"/>
    <col min="15627" max="15629" width="9.140625" style="63"/>
    <col min="15630" max="15630" width="10.85546875" style="63" customWidth="1"/>
    <col min="15631" max="15631" width="19.5703125" style="63" customWidth="1"/>
    <col min="15632" max="15872" width="9.140625" style="63"/>
    <col min="15873" max="15873" width="6.85546875" style="63" customWidth="1"/>
    <col min="15874" max="15874" width="10" style="63" customWidth="1"/>
    <col min="15875" max="15875" width="11.28515625" style="63" customWidth="1"/>
    <col min="15876" max="15876" width="11.85546875" style="63" customWidth="1"/>
    <col min="15877" max="15881" width="9.140625" style="63"/>
    <col min="15882" max="15882" width="10.7109375" style="63" customWidth="1"/>
    <col min="15883" max="15885" width="9.140625" style="63"/>
    <col min="15886" max="15886" width="10.85546875" style="63" customWidth="1"/>
    <col min="15887" max="15887" width="19.5703125" style="63" customWidth="1"/>
    <col min="15888" max="16128" width="9.140625" style="63"/>
    <col min="16129" max="16129" width="6.85546875" style="63" customWidth="1"/>
    <col min="16130" max="16130" width="10" style="63" customWidth="1"/>
    <col min="16131" max="16131" width="11.28515625" style="63" customWidth="1"/>
    <col min="16132" max="16132" width="11.85546875" style="63" customWidth="1"/>
    <col min="16133" max="16137" width="9.140625" style="63"/>
    <col min="16138" max="16138" width="10.7109375" style="63" customWidth="1"/>
    <col min="16139" max="16141" width="9.140625" style="63"/>
    <col min="16142" max="16142" width="10.85546875" style="63" customWidth="1"/>
    <col min="16143" max="16143" width="19.5703125" style="63" customWidth="1"/>
    <col min="16144" max="16384" width="9.140625" style="63"/>
  </cols>
  <sheetData>
    <row r="1" spans="2:15" ht="18" customHeight="1" x14ac:dyDescent="0.2">
      <c r="B1" s="105" t="s">
        <v>88</v>
      </c>
      <c r="C1" s="105"/>
      <c r="D1" s="105"/>
      <c r="E1" s="105"/>
      <c r="F1" s="105"/>
      <c r="G1" s="105"/>
      <c r="H1" s="105"/>
      <c r="I1" s="105"/>
      <c r="J1" s="105"/>
      <c r="K1" s="105"/>
      <c r="L1" s="105"/>
      <c r="M1" s="105"/>
      <c r="N1" s="105"/>
      <c r="O1" s="105"/>
    </row>
    <row r="2" spans="2:15" x14ac:dyDescent="0.2">
      <c r="B2" s="105"/>
      <c r="C2" s="105"/>
      <c r="D2" s="105"/>
      <c r="E2" s="105"/>
      <c r="F2" s="105"/>
      <c r="G2" s="105"/>
      <c r="H2" s="105"/>
      <c r="I2" s="105"/>
      <c r="J2" s="105"/>
      <c r="K2" s="105"/>
      <c r="L2" s="105"/>
      <c r="M2" s="105"/>
      <c r="N2" s="105"/>
      <c r="O2" s="105"/>
    </row>
    <row r="3" spans="2:15" x14ac:dyDescent="0.2">
      <c r="B3" s="105"/>
      <c r="C3" s="105"/>
      <c r="D3" s="105"/>
      <c r="E3" s="105"/>
      <c r="F3" s="105"/>
      <c r="G3" s="105"/>
      <c r="H3" s="105"/>
      <c r="I3" s="105"/>
      <c r="J3" s="105"/>
      <c r="K3" s="105"/>
      <c r="L3" s="105"/>
      <c r="M3" s="105"/>
      <c r="N3" s="105"/>
      <c r="O3" s="105"/>
    </row>
    <row r="4" spans="2:15" ht="21" customHeight="1" x14ac:dyDescent="0.2">
      <c r="B4" s="106" t="s">
        <v>89</v>
      </c>
      <c r="C4" s="106"/>
      <c r="D4" s="106"/>
      <c r="E4" s="106"/>
      <c r="F4" s="106"/>
      <c r="G4" s="106"/>
      <c r="H4" s="106"/>
      <c r="I4" s="106"/>
      <c r="J4" s="106"/>
      <c r="K4" s="106"/>
      <c r="L4" s="106"/>
      <c r="M4" s="106"/>
      <c r="N4" s="106"/>
      <c r="O4" s="106"/>
    </row>
    <row r="5" spans="2:15" ht="19.5" customHeight="1" x14ac:dyDescent="0.2">
      <c r="B5" s="106"/>
      <c r="C5" s="106"/>
      <c r="D5" s="106"/>
      <c r="E5" s="106"/>
      <c r="F5" s="106"/>
      <c r="G5" s="106"/>
      <c r="H5" s="106"/>
      <c r="I5" s="106"/>
      <c r="J5" s="106"/>
      <c r="K5" s="106"/>
      <c r="L5" s="106"/>
      <c r="M5" s="106"/>
      <c r="N5" s="106"/>
      <c r="O5" s="106"/>
    </row>
    <row r="6" spans="2:15" ht="18" customHeight="1" x14ac:dyDescent="0.2">
      <c r="B6" s="106"/>
      <c r="C6" s="106"/>
      <c r="D6" s="106"/>
      <c r="E6" s="106"/>
      <c r="F6" s="106"/>
      <c r="G6" s="106"/>
      <c r="H6" s="106"/>
      <c r="I6" s="106"/>
      <c r="J6" s="106"/>
      <c r="K6" s="106"/>
      <c r="L6" s="106"/>
      <c r="M6" s="106"/>
      <c r="N6" s="106"/>
      <c r="O6" s="106"/>
    </row>
    <row r="7" spans="2:15" ht="19.5" customHeight="1" x14ac:dyDescent="0.2">
      <c r="B7" s="106"/>
      <c r="C7" s="106"/>
      <c r="D7" s="106"/>
      <c r="E7" s="106"/>
      <c r="F7" s="106"/>
      <c r="G7" s="106"/>
      <c r="H7" s="106"/>
      <c r="I7" s="106"/>
      <c r="J7" s="106"/>
      <c r="K7" s="106"/>
      <c r="L7" s="106"/>
      <c r="M7" s="106"/>
      <c r="N7" s="106"/>
      <c r="O7" s="106"/>
    </row>
    <row r="8" spans="2:15" ht="20.25" customHeight="1" x14ac:dyDescent="0.2">
      <c r="B8" s="106"/>
      <c r="C8" s="106"/>
      <c r="D8" s="106"/>
      <c r="E8" s="106"/>
      <c r="F8" s="106"/>
      <c r="G8" s="106"/>
      <c r="H8" s="106"/>
      <c r="I8" s="106"/>
      <c r="J8" s="106"/>
      <c r="K8" s="106"/>
      <c r="L8" s="106"/>
      <c r="M8" s="106"/>
      <c r="N8" s="106"/>
      <c r="O8" s="106"/>
    </row>
    <row r="9" spans="2:15" ht="15" customHeight="1" x14ac:dyDescent="0.2">
      <c r="B9" s="106"/>
      <c r="C9" s="106"/>
      <c r="D9" s="106"/>
      <c r="E9" s="106"/>
      <c r="F9" s="106"/>
      <c r="G9" s="106"/>
      <c r="H9" s="106"/>
      <c r="I9" s="106"/>
      <c r="J9" s="106"/>
      <c r="K9" s="106"/>
      <c r="L9" s="106"/>
      <c r="M9" s="106"/>
      <c r="N9" s="106"/>
      <c r="O9" s="106"/>
    </row>
    <row r="11" spans="2:15" ht="14.25" customHeight="1" x14ac:dyDescent="0.25">
      <c r="B11" s="103" t="s">
        <v>90</v>
      </c>
      <c r="C11" s="103"/>
      <c r="D11" s="103"/>
      <c r="E11" s="64" t="s">
        <v>102</v>
      </c>
      <c r="G11" s="103" t="s">
        <v>91</v>
      </c>
      <c r="H11" s="103"/>
      <c r="I11" s="103"/>
      <c r="J11" s="64">
        <v>252</v>
      </c>
    </row>
    <row r="12" spans="2:15" ht="14.25" customHeight="1" x14ac:dyDescent="0.25">
      <c r="B12" s="103" t="s">
        <v>92</v>
      </c>
      <c r="C12" s="103"/>
      <c r="D12" s="103"/>
      <c r="E12" s="65">
        <v>4.2500728555453553E-2</v>
      </c>
      <c r="G12" s="103" t="s">
        <v>93</v>
      </c>
      <c r="H12" s="103"/>
      <c r="I12" s="103"/>
      <c r="J12" s="64">
        <v>252</v>
      </c>
    </row>
    <row r="13" spans="2:15" ht="14.25" customHeight="1" x14ac:dyDescent="0.25">
      <c r="B13" s="103" t="s">
        <v>94</v>
      </c>
      <c r="C13" s="103"/>
      <c r="D13" s="103"/>
      <c r="E13" s="65">
        <v>0.81757747057829699</v>
      </c>
      <c r="G13" s="103" t="s">
        <v>95</v>
      </c>
      <c r="H13" s="103"/>
      <c r="I13" s="103"/>
      <c r="J13" s="64">
        <v>1</v>
      </c>
    </row>
    <row r="14" spans="2:15" ht="14.25" customHeight="1" x14ac:dyDescent="0.25">
      <c r="B14" s="103" t="s">
        <v>96</v>
      </c>
      <c r="C14" s="103"/>
      <c r="D14" s="103"/>
      <c r="E14" s="65">
        <v>9.9071272382546735E-6</v>
      </c>
      <c r="G14" s="103" t="s">
        <v>97</v>
      </c>
      <c r="H14" s="103"/>
      <c r="I14" s="103"/>
      <c r="J14" s="66" t="b">
        <v>1</v>
      </c>
    </row>
    <row r="16" spans="2:15" ht="12.75" customHeight="1" x14ac:dyDescent="0.2">
      <c r="B16" s="67" t="s">
        <v>98</v>
      </c>
      <c r="C16" s="68" t="s">
        <v>99</v>
      </c>
      <c r="D16" s="67" t="s">
        <v>100</v>
      </c>
      <c r="F16" s="104" t="s">
        <v>101</v>
      </c>
      <c r="G16" s="104"/>
      <c r="H16" s="104"/>
      <c r="I16" s="104"/>
      <c r="J16" s="104"/>
      <c r="K16" s="104"/>
      <c r="L16" s="104"/>
      <c r="M16" s="104"/>
      <c r="N16" s="104"/>
      <c r="O16" s="104"/>
    </row>
    <row r="17" spans="2:15" ht="12.75" customHeight="1" x14ac:dyDescent="0.2">
      <c r="B17" s="69">
        <v>0</v>
      </c>
      <c r="C17" s="70">
        <v>58.602820999999999</v>
      </c>
      <c r="D17" s="69"/>
      <c r="F17" s="104"/>
      <c r="G17" s="104"/>
      <c r="H17" s="104"/>
      <c r="I17" s="104"/>
      <c r="J17" s="104"/>
      <c r="K17" s="104"/>
      <c r="L17" s="104"/>
      <c r="M17" s="104"/>
      <c r="N17" s="104"/>
      <c r="O17" s="104"/>
    </row>
    <row r="18" spans="2:15" ht="12.75" customHeight="1" x14ac:dyDescent="0.2">
      <c r="B18" s="69">
        <v>1</v>
      </c>
      <c r="C18" s="70">
        <v>58.728789999999996</v>
      </c>
      <c r="D18" s="69"/>
      <c r="F18" s="104"/>
      <c r="G18" s="104"/>
      <c r="H18" s="104"/>
      <c r="I18" s="104"/>
      <c r="J18" s="104"/>
      <c r="K18" s="104"/>
      <c r="L18" s="104"/>
      <c r="M18" s="104"/>
      <c r="N18" s="104"/>
      <c r="O18" s="104"/>
    </row>
    <row r="19" spans="2:15" ht="12.75" customHeight="1" x14ac:dyDescent="0.2">
      <c r="B19" s="69">
        <v>2</v>
      </c>
      <c r="C19" s="70">
        <v>59.058239</v>
      </c>
      <c r="D19" s="71">
        <v>0.13089631004293537</v>
      </c>
      <c r="F19" s="104"/>
      <c r="G19" s="104"/>
      <c r="H19" s="104"/>
      <c r="I19" s="104"/>
      <c r="J19" s="104"/>
      <c r="K19" s="104"/>
      <c r="L19" s="104"/>
      <c r="M19" s="104"/>
      <c r="N19" s="104"/>
      <c r="O19" s="104"/>
    </row>
    <row r="20" spans="2:15" ht="12.75" customHeight="1" x14ac:dyDescent="0.2">
      <c r="B20" s="69">
        <v>3</v>
      </c>
      <c r="C20" s="70">
        <v>58.554378999999997</v>
      </c>
      <c r="D20" s="71">
        <v>0.12976899463920546</v>
      </c>
      <c r="F20" s="104"/>
      <c r="G20" s="104"/>
      <c r="H20" s="104"/>
      <c r="I20" s="104"/>
      <c r="J20" s="104"/>
      <c r="K20" s="104"/>
      <c r="L20" s="104"/>
      <c r="M20" s="104"/>
      <c r="N20" s="104"/>
      <c r="O20" s="104"/>
    </row>
    <row r="21" spans="2:15" ht="12.75" customHeight="1" x14ac:dyDescent="0.2">
      <c r="B21" s="69">
        <v>4</v>
      </c>
      <c r="C21" s="70">
        <v>58.195861999999998</v>
      </c>
      <c r="D21" s="71">
        <v>0.1305789743046776</v>
      </c>
      <c r="F21" s="104"/>
      <c r="G21" s="104"/>
      <c r="H21" s="104"/>
      <c r="I21" s="104"/>
      <c r="J21" s="104"/>
      <c r="K21" s="104"/>
      <c r="L21" s="104"/>
      <c r="M21" s="104"/>
      <c r="N21" s="104"/>
      <c r="O21" s="104"/>
    </row>
    <row r="22" spans="2:15" ht="12.75" customHeight="1" x14ac:dyDescent="0.2">
      <c r="B22" s="69">
        <v>5</v>
      </c>
      <c r="C22" s="70">
        <v>58.399344999999997</v>
      </c>
      <c r="D22" s="71">
        <v>0.1297728225699302</v>
      </c>
      <c r="F22" s="104"/>
      <c r="G22" s="104"/>
      <c r="H22" s="104"/>
      <c r="I22" s="104"/>
      <c r="J22" s="104"/>
      <c r="K22" s="104"/>
      <c r="L22" s="104"/>
      <c r="M22" s="104"/>
      <c r="N22" s="104"/>
      <c r="O22" s="104"/>
    </row>
    <row r="23" spans="2:15" ht="12.75" customHeight="1" x14ac:dyDescent="0.2">
      <c r="B23" s="69">
        <v>6</v>
      </c>
      <c r="C23" s="70">
        <v>58.244312000000001</v>
      </c>
      <c r="D23" s="71">
        <v>0.12804643294358531</v>
      </c>
      <c r="F23" s="104"/>
      <c r="G23" s="104"/>
      <c r="H23" s="104"/>
      <c r="I23" s="104"/>
      <c r="J23" s="104"/>
      <c r="K23" s="104"/>
      <c r="L23" s="104"/>
      <c r="M23" s="104"/>
      <c r="N23" s="104"/>
      <c r="O23" s="104"/>
    </row>
    <row r="24" spans="2:15" ht="12.75" customHeight="1" x14ac:dyDescent="0.2">
      <c r="B24" s="69">
        <v>7</v>
      </c>
      <c r="C24" s="70">
        <v>58.515616999999999</v>
      </c>
      <c r="D24" s="71">
        <v>0.12640089366883575</v>
      </c>
      <c r="F24" s="104"/>
      <c r="G24" s="104"/>
      <c r="H24" s="104"/>
      <c r="I24" s="104"/>
      <c r="J24" s="104"/>
      <c r="K24" s="104"/>
      <c r="L24" s="104"/>
      <c r="M24" s="104"/>
      <c r="N24" s="104"/>
      <c r="O24" s="104"/>
    </row>
    <row r="25" spans="2:15" ht="12.75" customHeight="1" x14ac:dyDescent="0.2">
      <c r="B25" s="69">
        <v>8</v>
      </c>
      <c r="C25" s="70">
        <v>58.680340000000001</v>
      </c>
      <c r="D25" s="71">
        <v>0.12566021272253233</v>
      </c>
      <c r="F25" s="104"/>
      <c r="G25" s="104"/>
      <c r="H25" s="104"/>
      <c r="I25" s="104"/>
      <c r="J25" s="104"/>
      <c r="K25" s="104"/>
      <c r="L25" s="104"/>
      <c r="M25" s="104"/>
      <c r="N25" s="104"/>
      <c r="O25" s="104"/>
    </row>
    <row r="26" spans="2:15" x14ac:dyDescent="0.2">
      <c r="B26" s="69">
        <v>9</v>
      </c>
      <c r="C26" s="70">
        <v>58.622204000000004</v>
      </c>
      <c r="D26" s="71">
        <v>0.12446355835822366</v>
      </c>
    </row>
    <row r="27" spans="2:15" x14ac:dyDescent="0.2">
      <c r="B27" s="69">
        <v>10</v>
      </c>
      <c r="C27" s="70">
        <v>58.593136000000001</v>
      </c>
      <c r="D27" s="71">
        <v>0.12317611981290723</v>
      </c>
    </row>
    <row r="28" spans="2:15" x14ac:dyDescent="0.2">
      <c r="B28" s="69">
        <v>11</v>
      </c>
      <c r="C28" s="70">
        <v>57.973002999999999</v>
      </c>
      <c r="D28" s="71">
        <v>0.1220811514103617</v>
      </c>
    </row>
    <row r="29" spans="2:15" x14ac:dyDescent="0.2">
      <c r="B29" s="69">
        <v>12</v>
      </c>
      <c r="C29" s="70">
        <v>57.469138999999998</v>
      </c>
      <c r="D29" s="71">
        <v>0.12607194876445574</v>
      </c>
    </row>
    <row r="30" spans="2:15" x14ac:dyDescent="0.2">
      <c r="B30" s="69">
        <v>13</v>
      </c>
      <c r="C30" s="70">
        <v>56.994346999999998</v>
      </c>
      <c r="D30" s="71">
        <v>0.12770049195203659</v>
      </c>
    </row>
    <row r="31" spans="2:15" x14ac:dyDescent="0.2">
      <c r="B31" s="69">
        <v>14</v>
      </c>
      <c r="C31" s="70">
        <v>56.955589000000003</v>
      </c>
      <c r="D31" s="71">
        <v>0.12871008441587736</v>
      </c>
    </row>
    <row r="32" spans="2:15" x14ac:dyDescent="0.2">
      <c r="B32" s="69">
        <v>15</v>
      </c>
      <c r="C32" s="70">
        <v>56.519558000000004</v>
      </c>
      <c r="D32" s="71">
        <v>0.12667191622642915</v>
      </c>
    </row>
    <row r="33" spans="2:4" x14ac:dyDescent="0.2">
      <c r="B33" s="69">
        <v>16</v>
      </c>
      <c r="C33" s="70">
        <v>56.519558000000004</v>
      </c>
      <c r="D33" s="71">
        <v>0.12746689382054721</v>
      </c>
    </row>
    <row r="34" spans="2:4" x14ac:dyDescent="0.2">
      <c r="B34" s="69">
        <v>17</v>
      </c>
      <c r="C34" s="70">
        <v>57.052486000000002</v>
      </c>
      <c r="D34" s="71">
        <v>0.12562021598955514</v>
      </c>
    </row>
    <row r="35" spans="2:4" x14ac:dyDescent="0.2">
      <c r="B35" s="69">
        <v>18</v>
      </c>
      <c r="C35" s="70">
        <v>56.490485999999997</v>
      </c>
      <c r="D35" s="71">
        <v>0.12783443897913374</v>
      </c>
    </row>
    <row r="36" spans="2:4" x14ac:dyDescent="0.2">
      <c r="B36" s="69">
        <v>19</v>
      </c>
      <c r="C36" s="70">
        <v>56.626140999999997</v>
      </c>
      <c r="D36" s="71">
        <v>0.13002590985799165</v>
      </c>
    </row>
    <row r="37" spans="2:4" x14ac:dyDescent="0.2">
      <c r="B37" s="69">
        <v>20</v>
      </c>
      <c r="C37" s="70">
        <v>57.094935999999997</v>
      </c>
      <c r="D37" s="71">
        <v>0.12798740973562603</v>
      </c>
    </row>
    <row r="38" spans="2:4" x14ac:dyDescent="0.2">
      <c r="B38" s="69">
        <v>21</v>
      </c>
      <c r="C38" s="70">
        <v>56.587074000000001</v>
      </c>
      <c r="D38" s="71">
        <v>0.12890762030916617</v>
      </c>
    </row>
    <row r="39" spans="2:4" x14ac:dyDescent="0.2">
      <c r="B39" s="69">
        <v>22</v>
      </c>
      <c r="C39" s="70">
        <v>56.938667000000002</v>
      </c>
      <c r="D39" s="71">
        <v>0.13014389159590772</v>
      </c>
    </row>
    <row r="40" spans="2:4" x14ac:dyDescent="0.2">
      <c r="B40" s="69">
        <v>23</v>
      </c>
      <c r="C40" s="70">
        <v>56.821472</v>
      </c>
      <c r="D40" s="71">
        <v>0.12944177753038505</v>
      </c>
    </row>
    <row r="41" spans="2:4" x14ac:dyDescent="0.2">
      <c r="B41" s="69">
        <v>24</v>
      </c>
      <c r="C41" s="70">
        <v>57.075400999999999</v>
      </c>
      <c r="D41" s="71">
        <v>0.12743906596549004</v>
      </c>
    </row>
    <row r="42" spans="2:4" x14ac:dyDescent="0.2">
      <c r="B42" s="69">
        <v>25</v>
      </c>
      <c r="C42" s="70">
        <v>56.196418999999999</v>
      </c>
      <c r="D42" s="71">
        <v>0.12644200338582678</v>
      </c>
    </row>
    <row r="43" spans="2:4" x14ac:dyDescent="0.2">
      <c r="B43" s="69">
        <v>26</v>
      </c>
      <c r="C43" s="70">
        <v>56.255015999999998</v>
      </c>
      <c r="D43" s="71">
        <v>0.1347126877778318</v>
      </c>
    </row>
    <row r="44" spans="2:4" x14ac:dyDescent="0.2">
      <c r="B44" s="69">
        <v>27</v>
      </c>
      <c r="C44" s="70">
        <v>55.669029000000002</v>
      </c>
      <c r="D44" s="71">
        <v>0.13170126263814633</v>
      </c>
    </row>
    <row r="45" spans="2:4" x14ac:dyDescent="0.2">
      <c r="B45" s="69">
        <v>28</v>
      </c>
      <c r="C45" s="70">
        <v>55.209999000000003</v>
      </c>
      <c r="D45" s="71">
        <v>0.13361137561513678</v>
      </c>
    </row>
    <row r="46" spans="2:4" x14ac:dyDescent="0.2">
      <c r="B46" s="69">
        <v>29</v>
      </c>
      <c r="C46" s="70">
        <v>54.643543000000001</v>
      </c>
      <c r="D46" s="71">
        <v>0.133514946369125</v>
      </c>
    </row>
    <row r="47" spans="2:4" x14ac:dyDescent="0.2">
      <c r="B47" s="69">
        <v>30</v>
      </c>
      <c r="C47" s="70">
        <v>54.506816999999998</v>
      </c>
      <c r="D47" s="71">
        <v>0.13494460841084915</v>
      </c>
    </row>
    <row r="48" spans="2:4" x14ac:dyDescent="0.2">
      <c r="B48" s="69">
        <v>31</v>
      </c>
      <c r="C48" s="70">
        <v>54.672840000000001</v>
      </c>
      <c r="D48" s="71">
        <v>0.13210579914128634</v>
      </c>
    </row>
    <row r="49" spans="2:4" x14ac:dyDescent="0.2">
      <c r="B49" s="69">
        <v>32</v>
      </c>
      <c r="C49" s="70">
        <v>54.184517</v>
      </c>
      <c r="D49" s="71">
        <v>0.12986136302486984</v>
      </c>
    </row>
    <row r="50" spans="2:4" x14ac:dyDescent="0.2">
      <c r="B50" s="69">
        <v>33</v>
      </c>
      <c r="C50" s="70">
        <v>53.598529999999997</v>
      </c>
      <c r="D50" s="71">
        <v>0.1309439141208219</v>
      </c>
    </row>
    <row r="51" spans="2:4" x14ac:dyDescent="0.2">
      <c r="B51" s="69">
        <v>34</v>
      </c>
      <c r="C51" s="70">
        <v>53.754795000000001</v>
      </c>
      <c r="D51" s="71">
        <v>0.13334670265398871</v>
      </c>
    </row>
    <row r="52" spans="2:4" x14ac:dyDescent="0.2">
      <c r="B52" s="69">
        <v>35</v>
      </c>
      <c r="C52" s="70">
        <v>51.156905999999999</v>
      </c>
      <c r="D52" s="71">
        <v>0.1308624972189853</v>
      </c>
    </row>
    <row r="53" spans="2:4" x14ac:dyDescent="0.2">
      <c r="B53" s="69">
        <v>36</v>
      </c>
      <c r="C53" s="70">
        <v>51.899158</v>
      </c>
      <c r="D53" s="71">
        <v>0.20682783463002802</v>
      </c>
    </row>
    <row r="54" spans="2:4" x14ac:dyDescent="0.2">
      <c r="B54" s="69">
        <v>37</v>
      </c>
      <c r="C54" s="70">
        <v>51.645232999999998</v>
      </c>
      <c r="D54" s="71">
        <v>0.1992313998143547</v>
      </c>
    </row>
    <row r="55" spans="2:4" x14ac:dyDescent="0.2">
      <c r="B55" s="69">
        <v>38</v>
      </c>
      <c r="C55" s="70">
        <v>52.768374999999999</v>
      </c>
      <c r="D55" s="71">
        <v>0.18763385526824938</v>
      </c>
    </row>
    <row r="56" spans="2:4" x14ac:dyDescent="0.2">
      <c r="B56" s="69">
        <v>39</v>
      </c>
      <c r="C56" s="70">
        <v>52.455849000000001</v>
      </c>
      <c r="D56" s="71">
        <v>0.19036257879473634</v>
      </c>
    </row>
    <row r="57" spans="2:4" x14ac:dyDescent="0.2">
      <c r="B57" s="69">
        <v>40</v>
      </c>
      <c r="C57" s="70">
        <v>51.576866000000003</v>
      </c>
      <c r="D57" s="71">
        <v>0.18028260144301408</v>
      </c>
    </row>
    <row r="58" spans="2:4" x14ac:dyDescent="0.2">
      <c r="B58" s="69">
        <v>41</v>
      </c>
      <c r="C58" s="70">
        <v>51.654995</v>
      </c>
      <c r="D58" s="71">
        <v>0.17924223753980639</v>
      </c>
    </row>
    <row r="59" spans="2:4" x14ac:dyDescent="0.2">
      <c r="B59" s="69">
        <v>42</v>
      </c>
      <c r="C59" s="70">
        <v>52.182383999999999</v>
      </c>
      <c r="D59" s="71">
        <v>0.16967051536701966</v>
      </c>
    </row>
    <row r="60" spans="2:4" x14ac:dyDescent="0.2">
      <c r="B60" s="69">
        <v>43</v>
      </c>
      <c r="C60" s="70">
        <v>52.807445999999999</v>
      </c>
      <c r="D60" s="71">
        <v>0.16473684867182506</v>
      </c>
    </row>
    <row r="61" spans="2:4" x14ac:dyDescent="0.2">
      <c r="B61" s="69">
        <v>44</v>
      </c>
      <c r="C61" s="70">
        <v>52.787909999999997</v>
      </c>
      <c r="D61" s="71">
        <v>0.16187252788622777</v>
      </c>
    </row>
    <row r="62" spans="2:4" x14ac:dyDescent="0.2">
      <c r="B62" s="69">
        <v>45</v>
      </c>
      <c r="C62" s="70">
        <v>53.080902000000002</v>
      </c>
      <c r="D62" s="71">
        <v>0.15466354483710912</v>
      </c>
    </row>
    <row r="63" spans="2:4" x14ac:dyDescent="0.2">
      <c r="B63" s="69">
        <v>46</v>
      </c>
      <c r="C63" s="70">
        <v>53.295769</v>
      </c>
      <c r="D63" s="71">
        <v>0.14960559657547914</v>
      </c>
    </row>
    <row r="64" spans="2:4" x14ac:dyDescent="0.2">
      <c r="B64" s="69">
        <v>47</v>
      </c>
      <c r="C64" s="70">
        <v>52.817211</v>
      </c>
      <c r="D64" s="71">
        <v>0.14481113547121546</v>
      </c>
    </row>
    <row r="65" spans="2:4" x14ac:dyDescent="0.2">
      <c r="B65" s="69">
        <v>48</v>
      </c>
      <c r="C65" s="70">
        <v>54.340781999999997</v>
      </c>
      <c r="D65" s="71">
        <v>0.14322278749533834</v>
      </c>
    </row>
    <row r="66" spans="2:4" x14ac:dyDescent="0.2">
      <c r="B66" s="69">
        <v>49</v>
      </c>
      <c r="C66" s="70">
        <v>54.809573999999998</v>
      </c>
      <c r="D66" s="71">
        <v>0.16711925046131124</v>
      </c>
    </row>
    <row r="67" spans="2:4" x14ac:dyDescent="0.2">
      <c r="B67" s="69">
        <v>50</v>
      </c>
      <c r="C67" s="70">
        <v>54.477511999999997</v>
      </c>
      <c r="D67" s="71">
        <v>0.16161947225987761</v>
      </c>
    </row>
    <row r="68" spans="2:4" x14ac:dyDescent="0.2">
      <c r="B68" s="69">
        <v>51</v>
      </c>
      <c r="C68" s="70">
        <v>53.950127000000002</v>
      </c>
      <c r="D68" s="71">
        <v>0.15571746910291623</v>
      </c>
    </row>
    <row r="69" spans="2:4" x14ac:dyDescent="0.2">
      <c r="B69" s="69">
        <v>52</v>
      </c>
      <c r="C69" s="70">
        <v>54.838875000000002</v>
      </c>
      <c r="D69" s="71">
        <v>0.1527569761912162</v>
      </c>
    </row>
    <row r="70" spans="2:4" x14ac:dyDescent="0.2">
      <c r="B70" s="69">
        <v>53</v>
      </c>
      <c r="C70" s="70">
        <v>55.170937000000002</v>
      </c>
      <c r="D70" s="71">
        <v>0.15631327824755456</v>
      </c>
    </row>
    <row r="71" spans="2:4" x14ac:dyDescent="0.2">
      <c r="B71" s="69">
        <v>54</v>
      </c>
      <c r="C71" s="70">
        <v>55.122101000000001</v>
      </c>
      <c r="D71" s="71">
        <v>0.15120676823551488</v>
      </c>
    </row>
    <row r="72" spans="2:4" x14ac:dyDescent="0.2">
      <c r="B72" s="69">
        <v>55</v>
      </c>
      <c r="C72" s="70">
        <v>55.756923999999998</v>
      </c>
      <c r="D72" s="71">
        <v>0.14559418599767476</v>
      </c>
    </row>
    <row r="73" spans="2:4" x14ac:dyDescent="0.2">
      <c r="B73" s="69">
        <v>56</v>
      </c>
      <c r="C73" s="70">
        <v>55.415095999999998</v>
      </c>
      <c r="D73" s="71">
        <v>0.14571092307204714</v>
      </c>
    </row>
    <row r="74" spans="2:4" x14ac:dyDescent="0.2">
      <c r="B74" s="69">
        <v>57</v>
      </c>
      <c r="C74" s="70">
        <v>55.639729000000003</v>
      </c>
      <c r="D74" s="71">
        <v>0.14233819094836014</v>
      </c>
    </row>
    <row r="75" spans="2:4" x14ac:dyDescent="0.2">
      <c r="B75" s="69">
        <v>58</v>
      </c>
      <c r="C75" s="70">
        <v>55.844822000000001</v>
      </c>
      <c r="D75" s="71">
        <v>0.13869436220165149</v>
      </c>
    </row>
    <row r="76" spans="2:4" x14ac:dyDescent="0.2">
      <c r="B76" s="69">
        <v>59</v>
      </c>
      <c r="C76" s="70">
        <v>55.756923999999998</v>
      </c>
      <c r="D76" s="71">
        <v>0.13553083325946916</v>
      </c>
    </row>
    <row r="77" spans="2:4" x14ac:dyDescent="0.2">
      <c r="B77" s="69">
        <v>60</v>
      </c>
      <c r="C77" s="70">
        <v>55.336967000000001</v>
      </c>
      <c r="D77" s="71">
        <v>0.13244217647450671</v>
      </c>
    </row>
    <row r="78" spans="2:4" x14ac:dyDescent="0.2">
      <c r="B78" s="69">
        <v>61</v>
      </c>
      <c r="C78" s="70">
        <v>55.395564999999998</v>
      </c>
      <c r="D78" s="71">
        <v>0.13209792247822366</v>
      </c>
    </row>
    <row r="79" spans="2:4" x14ac:dyDescent="0.2">
      <c r="B79" s="69">
        <v>62</v>
      </c>
      <c r="C79" s="70">
        <v>55.600662</v>
      </c>
      <c r="D79" s="71">
        <v>0.12951913514195232</v>
      </c>
    </row>
    <row r="80" spans="2:4" x14ac:dyDescent="0.2">
      <c r="B80" s="69">
        <v>63</v>
      </c>
      <c r="C80" s="70">
        <v>55.766689</v>
      </c>
      <c r="D80" s="71">
        <v>0.12789800028592238</v>
      </c>
    </row>
    <row r="81" spans="2:4" x14ac:dyDescent="0.2">
      <c r="B81" s="69">
        <v>64</v>
      </c>
      <c r="C81" s="70">
        <v>55.874122999999997</v>
      </c>
      <c r="D81" s="71">
        <v>0.12635528866882781</v>
      </c>
    </row>
    <row r="82" spans="2:4" x14ac:dyDescent="0.2">
      <c r="B82" s="69">
        <v>65</v>
      </c>
      <c r="C82" s="70">
        <v>55.815520999999997</v>
      </c>
      <c r="D82" s="71">
        <v>0.12485764739385322</v>
      </c>
    </row>
    <row r="83" spans="2:4" x14ac:dyDescent="0.2">
      <c r="B83" s="69">
        <v>66</v>
      </c>
      <c r="C83" s="70">
        <v>55.922955000000002</v>
      </c>
      <c r="D83" s="71">
        <v>0.12350691640846308</v>
      </c>
    </row>
    <row r="84" spans="2:4" x14ac:dyDescent="0.2">
      <c r="B84" s="69">
        <v>67</v>
      </c>
      <c r="C84" s="70">
        <v>56.059688999999999</v>
      </c>
      <c r="D84" s="71">
        <v>0.12250507106408362</v>
      </c>
    </row>
    <row r="85" spans="2:4" x14ac:dyDescent="0.2">
      <c r="B85" s="69">
        <v>68</v>
      </c>
      <c r="C85" s="70">
        <v>56.674973000000001</v>
      </c>
      <c r="D85" s="71">
        <v>0.12177953661631094</v>
      </c>
    </row>
    <row r="86" spans="2:4" x14ac:dyDescent="0.2">
      <c r="B86" s="69">
        <v>69</v>
      </c>
      <c r="C86" s="70">
        <v>57.055866000000002</v>
      </c>
      <c r="D86" s="71">
        <v>0.12608580100907232</v>
      </c>
    </row>
    <row r="87" spans="2:4" x14ac:dyDescent="0.2">
      <c r="B87" s="69">
        <v>70</v>
      </c>
      <c r="C87" s="70">
        <v>57.202365999999998</v>
      </c>
      <c r="D87" s="71">
        <v>0.12639089182397095</v>
      </c>
    </row>
    <row r="88" spans="2:4" x14ac:dyDescent="0.2">
      <c r="B88" s="69">
        <v>71</v>
      </c>
      <c r="C88" s="70">
        <v>57.094935999999997</v>
      </c>
      <c r="D88" s="71">
        <v>0.12501018421216037</v>
      </c>
    </row>
    <row r="89" spans="2:4" x14ac:dyDescent="0.2">
      <c r="B89" s="69">
        <v>72</v>
      </c>
      <c r="C89" s="70">
        <v>57.212135000000004</v>
      </c>
      <c r="D89" s="71">
        <v>0.12373832530347864</v>
      </c>
    </row>
    <row r="90" spans="2:4" x14ac:dyDescent="0.2">
      <c r="B90" s="69">
        <v>73</v>
      </c>
      <c r="C90" s="70">
        <v>56.870308000000001</v>
      </c>
      <c r="D90" s="71">
        <v>0.12271797821461172</v>
      </c>
    </row>
    <row r="91" spans="2:4" x14ac:dyDescent="0.2">
      <c r="B91" s="69">
        <v>74</v>
      </c>
      <c r="C91" s="70">
        <v>57.529868999999998</v>
      </c>
      <c r="D91" s="71">
        <v>0.1232626939025139</v>
      </c>
    </row>
    <row r="92" spans="2:4" x14ac:dyDescent="0.2">
      <c r="B92" s="69">
        <v>75</v>
      </c>
      <c r="C92" s="70">
        <v>57.726756999999999</v>
      </c>
      <c r="D92" s="71">
        <v>0.12783840973117935</v>
      </c>
    </row>
    <row r="93" spans="2:4" x14ac:dyDescent="0.2">
      <c r="B93" s="69">
        <v>76</v>
      </c>
      <c r="C93" s="70">
        <v>57.657845000000002</v>
      </c>
      <c r="D93" s="71">
        <v>0.12642389624205794</v>
      </c>
    </row>
    <row r="94" spans="2:4" x14ac:dyDescent="0.2">
      <c r="B94" s="69">
        <v>77</v>
      </c>
      <c r="C94" s="70">
        <v>57.746445000000001</v>
      </c>
      <c r="D94" s="71">
        <v>0.12481674170209492</v>
      </c>
    </row>
    <row r="95" spans="2:4" x14ac:dyDescent="0.2">
      <c r="B95" s="69">
        <v>78</v>
      </c>
      <c r="C95" s="70">
        <v>57.687378000000002</v>
      </c>
      <c r="D95" s="71">
        <v>0.1235275906560606</v>
      </c>
    </row>
    <row r="96" spans="2:4" x14ac:dyDescent="0.2">
      <c r="B96" s="69">
        <v>79</v>
      </c>
      <c r="C96" s="70">
        <v>57.825203000000002</v>
      </c>
      <c r="D96" s="71">
        <v>0.12240621498030925</v>
      </c>
    </row>
    <row r="97" spans="2:4" x14ac:dyDescent="0.2">
      <c r="B97" s="69">
        <v>80</v>
      </c>
      <c r="C97" s="70">
        <v>57.697223999999999</v>
      </c>
      <c r="D97" s="71">
        <v>0.12168639562368214</v>
      </c>
    </row>
    <row r="98" spans="2:4" x14ac:dyDescent="0.2">
      <c r="B98" s="69">
        <v>81</v>
      </c>
      <c r="C98" s="70">
        <v>58.120525000000001</v>
      </c>
      <c r="D98" s="71">
        <v>0.12105997154252615</v>
      </c>
    </row>
    <row r="99" spans="2:4" x14ac:dyDescent="0.2">
      <c r="B99" s="69">
        <v>82</v>
      </c>
      <c r="C99" s="70">
        <v>58.494605999999997</v>
      </c>
      <c r="D99" s="71">
        <v>0.12268209762408817</v>
      </c>
    </row>
    <row r="100" spans="2:4" x14ac:dyDescent="0.2">
      <c r="B100" s="69">
        <v>83</v>
      </c>
      <c r="C100" s="70">
        <v>58.996665999999998</v>
      </c>
      <c r="D100" s="71">
        <v>0.12346137378489364</v>
      </c>
    </row>
    <row r="101" spans="2:4" x14ac:dyDescent="0.2">
      <c r="B101" s="69">
        <v>84</v>
      </c>
      <c r="C101" s="70">
        <v>58.120525000000001</v>
      </c>
      <c r="D101" s="71">
        <v>0.12546303446251203</v>
      </c>
    </row>
    <row r="102" spans="2:4" x14ac:dyDescent="0.2">
      <c r="B102" s="69">
        <v>85</v>
      </c>
      <c r="C102" s="70">
        <v>57.687378000000002</v>
      </c>
      <c r="D102" s="71">
        <v>0.13328044885661208</v>
      </c>
    </row>
    <row r="103" spans="2:4" x14ac:dyDescent="0.2">
      <c r="B103" s="69">
        <v>86</v>
      </c>
      <c r="C103" s="70">
        <v>58.100842</v>
      </c>
      <c r="D103" s="71">
        <v>0.1327369356277659</v>
      </c>
    </row>
    <row r="104" spans="2:4" x14ac:dyDescent="0.2">
      <c r="B104" s="69">
        <v>87</v>
      </c>
      <c r="C104" s="70">
        <v>57.913798999999997</v>
      </c>
      <c r="D104" s="71">
        <v>0.13209027331979836</v>
      </c>
    </row>
    <row r="105" spans="2:4" x14ac:dyDescent="0.2">
      <c r="B105" s="69">
        <v>88</v>
      </c>
      <c r="C105" s="70">
        <v>56.712798999999997</v>
      </c>
      <c r="D105" s="71">
        <v>0.12989577959181547</v>
      </c>
    </row>
    <row r="106" spans="2:4" x14ac:dyDescent="0.2">
      <c r="B106" s="69">
        <v>89</v>
      </c>
      <c r="C106" s="70">
        <v>57.086883999999998</v>
      </c>
      <c r="D106" s="71">
        <v>0.14489590491264759</v>
      </c>
    </row>
    <row r="107" spans="2:4" x14ac:dyDescent="0.2">
      <c r="B107" s="69">
        <v>90</v>
      </c>
      <c r="C107" s="70">
        <v>57.411738999999997</v>
      </c>
      <c r="D107" s="71">
        <v>0.14186057931907203</v>
      </c>
    </row>
    <row r="108" spans="2:4" x14ac:dyDescent="0.2">
      <c r="B108" s="69">
        <v>91</v>
      </c>
      <c r="C108" s="70">
        <v>57.648003000000003</v>
      </c>
      <c r="D108" s="71">
        <v>0.13890546329658271</v>
      </c>
    </row>
    <row r="109" spans="2:4" x14ac:dyDescent="0.2">
      <c r="B109" s="69">
        <v>92</v>
      </c>
      <c r="C109" s="70">
        <v>57.795662</v>
      </c>
      <c r="D109" s="71">
        <v>0.135838756057479</v>
      </c>
    </row>
    <row r="110" spans="2:4" x14ac:dyDescent="0.2">
      <c r="B110" s="69">
        <v>93</v>
      </c>
      <c r="C110" s="70">
        <v>57.835045000000001</v>
      </c>
      <c r="D110" s="71">
        <v>0.13286368782379196</v>
      </c>
    </row>
    <row r="111" spans="2:4" x14ac:dyDescent="0.2">
      <c r="B111" s="69">
        <v>94</v>
      </c>
      <c r="C111" s="70">
        <v>58.012238000000004</v>
      </c>
      <c r="D111" s="71">
        <v>0.13013095033964986</v>
      </c>
    </row>
    <row r="112" spans="2:4" x14ac:dyDescent="0.2">
      <c r="B112" s="69">
        <v>95</v>
      </c>
      <c r="C112" s="70">
        <v>58.888378000000003</v>
      </c>
      <c r="D112" s="71">
        <v>0.1282253139852729</v>
      </c>
    </row>
    <row r="113" spans="2:4" x14ac:dyDescent="0.2">
      <c r="B113" s="69">
        <v>96</v>
      </c>
      <c r="C113" s="70">
        <v>59.026195999999999</v>
      </c>
      <c r="D113" s="71">
        <v>0.13544552051707423</v>
      </c>
    </row>
    <row r="114" spans="2:4" x14ac:dyDescent="0.2">
      <c r="B114" s="69">
        <v>97</v>
      </c>
      <c r="C114" s="70">
        <v>58.829310999999997</v>
      </c>
      <c r="D114" s="71">
        <v>0.13249142843636483</v>
      </c>
    </row>
    <row r="115" spans="2:4" x14ac:dyDescent="0.2">
      <c r="B115" s="69">
        <v>98</v>
      </c>
      <c r="C115" s="70">
        <v>58.740715000000002</v>
      </c>
      <c r="D115" s="71">
        <v>0.13026086424039587</v>
      </c>
    </row>
    <row r="116" spans="2:4" x14ac:dyDescent="0.2">
      <c r="B116" s="69">
        <v>99</v>
      </c>
      <c r="C116" s="70">
        <v>59.173865999999997</v>
      </c>
      <c r="D116" s="71">
        <v>0.12803706533183667</v>
      </c>
    </row>
    <row r="117" spans="2:4" x14ac:dyDescent="0.2">
      <c r="B117" s="69">
        <v>100</v>
      </c>
      <c r="C117" s="70">
        <v>59.065578000000002</v>
      </c>
      <c r="D117" s="71">
        <v>0.12836528417195772</v>
      </c>
    </row>
    <row r="118" spans="2:4" x14ac:dyDescent="0.2">
      <c r="B118" s="69">
        <v>101</v>
      </c>
      <c r="C118" s="70">
        <v>59.262462999999997</v>
      </c>
      <c r="D118" s="71">
        <v>0.12650802865696553</v>
      </c>
    </row>
    <row r="119" spans="2:4" x14ac:dyDescent="0.2">
      <c r="B119" s="69">
        <v>102</v>
      </c>
      <c r="C119" s="70">
        <v>58.878535999999997</v>
      </c>
      <c r="D119" s="71">
        <v>0.12529941006191098</v>
      </c>
    </row>
    <row r="120" spans="2:4" x14ac:dyDescent="0.2">
      <c r="B120" s="69">
        <v>103</v>
      </c>
      <c r="C120" s="70">
        <v>59.449500999999998</v>
      </c>
      <c r="D120" s="71">
        <v>0.12563817039409444</v>
      </c>
    </row>
    <row r="121" spans="2:4" x14ac:dyDescent="0.2">
      <c r="B121" s="69">
        <v>104</v>
      </c>
      <c r="C121" s="70">
        <v>59.055732999999996</v>
      </c>
      <c r="D121" s="71">
        <v>0.12806054262364402</v>
      </c>
    </row>
    <row r="122" spans="2:4" x14ac:dyDescent="0.2">
      <c r="B122" s="69">
        <v>105</v>
      </c>
      <c r="C122" s="70">
        <v>59.055732999999996</v>
      </c>
      <c r="D122" s="71">
        <v>0.12797447034559983</v>
      </c>
    </row>
    <row r="123" spans="2:4" x14ac:dyDescent="0.2">
      <c r="B123" s="69">
        <v>106</v>
      </c>
      <c r="C123" s="70">
        <v>59.223083000000003</v>
      </c>
      <c r="D123" s="71">
        <v>0.12604143176937108</v>
      </c>
    </row>
    <row r="124" spans="2:4" x14ac:dyDescent="0.2">
      <c r="B124" s="69">
        <v>107</v>
      </c>
      <c r="C124" s="70">
        <v>58.898228000000003</v>
      </c>
      <c r="D124" s="71">
        <v>0.12478283365259393</v>
      </c>
    </row>
    <row r="125" spans="2:4" x14ac:dyDescent="0.2">
      <c r="B125" s="69">
        <v>108</v>
      </c>
      <c r="C125" s="70">
        <v>58.642273000000003</v>
      </c>
      <c r="D125" s="71">
        <v>0.12470333751758368</v>
      </c>
    </row>
    <row r="126" spans="2:4" x14ac:dyDescent="0.2">
      <c r="B126" s="69">
        <v>109</v>
      </c>
      <c r="C126" s="70">
        <v>58.917907999999997</v>
      </c>
      <c r="D126" s="71">
        <v>0.12415243399926702</v>
      </c>
    </row>
    <row r="127" spans="2:4" x14ac:dyDescent="0.2">
      <c r="B127" s="69">
        <v>110</v>
      </c>
      <c r="C127" s="70">
        <v>57.992553999999998</v>
      </c>
      <c r="D127" s="71">
        <v>0.12383094211939595</v>
      </c>
    </row>
    <row r="128" spans="2:4" x14ac:dyDescent="0.2">
      <c r="B128" s="69">
        <v>111</v>
      </c>
      <c r="C128" s="70">
        <v>58.238658999999998</v>
      </c>
      <c r="D128" s="71">
        <v>0.13310680834772506</v>
      </c>
    </row>
    <row r="129" spans="2:4" x14ac:dyDescent="0.2">
      <c r="B129" s="69">
        <v>112</v>
      </c>
      <c r="C129" s="70">
        <v>58.445385000000002</v>
      </c>
      <c r="D129" s="71">
        <v>0.13104971890830247</v>
      </c>
    </row>
    <row r="130" spans="2:4" x14ac:dyDescent="0.2">
      <c r="B130" s="69">
        <v>113</v>
      </c>
      <c r="C130" s="70">
        <v>58.799782</v>
      </c>
      <c r="D130" s="71">
        <v>0.12912073810476266</v>
      </c>
    </row>
    <row r="131" spans="2:4" x14ac:dyDescent="0.2">
      <c r="B131" s="69">
        <v>114</v>
      </c>
      <c r="C131" s="70">
        <v>58.967132999999997</v>
      </c>
      <c r="D131" s="71">
        <v>0.12852551735943099</v>
      </c>
    </row>
    <row r="132" spans="2:4" x14ac:dyDescent="0.2">
      <c r="B132" s="69">
        <v>115</v>
      </c>
      <c r="C132" s="70">
        <v>58.563518999999999</v>
      </c>
      <c r="D132" s="71">
        <v>0.12684049852748616</v>
      </c>
    </row>
    <row r="133" spans="2:4" x14ac:dyDescent="0.2">
      <c r="B133" s="69">
        <v>116</v>
      </c>
      <c r="C133" s="70">
        <v>60.030315000000002</v>
      </c>
      <c r="D133" s="71">
        <v>0.12710402286549324</v>
      </c>
    </row>
    <row r="134" spans="2:4" x14ac:dyDescent="0.2">
      <c r="B134" s="69">
        <v>117</v>
      </c>
      <c r="C134" s="70">
        <v>59.597168000000003</v>
      </c>
      <c r="D134" s="71">
        <v>0.14919471971143874</v>
      </c>
    </row>
    <row r="135" spans="2:4" x14ac:dyDescent="0.2">
      <c r="B135" s="69">
        <v>118</v>
      </c>
      <c r="C135" s="70">
        <v>59.104953999999999</v>
      </c>
      <c r="D135" s="71">
        <v>0.14579698323671383</v>
      </c>
    </row>
    <row r="136" spans="2:4" x14ac:dyDescent="0.2">
      <c r="B136" s="69">
        <v>119</v>
      </c>
      <c r="C136" s="70">
        <v>59.006512000000001</v>
      </c>
      <c r="D136" s="71">
        <v>0.14356977480770275</v>
      </c>
    </row>
    <row r="137" spans="2:4" x14ac:dyDescent="0.2">
      <c r="B137" s="69">
        <v>120</v>
      </c>
      <c r="C137" s="70">
        <v>59.055732999999996</v>
      </c>
      <c r="D137" s="71">
        <v>0.13920665238079152</v>
      </c>
    </row>
    <row r="138" spans="2:4" x14ac:dyDescent="0.2">
      <c r="B138" s="69">
        <v>121</v>
      </c>
      <c r="C138" s="70">
        <v>58.898228000000003</v>
      </c>
      <c r="D138" s="71">
        <v>0.13545279919545145</v>
      </c>
    </row>
    <row r="139" spans="2:4" x14ac:dyDescent="0.2">
      <c r="B139" s="69">
        <v>122</v>
      </c>
      <c r="C139" s="70">
        <v>58.632430999999997</v>
      </c>
      <c r="D139" s="71">
        <v>0.13256490465429119</v>
      </c>
    </row>
    <row r="140" spans="2:4" x14ac:dyDescent="0.2">
      <c r="B140" s="69">
        <v>123</v>
      </c>
      <c r="C140" s="70">
        <v>58.770248000000002</v>
      </c>
      <c r="D140" s="71">
        <v>0.13070333990164162</v>
      </c>
    </row>
    <row r="141" spans="2:4" x14ac:dyDescent="0.2">
      <c r="B141" s="69">
        <v>124</v>
      </c>
      <c r="C141" s="70">
        <v>58.425697</v>
      </c>
      <c r="D141" s="71">
        <v>0.12854027951913055</v>
      </c>
    </row>
    <row r="142" spans="2:4" x14ac:dyDescent="0.2">
      <c r="B142" s="69">
        <v>125</v>
      </c>
      <c r="C142" s="70">
        <v>58.366633999999998</v>
      </c>
      <c r="D142" s="71">
        <v>0.12796637760516233</v>
      </c>
    </row>
    <row r="143" spans="2:4" x14ac:dyDescent="0.2">
      <c r="B143" s="69">
        <v>126</v>
      </c>
      <c r="C143" s="70">
        <v>58.474921999999999</v>
      </c>
      <c r="D143" s="71">
        <v>0.12607817134234547</v>
      </c>
    </row>
    <row r="144" spans="2:4" x14ac:dyDescent="0.2">
      <c r="B144" s="69">
        <v>127</v>
      </c>
      <c r="C144" s="70">
        <v>58.465076000000003</v>
      </c>
      <c r="D144" s="71">
        <v>0.12461687083886441</v>
      </c>
    </row>
    <row r="145" spans="2:4" x14ac:dyDescent="0.2">
      <c r="B145" s="69">
        <v>128</v>
      </c>
      <c r="C145" s="70">
        <v>59.754677000000001</v>
      </c>
      <c r="D145" s="71">
        <v>0.1232613415214233</v>
      </c>
    </row>
    <row r="146" spans="2:4" x14ac:dyDescent="0.2">
      <c r="B146" s="69">
        <v>129</v>
      </c>
      <c r="C146" s="70">
        <v>60.286265999999998</v>
      </c>
      <c r="D146" s="71">
        <v>0.1414800467505517</v>
      </c>
    </row>
    <row r="147" spans="2:4" x14ac:dyDescent="0.2">
      <c r="B147" s="69">
        <v>130</v>
      </c>
      <c r="C147" s="70">
        <v>60.197665999999998</v>
      </c>
      <c r="D147" s="71">
        <v>0.1403633433403608</v>
      </c>
    </row>
    <row r="148" spans="2:4" x14ac:dyDescent="0.2">
      <c r="B148" s="69">
        <v>131</v>
      </c>
      <c r="C148" s="70">
        <v>60.246890999999998</v>
      </c>
      <c r="D148" s="71">
        <v>0.13648284289648788</v>
      </c>
    </row>
    <row r="149" spans="2:4" x14ac:dyDescent="0.2">
      <c r="B149" s="69">
        <v>132</v>
      </c>
      <c r="C149" s="70">
        <v>59.764519</v>
      </c>
      <c r="D149" s="71">
        <v>0.13316617596162789</v>
      </c>
    </row>
    <row r="150" spans="2:4" x14ac:dyDescent="0.2">
      <c r="B150" s="69">
        <v>133</v>
      </c>
      <c r="C150" s="70">
        <v>59.400280000000002</v>
      </c>
      <c r="D150" s="71">
        <v>0.13299249830279827</v>
      </c>
    </row>
    <row r="151" spans="2:4" x14ac:dyDescent="0.2">
      <c r="B151" s="69">
        <v>134</v>
      </c>
      <c r="C151" s="70">
        <v>59.459347000000001</v>
      </c>
      <c r="D151" s="71">
        <v>0.13174728587633833</v>
      </c>
    </row>
    <row r="152" spans="2:4" x14ac:dyDescent="0.2">
      <c r="B152" s="69">
        <v>135</v>
      </c>
      <c r="C152" s="70">
        <v>59.085262</v>
      </c>
      <c r="D152" s="71">
        <v>0.12922132954712795</v>
      </c>
    </row>
    <row r="153" spans="2:4" x14ac:dyDescent="0.2">
      <c r="B153" s="69">
        <v>136</v>
      </c>
      <c r="C153" s="70">
        <v>58.602893999999999</v>
      </c>
      <c r="D153" s="71">
        <v>0.12874488174895465</v>
      </c>
    </row>
    <row r="154" spans="2:4" x14ac:dyDescent="0.2">
      <c r="B154" s="69">
        <v>137</v>
      </c>
      <c r="C154" s="70">
        <v>58.878535999999997</v>
      </c>
      <c r="D154" s="71">
        <v>0.12949071575522131</v>
      </c>
    </row>
    <row r="155" spans="2:4" x14ac:dyDescent="0.2">
      <c r="B155" s="69">
        <v>138</v>
      </c>
      <c r="C155" s="70">
        <v>58.593048000000003</v>
      </c>
      <c r="D155" s="71">
        <v>0.12822419876175897</v>
      </c>
    </row>
    <row r="156" spans="2:4" x14ac:dyDescent="0.2">
      <c r="B156" s="69">
        <v>139</v>
      </c>
      <c r="C156" s="70">
        <v>58.622585000000001</v>
      </c>
      <c r="D156" s="71">
        <v>0.1272469223974261</v>
      </c>
    </row>
    <row r="157" spans="2:4" x14ac:dyDescent="0.2">
      <c r="B157" s="69">
        <v>140</v>
      </c>
      <c r="C157" s="70">
        <v>58.514296999999999</v>
      </c>
      <c r="D157" s="71">
        <v>0.12544859627214197</v>
      </c>
    </row>
    <row r="158" spans="2:4" x14ac:dyDescent="0.2">
      <c r="B158" s="69">
        <v>141</v>
      </c>
      <c r="C158" s="70">
        <v>58.593048000000003</v>
      </c>
      <c r="D158" s="71">
        <v>0.12409557492283747</v>
      </c>
    </row>
    <row r="159" spans="2:4" x14ac:dyDescent="0.2">
      <c r="B159" s="69">
        <v>142</v>
      </c>
      <c r="C159" s="70">
        <v>59.301837999999996</v>
      </c>
      <c r="D159" s="71">
        <v>0.12290820394250938</v>
      </c>
    </row>
    <row r="160" spans="2:4" x14ac:dyDescent="0.2">
      <c r="B160" s="69">
        <v>143</v>
      </c>
      <c r="C160" s="70">
        <v>59.557789</v>
      </c>
      <c r="D160" s="71">
        <v>0.12804598812009085</v>
      </c>
    </row>
    <row r="161" spans="2:4" x14ac:dyDescent="0.2">
      <c r="B161" s="69">
        <v>144</v>
      </c>
      <c r="C161" s="70">
        <v>60.168132999999997</v>
      </c>
      <c r="D161" s="71">
        <v>0.12688604754765098</v>
      </c>
    </row>
    <row r="162" spans="2:4" x14ac:dyDescent="0.2">
      <c r="B162" s="69">
        <v>145</v>
      </c>
      <c r="C162" s="70">
        <v>60.034171999999998</v>
      </c>
      <c r="D162" s="71">
        <v>0.12951067295070431</v>
      </c>
    </row>
    <row r="163" spans="2:4" x14ac:dyDescent="0.2">
      <c r="B163" s="69">
        <v>146</v>
      </c>
      <c r="C163" s="70">
        <v>59.418948999999998</v>
      </c>
      <c r="D163" s="71">
        <v>0.12752664100886243</v>
      </c>
    </row>
    <row r="164" spans="2:4" x14ac:dyDescent="0.2">
      <c r="B164" s="69">
        <v>147</v>
      </c>
      <c r="C164" s="70">
        <v>59.667023</v>
      </c>
      <c r="D164" s="71">
        <v>0.13011265772129391</v>
      </c>
    </row>
    <row r="165" spans="2:4" x14ac:dyDescent="0.2">
      <c r="B165" s="69">
        <v>148</v>
      </c>
      <c r="C165" s="70">
        <v>59.766250999999997</v>
      </c>
      <c r="D165" s="71">
        <v>0.12854385223877238</v>
      </c>
    </row>
    <row r="166" spans="2:4" x14ac:dyDescent="0.2">
      <c r="B166" s="69">
        <v>149</v>
      </c>
      <c r="C166" s="70">
        <v>60.282249</v>
      </c>
      <c r="D166" s="71">
        <v>0.12663106628859175</v>
      </c>
    </row>
    <row r="167" spans="2:4" x14ac:dyDescent="0.2">
      <c r="B167" s="69">
        <v>150</v>
      </c>
      <c r="C167" s="70">
        <v>60.004406000000003</v>
      </c>
      <c r="D167" s="71">
        <v>0.12805580325567129</v>
      </c>
    </row>
    <row r="168" spans="2:4" x14ac:dyDescent="0.2">
      <c r="B168" s="69">
        <v>151</v>
      </c>
      <c r="C168" s="70">
        <v>60.024253999999999</v>
      </c>
      <c r="D168" s="71">
        <v>0.12701196482529539</v>
      </c>
    </row>
    <row r="169" spans="2:4" x14ac:dyDescent="0.2">
      <c r="B169" s="69">
        <v>152</v>
      </c>
      <c r="C169" s="70">
        <v>59.934944000000002</v>
      </c>
      <c r="D169" s="71">
        <v>0.12524759206007641</v>
      </c>
    </row>
    <row r="170" spans="2:4" x14ac:dyDescent="0.2">
      <c r="B170" s="69">
        <v>153</v>
      </c>
      <c r="C170" s="70">
        <v>60.073867999999997</v>
      </c>
      <c r="D170" s="71">
        <v>0.12387754665650436</v>
      </c>
    </row>
    <row r="171" spans="2:4" x14ac:dyDescent="0.2">
      <c r="B171" s="69">
        <v>154</v>
      </c>
      <c r="C171" s="70">
        <v>60.560093000000002</v>
      </c>
      <c r="D171" s="71">
        <v>0.12288311807414998</v>
      </c>
    </row>
    <row r="172" spans="2:4" x14ac:dyDescent="0.2">
      <c r="B172" s="69">
        <v>155</v>
      </c>
      <c r="C172" s="70">
        <v>60.708939000000001</v>
      </c>
      <c r="D172" s="71">
        <v>0.12465235421241379</v>
      </c>
    </row>
    <row r="173" spans="2:4" x14ac:dyDescent="0.2">
      <c r="B173" s="69">
        <v>156</v>
      </c>
      <c r="C173" s="70">
        <v>60.212788000000003</v>
      </c>
      <c r="D173" s="71">
        <v>0.12355090627675952</v>
      </c>
    </row>
    <row r="174" spans="2:4" x14ac:dyDescent="0.2">
      <c r="B174" s="69">
        <v>157</v>
      </c>
      <c r="C174" s="70">
        <v>59.686870999999996</v>
      </c>
      <c r="D174" s="71">
        <v>0.12529172349480722</v>
      </c>
    </row>
    <row r="175" spans="2:4" x14ac:dyDescent="0.2">
      <c r="B175" s="69">
        <v>158</v>
      </c>
      <c r="C175" s="70">
        <v>59.369335</v>
      </c>
      <c r="D175" s="71">
        <v>0.12710308469677228</v>
      </c>
    </row>
    <row r="176" spans="2:4" x14ac:dyDescent="0.2">
      <c r="B176" s="69">
        <v>159</v>
      </c>
      <c r="C176" s="70">
        <v>58.843414000000003</v>
      </c>
      <c r="D176" s="71">
        <v>0.12652852168721243</v>
      </c>
    </row>
    <row r="177" spans="2:4" x14ac:dyDescent="0.2">
      <c r="B177" s="69">
        <v>160</v>
      </c>
      <c r="C177" s="70">
        <v>59.051796000000003</v>
      </c>
      <c r="D177" s="71">
        <v>0.12819334919475692</v>
      </c>
    </row>
    <row r="178" spans="2:4" x14ac:dyDescent="0.2">
      <c r="B178" s="69">
        <v>161</v>
      </c>
      <c r="C178" s="70">
        <v>58.813643999999996</v>
      </c>
      <c r="D178" s="71">
        <v>0.12675221437931772</v>
      </c>
    </row>
    <row r="179" spans="2:4" x14ac:dyDescent="0.2">
      <c r="B179" s="69">
        <v>162</v>
      </c>
      <c r="C179" s="70">
        <v>59.260181000000003</v>
      </c>
      <c r="D179" s="71">
        <v>0.12572509091866654</v>
      </c>
    </row>
    <row r="180" spans="2:4" x14ac:dyDescent="0.2">
      <c r="B180" s="69">
        <v>163</v>
      </c>
      <c r="C180" s="70">
        <v>58.466338999999998</v>
      </c>
      <c r="D180" s="71">
        <v>0.12661993420687234</v>
      </c>
    </row>
    <row r="181" spans="2:4" x14ac:dyDescent="0.2">
      <c r="B181" s="69">
        <v>164</v>
      </c>
      <c r="C181" s="70">
        <v>58.595337000000001</v>
      </c>
      <c r="D181" s="71">
        <v>0.13248584025568069</v>
      </c>
    </row>
    <row r="182" spans="2:4" x14ac:dyDescent="0.2">
      <c r="B182" s="69">
        <v>165</v>
      </c>
      <c r="C182" s="70">
        <v>57.831263999999997</v>
      </c>
      <c r="D182" s="71">
        <v>0.12999671409366678</v>
      </c>
    </row>
    <row r="183" spans="2:4" x14ac:dyDescent="0.2">
      <c r="B183" s="69">
        <v>166</v>
      </c>
      <c r="C183" s="70">
        <v>57.692345000000003</v>
      </c>
      <c r="D183" s="71">
        <v>0.13475206659951344</v>
      </c>
    </row>
    <row r="184" spans="2:4" x14ac:dyDescent="0.2">
      <c r="B184" s="69">
        <v>167</v>
      </c>
      <c r="C184" s="70">
        <v>57.612960999999999</v>
      </c>
      <c r="D184" s="71">
        <v>0.13192503600603225</v>
      </c>
    </row>
    <row r="185" spans="2:4" x14ac:dyDescent="0.2">
      <c r="B185" s="69">
        <v>168</v>
      </c>
      <c r="C185" s="70">
        <v>58.059494000000001</v>
      </c>
      <c r="D185" s="71">
        <v>0.12940709503374553</v>
      </c>
    </row>
    <row r="186" spans="2:4" x14ac:dyDescent="0.2">
      <c r="B186" s="69">
        <v>169</v>
      </c>
      <c r="C186" s="70">
        <v>58.456417000000002</v>
      </c>
      <c r="D186" s="71">
        <v>0.12971635093850695</v>
      </c>
    </row>
    <row r="187" spans="2:4" x14ac:dyDescent="0.2">
      <c r="B187" s="69">
        <v>170</v>
      </c>
      <c r="C187" s="70">
        <v>59.706710999999999</v>
      </c>
      <c r="D187" s="71">
        <v>0.12942408127049987</v>
      </c>
    </row>
    <row r="188" spans="2:4" x14ac:dyDescent="0.2">
      <c r="B188" s="69">
        <v>171</v>
      </c>
      <c r="C188" s="70">
        <v>60.08379</v>
      </c>
      <c r="D188" s="71">
        <v>0.14487333024848101</v>
      </c>
    </row>
    <row r="189" spans="2:4" x14ac:dyDescent="0.2">
      <c r="B189" s="69">
        <v>172</v>
      </c>
      <c r="C189" s="70">
        <v>60.173096000000001</v>
      </c>
      <c r="D189" s="71">
        <v>0.14170619037551849</v>
      </c>
    </row>
    <row r="190" spans="2:4" x14ac:dyDescent="0.2">
      <c r="B190" s="69">
        <v>173</v>
      </c>
      <c r="C190" s="70">
        <v>61.076087999999999</v>
      </c>
      <c r="D190" s="71">
        <v>0.13761433413931592</v>
      </c>
    </row>
    <row r="191" spans="2:4" x14ac:dyDescent="0.2">
      <c r="B191" s="69">
        <v>174</v>
      </c>
      <c r="C191" s="70">
        <v>61.264628999999999</v>
      </c>
      <c r="D191" s="71">
        <v>0.14267388583539947</v>
      </c>
    </row>
    <row r="192" spans="2:4" x14ac:dyDescent="0.2">
      <c r="B192" s="69">
        <v>175</v>
      </c>
      <c r="C192" s="70">
        <v>61.264628999999999</v>
      </c>
      <c r="D192" s="71">
        <v>0.13871127806471406</v>
      </c>
    </row>
    <row r="193" spans="2:4" x14ac:dyDescent="0.2">
      <c r="B193" s="69">
        <v>176</v>
      </c>
      <c r="C193" s="70">
        <v>61.562317</v>
      </c>
      <c r="D193" s="71">
        <v>0.13500909568565025</v>
      </c>
    </row>
    <row r="194" spans="2:4" x14ac:dyDescent="0.2">
      <c r="B194" s="69">
        <v>177</v>
      </c>
      <c r="C194" s="70">
        <v>61.294395000000002</v>
      </c>
      <c r="D194" s="71">
        <v>0.1328555668502191</v>
      </c>
    </row>
    <row r="195" spans="2:4" x14ac:dyDescent="0.2">
      <c r="B195" s="69">
        <v>178</v>
      </c>
      <c r="C195" s="70">
        <v>61.453163000000004</v>
      </c>
      <c r="D195" s="71">
        <v>0.13088571640694516</v>
      </c>
    </row>
    <row r="196" spans="2:4" x14ac:dyDescent="0.2">
      <c r="B196" s="69">
        <v>179</v>
      </c>
      <c r="C196" s="70">
        <v>61.512703000000002</v>
      </c>
      <c r="D196" s="71">
        <v>0.12874100706292957</v>
      </c>
    </row>
    <row r="197" spans="2:4" x14ac:dyDescent="0.2">
      <c r="B197" s="69">
        <v>180</v>
      </c>
      <c r="C197" s="70">
        <v>61.691315000000003</v>
      </c>
      <c r="D197" s="71">
        <v>0.1267176818477258</v>
      </c>
    </row>
    <row r="198" spans="2:4" x14ac:dyDescent="0.2">
      <c r="B198" s="69">
        <v>181</v>
      </c>
      <c r="C198" s="70">
        <v>61.869926</v>
      </c>
      <c r="D198" s="71">
        <v>0.12535860323955542</v>
      </c>
    </row>
    <row r="199" spans="2:4" x14ac:dyDescent="0.2">
      <c r="B199" s="69">
        <v>182</v>
      </c>
      <c r="C199" s="70">
        <v>62.137847999999998</v>
      </c>
      <c r="D199" s="71">
        <v>0.12423430870773487</v>
      </c>
    </row>
    <row r="200" spans="2:4" x14ac:dyDescent="0.2">
      <c r="B200" s="69">
        <v>183</v>
      </c>
      <c r="C200" s="70">
        <v>62.366076999999997</v>
      </c>
      <c r="D200" s="71">
        <v>0.12375457999137332</v>
      </c>
    </row>
    <row r="201" spans="2:4" x14ac:dyDescent="0.2">
      <c r="B201" s="69">
        <v>184</v>
      </c>
      <c r="C201" s="70">
        <v>62.395851</v>
      </c>
      <c r="D201" s="71">
        <v>0.12313371815490164</v>
      </c>
    </row>
    <row r="202" spans="2:4" x14ac:dyDescent="0.2">
      <c r="B202" s="69">
        <v>185</v>
      </c>
      <c r="C202" s="70">
        <v>62.772922999999999</v>
      </c>
      <c r="D202" s="71">
        <v>0.12204537699390969</v>
      </c>
    </row>
    <row r="203" spans="2:4" x14ac:dyDescent="0.2">
      <c r="B203" s="69">
        <v>186</v>
      </c>
      <c r="C203" s="70">
        <v>63.090462000000002</v>
      </c>
      <c r="D203" s="71">
        <v>0.12273248934159177</v>
      </c>
    </row>
    <row r="204" spans="2:4" x14ac:dyDescent="0.2">
      <c r="B204" s="69">
        <v>187</v>
      </c>
      <c r="C204" s="70">
        <v>62.614154999999997</v>
      </c>
      <c r="D204" s="71">
        <v>0.12281963114179316</v>
      </c>
    </row>
    <row r="205" spans="2:4" x14ac:dyDescent="0.2">
      <c r="B205" s="69">
        <v>188</v>
      </c>
      <c r="C205" s="70">
        <v>62.643925000000003</v>
      </c>
      <c r="D205" s="71">
        <v>0.12427613211063104</v>
      </c>
    </row>
    <row r="206" spans="2:4" x14ac:dyDescent="0.2">
      <c r="B206" s="69">
        <v>189</v>
      </c>
      <c r="C206" s="70">
        <v>62.832462</v>
      </c>
      <c r="D206" s="71">
        <v>0.12298836470182697</v>
      </c>
    </row>
    <row r="207" spans="2:4" x14ac:dyDescent="0.2">
      <c r="B207" s="69">
        <v>190</v>
      </c>
      <c r="C207" s="70">
        <v>62.544693000000002</v>
      </c>
      <c r="D207" s="71">
        <v>0.12231151996212568</v>
      </c>
    </row>
    <row r="208" spans="2:4" x14ac:dyDescent="0.2">
      <c r="B208" s="69">
        <v>191</v>
      </c>
      <c r="C208" s="70">
        <v>62.088234</v>
      </c>
      <c r="D208" s="71">
        <v>0.12228381681511581</v>
      </c>
    </row>
    <row r="209" spans="2:4" x14ac:dyDescent="0.2">
      <c r="B209" s="69">
        <v>192</v>
      </c>
      <c r="C209" s="70">
        <v>62.425617000000003</v>
      </c>
      <c r="D209" s="71">
        <v>0.12368001912969935</v>
      </c>
    </row>
    <row r="210" spans="2:4" x14ac:dyDescent="0.2">
      <c r="B210" s="69">
        <v>193</v>
      </c>
      <c r="C210" s="70">
        <v>62.514923000000003</v>
      </c>
      <c r="D210" s="71">
        <v>0.12376351521948031</v>
      </c>
    </row>
    <row r="211" spans="2:4" x14ac:dyDescent="0.2">
      <c r="B211" s="69">
        <v>194</v>
      </c>
      <c r="C211" s="70">
        <v>61.611930999999998</v>
      </c>
      <c r="D211" s="71">
        <v>0.12264441195445251</v>
      </c>
    </row>
    <row r="212" spans="2:4" x14ac:dyDescent="0.2">
      <c r="B212" s="69">
        <v>195</v>
      </c>
      <c r="C212" s="70">
        <v>61.522624999999998</v>
      </c>
      <c r="D212" s="71">
        <v>0.13062009545452891</v>
      </c>
    </row>
    <row r="213" spans="2:4" x14ac:dyDescent="0.2">
      <c r="B213" s="69">
        <v>196</v>
      </c>
      <c r="C213" s="70">
        <v>61.344009</v>
      </c>
      <c r="D213" s="71">
        <v>0.12832894651954879</v>
      </c>
    </row>
    <row r="214" spans="2:4" x14ac:dyDescent="0.2">
      <c r="B214" s="69">
        <v>197</v>
      </c>
      <c r="C214" s="70">
        <v>61.224933999999998</v>
      </c>
      <c r="D214" s="71">
        <v>0.1266935678677561</v>
      </c>
    </row>
    <row r="215" spans="2:4" x14ac:dyDescent="0.2">
      <c r="B215" s="69">
        <v>198</v>
      </c>
      <c r="C215" s="70">
        <v>61.492854999999999</v>
      </c>
      <c r="D215" s="71">
        <v>0.1251406323661266</v>
      </c>
    </row>
    <row r="216" spans="2:4" x14ac:dyDescent="0.2">
      <c r="B216" s="69">
        <v>199</v>
      </c>
      <c r="C216" s="70">
        <v>62.445464999999999</v>
      </c>
      <c r="D216" s="71">
        <v>0.1245158831347158</v>
      </c>
    </row>
    <row r="217" spans="2:4" x14ac:dyDescent="0.2">
      <c r="B217" s="69">
        <v>200</v>
      </c>
      <c r="C217" s="70">
        <v>62.445464999999999</v>
      </c>
      <c r="D217" s="71">
        <v>0.13305446370681578</v>
      </c>
    </row>
    <row r="218" spans="2:4" x14ac:dyDescent="0.2">
      <c r="B218" s="69">
        <v>201</v>
      </c>
      <c r="C218" s="70">
        <v>63.447685</v>
      </c>
      <c r="D218" s="71">
        <v>0.13027114375019752</v>
      </c>
    </row>
    <row r="219" spans="2:4" x14ac:dyDescent="0.2">
      <c r="B219" s="69">
        <v>202</v>
      </c>
      <c r="C219" s="70">
        <v>63.427836999999997</v>
      </c>
      <c r="D219" s="71">
        <v>0.13815398470358187</v>
      </c>
    </row>
    <row r="220" spans="2:4" x14ac:dyDescent="0.2">
      <c r="B220" s="69">
        <v>203</v>
      </c>
      <c r="C220" s="70">
        <v>63.656070999999997</v>
      </c>
      <c r="D220" s="71">
        <v>0.13454499648570142</v>
      </c>
    </row>
    <row r="221" spans="2:4" x14ac:dyDescent="0.2">
      <c r="B221" s="69">
        <v>204</v>
      </c>
      <c r="C221" s="70">
        <v>63.417918999999998</v>
      </c>
      <c r="D221" s="71">
        <v>0.13204109996999921</v>
      </c>
    </row>
    <row r="222" spans="2:4" x14ac:dyDescent="0.2">
      <c r="B222" s="69">
        <v>205</v>
      </c>
      <c r="C222" s="70">
        <v>63.100383999999998</v>
      </c>
      <c r="D222" s="71">
        <v>0.13000542071421725</v>
      </c>
    </row>
    <row r="223" spans="2:4" x14ac:dyDescent="0.2">
      <c r="B223" s="69">
        <v>206</v>
      </c>
      <c r="C223" s="70">
        <v>63.060687999999999</v>
      </c>
      <c r="D223" s="71">
        <v>0.12878146440341656</v>
      </c>
    </row>
    <row r="224" spans="2:4" x14ac:dyDescent="0.2">
      <c r="B224" s="69">
        <v>207</v>
      </c>
      <c r="C224" s="70">
        <v>62.395851</v>
      </c>
      <c r="D224" s="71">
        <v>0.12672839579637438</v>
      </c>
    </row>
    <row r="225" spans="2:4" x14ac:dyDescent="0.2">
      <c r="B225" s="69">
        <v>208</v>
      </c>
      <c r="C225" s="70">
        <v>62.505004999999997</v>
      </c>
      <c r="D225" s="71">
        <v>0.12973079966371356</v>
      </c>
    </row>
    <row r="226" spans="2:4" x14ac:dyDescent="0.2">
      <c r="B226" s="69">
        <v>209</v>
      </c>
      <c r="C226" s="70">
        <v>62.549999</v>
      </c>
      <c r="D226" s="71">
        <v>0.12762918957991032</v>
      </c>
    </row>
    <row r="227" spans="2:4" x14ac:dyDescent="0.2">
      <c r="B227" s="69">
        <v>210</v>
      </c>
      <c r="C227" s="70">
        <v>62.619999</v>
      </c>
      <c r="D227" s="71">
        <v>0.125776917587621</v>
      </c>
    </row>
    <row r="228" spans="2:4" x14ac:dyDescent="0.2">
      <c r="B228" s="69">
        <v>211</v>
      </c>
      <c r="C228" s="70">
        <v>62.630001</v>
      </c>
      <c r="D228" s="71">
        <v>0.12427362351086847</v>
      </c>
    </row>
    <row r="229" spans="2:4" x14ac:dyDescent="0.2">
      <c r="B229" s="69">
        <v>212</v>
      </c>
      <c r="C229" s="70">
        <v>62.18</v>
      </c>
      <c r="D229" s="71">
        <v>0.1229775644078272</v>
      </c>
    </row>
    <row r="230" spans="2:4" x14ac:dyDescent="0.2">
      <c r="B230" s="69">
        <v>213</v>
      </c>
      <c r="C230" s="70">
        <v>62.77</v>
      </c>
      <c r="D230" s="71">
        <v>0.12416975724146506</v>
      </c>
    </row>
    <row r="231" spans="2:4" x14ac:dyDescent="0.2">
      <c r="B231" s="69">
        <v>214</v>
      </c>
      <c r="C231" s="70">
        <v>63.970001000000003</v>
      </c>
      <c r="D231" s="71">
        <v>0.12671744895162837</v>
      </c>
    </row>
    <row r="232" spans="2:4" x14ac:dyDescent="0.2">
      <c r="B232" s="69">
        <v>215</v>
      </c>
      <c r="C232" s="70">
        <v>63.84</v>
      </c>
      <c r="D232" s="71">
        <v>0.13951869310141513</v>
      </c>
    </row>
    <row r="233" spans="2:4" x14ac:dyDescent="0.2">
      <c r="B233" s="69">
        <v>216</v>
      </c>
      <c r="C233" s="70">
        <v>64.050003000000004</v>
      </c>
      <c r="D233" s="71">
        <v>0.13585081690876197</v>
      </c>
    </row>
    <row r="234" spans="2:4" x14ac:dyDescent="0.2">
      <c r="B234" s="69">
        <v>217</v>
      </c>
      <c r="C234" s="70">
        <v>63.91</v>
      </c>
      <c r="D234" s="71">
        <v>0.13304460113258035</v>
      </c>
    </row>
    <row r="235" spans="2:4" x14ac:dyDescent="0.2">
      <c r="B235" s="69">
        <v>218</v>
      </c>
      <c r="C235" s="70">
        <v>63.650002000000001</v>
      </c>
      <c r="D235" s="71">
        <v>0.13045960834829379</v>
      </c>
    </row>
    <row r="236" spans="2:4" x14ac:dyDescent="0.2">
      <c r="B236" s="69">
        <v>219</v>
      </c>
      <c r="C236" s="70">
        <v>63.279998999999997</v>
      </c>
      <c r="D236" s="71">
        <v>0.12880025686256369</v>
      </c>
    </row>
    <row r="237" spans="2:4" x14ac:dyDescent="0.2">
      <c r="B237" s="69">
        <v>220</v>
      </c>
      <c r="C237" s="70">
        <v>63.150002000000001</v>
      </c>
      <c r="D237" s="71">
        <v>0.12815551492003094</v>
      </c>
    </row>
    <row r="238" spans="2:4" x14ac:dyDescent="0.2">
      <c r="B238" s="69">
        <v>221</v>
      </c>
      <c r="C238" s="70">
        <v>63.330002</v>
      </c>
      <c r="D238" s="71">
        <v>0.12637106702037287</v>
      </c>
    </row>
    <row r="239" spans="2:4" x14ac:dyDescent="0.2">
      <c r="B239" s="69">
        <v>222</v>
      </c>
      <c r="C239" s="70">
        <v>63.759998000000003</v>
      </c>
      <c r="D239" s="71">
        <v>0.12505913463656432</v>
      </c>
    </row>
    <row r="240" spans="2:4" x14ac:dyDescent="0.2">
      <c r="B240" s="69">
        <v>223</v>
      </c>
      <c r="C240" s="70">
        <v>62.959999000000003</v>
      </c>
      <c r="D240" s="71">
        <v>0.12559359683007693</v>
      </c>
    </row>
    <row r="241" spans="2:4" x14ac:dyDescent="0.2">
      <c r="B241" s="69">
        <v>224</v>
      </c>
      <c r="C241" s="70">
        <v>62.689999</v>
      </c>
      <c r="D241" s="71">
        <v>0.13076828927450004</v>
      </c>
    </row>
    <row r="242" spans="2:4" x14ac:dyDescent="0.2">
      <c r="B242" s="69">
        <v>225</v>
      </c>
      <c r="C242" s="70">
        <v>62.830002</v>
      </c>
      <c r="D242" s="71">
        <v>0.1291327572190086</v>
      </c>
    </row>
    <row r="243" spans="2:4" x14ac:dyDescent="0.2">
      <c r="B243" s="69">
        <v>226</v>
      </c>
      <c r="C243" s="70">
        <v>63.099997999999999</v>
      </c>
      <c r="D243" s="71">
        <v>0.1272132764727355</v>
      </c>
    </row>
    <row r="244" spans="2:4" x14ac:dyDescent="0.2">
      <c r="B244" s="69">
        <v>227</v>
      </c>
      <c r="C244" s="70">
        <v>63.700001</v>
      </c>
      <c r="D244" s="71">
        <v>0.12619255702970089</v>
      </c>
    </row>
    <row r="245" spans="2:4" x14ac:dyDescent="0.2">
      <c r="B245" s="69">
        <v>228</v>
      </c>
      <c r="C245" s="70">
        <v>63.41</v>
      </c>
      <c r="D245" s="71">
        <v>0.12835656808052429</v>
      </c>
    </row>
    <row r="246" spans="2:4" x14ac:dyDescent="0.2">
      <c r="B246" s="69">
        <v>229</v>
      </c>
      <c r="C246" s="70">
        <v>64.269997000000004</v>
      </c>
      <c r="D246" s="71">
        <v>0.12723802648893698</v>
      </c>
    </row>
    <row r="247" spans="2:4" x14ac:dyDescent="0.2">
      <c r="B247" s="69">
        <v>230</v>
      </c>
      <c r="C247" s="70">
        <v>65.209998999999996</v>
      </c>
      <c r="D247" s="71">
        <v>0.13295273468737959</v>
      </c>
    </row>
    <row r="248" spans="2:4" x14ac:dyDescent="0.2">
      <c r="B248" s="69">
        <v>231</v>
      </c>
      <c r="C248" s="70">
        <v>65.190002000000007</v>
      </c>
      <c r="D248" s="71">
        <v>0.13858733329899103</v>
      </c>
    </row>
    <row r="249" spans="2:4" x14ac:dyDescent="0.2">
      <c r="B249" s="69">
        <v>232</v>
      </c>
      <c r="C249" s="70">
        <v>65.290001000000004</v>
      </c>
      <c r="D249" s="71">
        <v>0.13490872278875507</v>
      </c>
    </row>
    <row r="250" spans="2:4" x14ac:dyDescent="0.2">
      <c r="B250" s="69">
        <v>233</v>
      </c>
      <c r="C250" s="70">
        <v>64.769997000000004</v>
      </c>
      <c r="D250" s="71">
        <v>0.13191651182754757</v>
      </c>
    </row>
    <row r="251" spans="2:4" x14ac:dyDescent="0.2">
      <c r="B251" s="69">
        <v>234</v>
      </c>
      <c r="C251" s="70">
        <v>64.959998999999996</v>
      </c>
      <c r="D251" s="71">
        <v>0.13194274820376606</v>
      </c>
    </row>
    <row r="252" spans="2:4" x14ac:dyDescent="0.2">
      <c r="B252" s="69">
        <v>235</v>
      </c>
      <c r="C252" s="70">
        <v>65.809997999999993</v>
      </c>
      <c r="D252" s="71">
        <v>0.12969813640767569</v>
      </c>
    </row>
    <row r="253" spans="2:4" x14ac:dyDescent="0.2">
      <c r="B253" s="69">
        <v>236</v>
      </c>
      <c r="C253" s="70">
        <v>66.069999999999993</v>
      </c>
      <c r="D253" s="71">
        <v>0.13438604529212494</v>
      </c>
    </row>
    <row r="254" spans="2:4" x14ac:dyDescent="0.2">
      <c r="B254" s="69">
        <v>237</v>
      </c>
      <c r="C254" s="70">
        <v>67.050003000000004</v>
      </c>
      <c r="D254" s="71">
        <v>0.13201606235193128</v>
      </c>
    </row>
    <row r="255" spans="2:4" x14ac:dyDescent="0.2">
      <c r="B255" s="69">
        <v>238</v>
      </c>
      <c r="C255" s="70">
        <v>66.830001999999993</v>
      </c>
      <c r="D255" s="71">
        <v>0.13808482313031481</v>
      </c>
    </row>
    <row r="256" spans="2:4" x14ac:dyDescent="0.2">
      <c r="B256" s="69">
        <v>239</v>
      </c>
      <c r="C256" s="70">
        <v>67.680000000000007</v>
      </c>
      <c r="D256" s="71">
        <v>0.13491246182348618</v>
      </c>
    </row>
    <row r="257" spans="2:4" x14ac:dyDescent="0.2">
      <c r="B257" s="69">
        <v>240</v>
      </c>
      <c r="C257" s="70">
        <v>66.739998</v>
      </c>
      <c r="D257" s="71">
        <v>0.13816081858608087</v>
      </c>
    </row>
    <row r="258" spans="2:4" x14ac:dyDescent="0.2">
      <c r="B258" s="69">
        <v>241</v>
      </c>
      <c r="C258" s="70">
        <v>67.959998999999996</v>
      </c>
      <c r="D258" s="71">
        <v>0.14211943096277818</v>
      </c>
    </row>
    <row r="259" spans="2:4" x14ac:dyDescent="0.2">
      <c r="B259" s="69">
        <v>242</v>
      </c>
      <c r="C259" s="70">
        <v>69.330001999999993</v>
      </c>
      <c r="D259" s="71">
        <v>0.15008160935979292</v>
      </c>
    </row>
    <row r="260" spans="2:4" x14ac:dyDescent="0.2">
      <c r="B260" s="69">
        <v>243</v>
      </c>
      <c r="C260" s="70">
        <v>68.099997999999999</v>
      </c>
      <c r="D260" s="71">
        <v>0.1586770523581944</v>
      </c>
    </row>
    <row r="261" spans="2:4" x14ac:dyDescent="0.2">
      <c r="B261" s="69">
        <v>244</v>
      </c>
      <c r="C261" s="70">
        <v>68.050003000000004</v>
      </c>
      <c r="D261" s="71">
        <v>0.16283045849409325</v>
      </c>
    </row>
    <row r="262" spans="2:4" x14ac:dyDescent="0.2">
      <c r="B262" s="69">
        <v>245</v>
      </c>
      <c r="C262" s="70">
        <v>68.459998999999996</v>
      </c>
      <c r="D262" s="71">
        <v>0.15549734426316511</v>
      </c>
    </row>
    <row r="263" spans="2:4" x14ac:dyDescent="0.2">
      <c r="B263" s="69">
        <v>246</v>
      </c>
      <c r="C263" s="70">
        <v>68.730002999999996</v>
      </c>
      <c r="D263" s="71">
        <v>0.15050446944702001</v>
      </c>
    </row>
    <row r="264" spans="2:4" x14ac:dyDescent="0.2">
      <c r="B264" s="69">
        <v>247</v>
      </c>
      <c r="C264" s="70">
        <v>68.680000000000007</v>
      </c>
      <c r="D264" s="71">
        <v>0.14554027276187548</v>
      </c>
    </row>
    <row r="265" spans="2:4" x14ac:dyDescent="0.2">
      <c r="B265" s="69">
        <v>248</v>
      </c>
      <c r="C265" s="70">
        <v>68.169998000000007</v>
      </c>
      <c r="D265" s="71">
        <v>0.14078413023874112</v>
      </c>
    </row>
    <row r="266" spans="2:4" x14ac:dyDescent="0.2">
      <c r="B266" s="69">
        <v>249</v>
      </c>
      <c r="C266" s="70">
        <v>68.459998999999996</v>
      </c>
      <c r="D266" s="71">
        <v>0.13891047131920672</v>
      </c>
    </row>
    <row r="267" spans="2:4" x14ac:dyDescent="0.2">
      <c r="B267" s="69">
        <v>250</v>
      </c>
      <c r="C267" s="70">
        <v>68.580001999999993</v>
      </c>
      <c r="D267" s="71">
        <v>0.13588845321810405</v>
      </c>
    </row>
    <row r="268" spans="2:4" x14ac:dyDescent="0.2">
      <c r="B268" s="69">
        <v>251</v>
      </c>
      <c r="C268" s="70">
        <v>68.650002000000001</v>
      </c>
      <c r="D268" s="71">
        <v>0.13276507105088778</v>
      </c>
    </row>
    <row r="269" spans="2:4" x14ac:dyDescent="0.2">
      <c r="B269" s="69">
        <v>252</v>
      </c>
      <c r="C269" s="70">
        <v>69.180000000000007</v>
      </c>
      <c r="D269" s="71">
        <v>0.13007238242354149</v>
      </c>
    </row>
    <row r="270" spans="2:4" x14ac:dyDescent="0.2">
      <c r="B270" s="69"/>
      <c r="C270" s="70"/>
      <c r="D270" s="71">
        <v>0.13072494764727283</v>
      </c>
    </row>
    <row r="271" spans="2:4" x14ac:dyDescent="0.2">
      <c r="B271" s="69"/>
      <c r="C271" s="70"/>
      <c r="D271" s="71"/>
    </row>
    <row r="272" spans="2:4" x14ac:dyDescent="0.2">
      <c r="B272" s="69"/>
      <c r="C272" s="70"/>
      <c r="D272" s="71"/>
    </row>
    <row r="273" spans="2:4" x14ac:dyDescent="0.2">
      <c r="B273" s="69"/>
      <c r="C273" s="70"/>
      <c r="D273" s="71"/>
    </row>
    <row r="274" spans="2:4" x14ac:dyDescent="0.2">
      <c r="B274" s="69"/>
      <c r="C274" s="70"/>
      <c r="D274" s="71"/>
    </row>
    <row r="275" spans="2:4" x14ac:dyDescent="0.2">
      <c r="B275" s="69"/>
      <c r="C275" s="70"/>
      <c r="D275" s="71"/>
    </row>
    <row r="276" spans="2:4" x14ac:dyDescent="0.2">
      <c r="B276" s="69"/>
      <c r="C276" s="70"/>
      <c r="D276" s="71"/>
    </row>
    <row r="277" spans="2:4" x14ac:dyDescent="0.2">
      <c r="B277" s="69"/>
      <c r="C277" s="70"/>
      <c r="D277" s="71"/>
    </row>
    <row r="278" spans="2:4" x14ac:dyDescent="0.2">
      <c r="B278" s="69"/>
      <c r="C278" s="70"/>
      <c r="D278" s="71"/>
    </row>
    <row r="279" spans="2:4" x14ac:dyDescent="0.2">
      <c r="B279" s="69"/>
      <c r="C279" s="70"/>
      <c r="D279" s="71"/>
    </row>
    <row r="280" spans="2:4" x14ac:dyDescent="0.2">
      <c r="B280" s="69"/>
      <c r="C280" s="70"/>
      <c r="D280" s="71"/>
    </row>
    <row r="281" spans="2:4" x14ac:dyDescent="0.2">
      <c r="B281" s="69"/>
      <c r="C281" s="70"/>
      <c r="D281" s="71"/>
    </row>
    <row r="282" spans="2:4" x14ac:dyDescent="0.2">
      <c r="B282" s="69"/>
      <c r="C282" s="70"/>
      <c r="D282" s="71"/>
    </row>
    <row r="283" spans="2:4" x14ac:dyDescent="0.2">
      <c r="B283" s="69"/>
      <c r="C283" s="70"/>
      <c r="D283" s="71"/>
    </row>
    <row r="284" spans="2:4" x14ac:dyDescent="0.2">
      <c r="B284" s="69"/>
      <c r="C284" s="70"/>
      <c r="D284" s="71"/>
    </row>
    <row r="285" spans="2:4" x14ac:dyDescent="0.2">
      <c r="B285" s="69"/>
      <c r="C285" s="70"/>
      <c r="D285" s="71"/>
    </row>
    <row r="286" spans="2:4" x14ac:dyDescent="0.2">
      <c r="B286" s="69"/>
      <c r="C286" s="70"/>
      <c r="D286" s="71"/>
    </row>
    <row r="287" spans="2:4" x14ac:dyDescent="0.2">
      <c r="B287" s="69"/>
      <c r="C287" s="70"/>
      <c r="D287" s="71"/>
    </row>
    <row r="288" spans="2:4" x14ac:dyDescent="0.2">
      <c r="B288" s="69"/>
      <c r="C288" s="70"/>
      <c r="D288" s="71"/>
    </row>
    <row r="289" spans="2:4" x14ac:dyDescent="0.2">
      <c r="B289" s="69"/>
      <c r="C289" s="70"/>
      <c r="D289" s="71"/>
    </row>
    <row r="290" spans="2:4" x14ac:dyDescent="0.2">
      <c r="B290" s="69"/>
      <c r="C290" s="70"/>
      <c r="D290" s="71"/>
    </row>
    <row r="291" spans="2:4" x14ac:dyDescent="0.2">
      <c r="B291" s="69"/>
      <c r="C291" s="70"/>
      <c r="D291" s="71"/>
    </row>
    <row r="292" spans="2:4" x14ac:dyDescent="0.2">
      <c r="B292" s="69"/>
      <c r="C292" s="70"/>
      <c r="D292" s="71"/>
    </row>
    <row r="293" spans="2:4" x14ac:dyDescent="0.2">
      <c r="B293" s="69"/>
      <c r="C293" s="70"/>
      <c r="D293" s="71"/>
    </row>
    <row r="294" spans="2:4" x14ac:dyDescent="0.2">
      <c r="B294" s="69"/>
      <c r="C294" s="70"/>
      <c r="D294" s="71"/>
    </row>
    <row r="295" spans="2:4" x14ac:dyDescent="0.2">
      <c r="B295" s="69"/>
      <c r="C295" s="70"/>
      <c r="D295" s="71"/>
    </row>
    <row r="296" spans="2:4" x14ac:dyDescent="0.2">
      <c r="B296" s="69"/>
      <c r="C296" s="70"/>
      <c r="D296" s="71"/>
    </row>
    <row r="297" spans="2:4" x14ac:dyDescent="0.2">
      <c r="B297" s="69"/>
      <c r="C297" s="70"/>
      <c r="D297" s="71"/>
    </row>
    <row r="298" spans="2:4" x14ac:dyDescent="0.2">
      <c r="B298" s="69"/>
      <c r="C298" s="70"/>
      <c r="D298" s="71"/>
    </row>
    <row r="299" spans="2:4" x14ac:dyDescent="0.2">
      <c r="B299" s="69"/>
      <c r="C299" s="70"/>
      <c r="D299" s="71"/>
    </row>
    <row r="300" spans="2:4" x14ac:dyDescent="0.2">
      <c r="B300" s="69"/>
      <c r="C300" s="70"/>
      <c r="D300" s="71"/>
    </row>
    <row r="301" spans="2:4" x14ac:dyDescent="0.2">
      <c r="B301" s="69"/>
      <c r="C301" s="70"/>
      <c r="D301" s="71"/>
    </row>
    <row r="302" spans="2:4" x14ac:dyDescent="0.2">
      <c r="B302" s="69"/>
      <c r="C302" s="70"/>
      <c r="D302" s="71"/>
    </row>
    <row r="303" spans="2:4" x14ac:dyDescent="0.2">
      <c r="B303" s="69"/>
      <c r="C303" s="70"/>
      <c r="D303" s="71"/>
    </row>
    <row r="304" spans="2:4" x14ac:dyDescent="0.2">
      <c r="B304" s="69"/>
      <c r="C304" s="70"/>
      <c r="D304" s="71"/>
    </row>
    <row r="305" spans="2:4" x14ac:dyDescent="0.2">
      <c r="B305" s="69"/>
      <c r="C305" s="70"/>
      <c r="D305" s="71"/>
    </row>
    <row r="306" spans="2:4" x14ac:dyDescent="0.2">
      <c r="B306" s="69"/>
      <c r="C306" s="70"/>
      <c r="D306" s="71"/>
    </row>
    <row r="307" spans="2:4" x14ac:dyDescent="0.2">
      <c r="B307" s="69"/>
      <c r="C307" s="70"/>
      <c r="D307" s="71"/>
    </row>
    <row r="308" spans="2:4" x14ac:dyDescent="0.2">
      <c r="B308" s="69"/>
      <c r="C308" s="70"/>
      <c r="D308" s="71"/>
    </row>
    <row r="309" spans="2:4" x14ac:dyDescent="0.2">
      <c r="B309" s="69"/>
      <c r="C309" s="70"/>
      <c r="D309" s="71"/>
    </row>
    <row r="310" spans="2:4" x14ac:dyDescent="0.2">
      <c r="B310" s="69"/>
      <c r="C310" s="70"/>
      <c r="D310" s="71"/>
    </row>
    <row r="311" spans="2:4" x14ac:dyDescent="0.2">
      <c r="B311" s="69"/>
      <c r="C311" s="70"/>
      <c r="D311" s="71"/>
    </row>
    <row r="312" spans="2:4" x14ac:dyDescent="0.2">
      <c r="B312" s="69"/>
      <c r="C312" s="70"/>
      <c r="D312" s="71"/>
    </row>
    <row r="313" spans="2:4" x14ac:dyDescent="0.2">
      <c r="B313" s="69"/>
      <c r="C313" s="70"/>
      <c r="D313" s="71"/>
    </row>
    <row r="314" spans="2:4" x14ac:dyDescent="0.2">
      <c r="B314" s="69"/>
      <c r="C314" s="70"/>
      <c r="D314" s="71"/>
    </row>
    <row r="315" spans="2:4" x14ac:dyDescent="0.2">
      <c r="B315" s="69"/>
      <c r="C315" s="70"/>
      <c r="D315" s="71"/>
    </row>
    <row r="316" spans="2:4" x14ac:dyDescent="0.2">
      <c r="B316" s="69"/>
      <c r="C316" s="70"/>
      <c r="D316" s="71"/>
    </row>
    <row r="317" spans="2:4" x14ac:dyDescent="0.2">
      <c r="B317" s="69"/>
      <c r="C317" s="70"/>
      <c r="D317" s="71"/>
    </row>
    <row r="318" spans="2:4" x14ac:dyDescent="0.2">
      <c r="B318" s="69"/>
      <c r="C318" s="70"/>
      <c r="D318" s="71"/>
    </row>
    <row r="319" spans="2:4" x14ac:dyDescent="0.2">
      <c r="B319" s="69"/>
      <c r="C319" s="70"/>
      <c r="D319" s="71"/>
    </row>
    <row r="320" spans="2:4" x14ac:dyDescent="0.2">
      <c r="B320" s="69"/>
      <c r="C320" s="70"/>
      <c r="D320" s="71"/>
    </row>
    <row r="321" spans="2:4" x14ac:dyDescent="0.2">
      <c r="B321" s="69"/>
      <c r="C321" s="70"/>
      <c r="D321" s="71"/>
    </row>
    <row r="322" spans="2:4" x14ac:dyDescent="0.2">
      <c r="B322" s="69"/>
      <c r="C322" s="70"/>
      <c r="D322" s="71"/>
    </row>
    <row r="323" spans="2:4" x14ac:dyDescent="0.2">
      <c r="B323" s="69"/>
      <c r="C323" s="70"/>
      <c r="D323" s="71"/>
    </row>
    <row r="324" spans="2:4" x14ac:dyDescent="0.2">
      <c r="B324" s="69"/>
      <c r="C324" s="70"/>
      <c r="D324" s="71"/>
    </row>
    <row r="325" spans="2:4" x14ac:dyDescent="0.2">
      <c r="B325" s="69"/>
      <c r="C325" s="70"/>
      <c r="D325" s="71"/>
    </row>
    <row r="326" spans="2:4" x14ac:dyDescent="0.2">
      <c r="B326" s="69"/>
      <c r="C326" s="70"/>
      <c r="D326" s="71"/>
    </row>
    <row r="327" spans="2:4" x14ac:dyDescent="0.2">
      <c r="B327" s="69"/>
      <c r="C327" s="70"/>
      <c r="D327" s="71"/>
    </row>
    <row r="328" spans="2:4" x14ac:dyDescent="0.2">
      <c r="B328" s="69"/>
      <c r="C328" s="70"/>
      <c r="D328" s="71"/>
    </row>
    <row r="329" spans="2:4" x14ac:dyDescent="0.2">
      <c r="B329" s="69"/>
      <c r="C329" s="70"/>
      <c r="D329" s="71"/>
    </row>
    <row r="330" spans="2:4" x14ac:dyDescent="0.2">
      <c r="B330" s="69"/>
      <c r="C330" s="70"/>
      <c r="D330" s="71"/>
    </row>
    <row r="331" spans="2:4" x14ac:dyDescent="0.2">
      <c r="B331" s="69"/>
      <c r="C331" s="70"/>
      <c r="D331" s="71"/>
    </row>
    <row r="332" spans="2:4" x14ac:dyDescent="0.2">
      <c r="B332" s="69"/>
      <c r="C332" s="70"/>
      <c r="D332" s="71"/>
    </row>
    <row r="333" spans="2:4" x14ac:dyDescent="0.2">
      <c r="B333" s="69"/>
      <c r="C333" s="70"/>
      <c r="D333" s="71"/>
    </row>
    <row r="334" spans="2:4" x14ac:dyDescent="0.2">
      <c r="B334" s="69"/>
      <c r="C334" s="70"/>
      <c r="D334" s="71"/>
    </row>
    <row r="335" spans="2:4" x14ac:dyDescent="0.2">
      <c r="B335" s="69"/>
      <c r="C335" s="70"/>
      <c r="D335" s="71"/>
    </row>
    <row r="336" spans="2:4" x14ac:dyDescent="0.2">
      <c r="B336" s="69"/>
      <c r="C336" s="70"/>
      <c r="D336" s="71"/>
    </row>
    <row r="337" spans="2:4" x14ac:dyDescent="0.2">
      <c r="B337" s="69"/>
      <c r="C337" s="70"/>
      <c r="D337" s="71"/>
    </row>
    <row r="338" spans="2:4" x14ac:dyDescent="0.2">
      <c r="B338" s="69"/>
      <c r="C338" s="70"/>
      <c r="D338" s="71"/>
    </row>
    <row r="339" spans="2:4" x14ac:dyDescent="0.2">
      <c r="B339" s="69"/>
      <c r="C339" s="70"/>
      <c r="D339" s="71"/>
    </row>
    <row r="340" spans="2:4" x14ac:dyDescent="0.2">
      <c r="B340" s="69"/>
      <c r="C340" s="70"/>
      <c r="D340" s="71"/>
    </row>
    <row r="341" spans="2:4" x14ac:dyDescent="0.2">
      <c r="B341" s="69"/>
      <c r="C341" s="70"/>
      <c r="D341" s="71"/>
    </row>
    <row r="342" spans="2:4" x14ac:dyDescent="0.2">
      <c r="B342" s="69"/>
      <c r="C342" s="70"/>
      <c r="D342" s="71"/>
    </row>
    <row r="343" spans="2:4" x14ac:dyDescent="0.2">
      <c r="B343" s="69"/>
      <c r="C343" s="70"/>
      <c r="D343" s="71"/>
    </row>
    <row r="344" spans="2:4" x14ac:dyDescent="0.2">
      <c r="B344" s="69"/>
      <c r="C344" s="70"/>
      <c r="D344" s="71"/>
    </row>
    <row r="345" spans="2:4" x14ac:dyDescent="0.2">
      <c r="B345" s="69"/>
      <c r="C345" s="70"/>
      <c r="D345" s="71"/>
    </row>
    <row r="346" spans="2:4" x14ac:dyDescent="0.2">
      <c r="B346" s="69"/>
      <c r="C346" s="70"/>
      <c r="D346" s="71"/>
    </row>
    <row r="347" spans="2:4" x14ac:dyDescent="0.2">
      <c r="B347" s="69"/>
      <c r="C347" s="70"/>
      <c r="D347" s="71"/>
    </row>
    <row r="348" spans="2:4" x14ac:dyDescent="0.2">
      <c r="B348" s="69"/>
      <c r="C348" s="70"/>
      <c r="D348" s="71"/>
    </row>
    <row r="349" spans="2:4" x14ac:dyDescent="0.2">
      <c r="B349" s="69"/>
      <c r="C349" s="70"/>
      <c r="D349" s="71"/>
    </row>
    <row r="350" spans="2:4" x14ac:dyDescent="0.2">
      <c r="B350" s="69"/>
      <c r="C350" s="70"/>
      <c r="D350" s="71"/>
    </row>
    <row r="351" spans="2:4" x14ac:dyDescent="0.2">
      <c r="B351" s="69"/>
      <c r="C351" s="70"/>
      <c r="D351" s="71"/>
    </row>
    <row r="352" spans="2:4" x14ac:dyDescent="0.2">
      <c r="B352" s="69"/>
      <c r="C352" s="70"/>
      <c r="D352" s="71"/>
    </row>
    <row r="353" spans="2:4" x14ac:dyDescent="0.2">
      <c r="B353" s="69"/>
      <c r="C353" s="70"/>
      <c r="D353" s="71"/>
    </row>
    <row r="354" spans="2:4" x14ac:dyDescent="0.2">
      <c r="B354" s="69"/>
      <c r="C354" s="70"/>
      <c r="D354" s="71"/>
    </row>
    <row r="355" spans="2:4" x14ac:dyDescent="0.2">
      <c r="B355" s="69"/>
      <c r="C355" s="70"/>
      <c r="D355" s="71"/>
    </row>
    <row r="356" spans="2:4" x14ac:dyDescent="0.2">
      <c r="B356" s="69"/>
      <c r="C356" s="70"/>
      <c r="D356" s="71"/>
    </row>
    <row r="357" spans="2:4" x14ac:dyDescent="0.2">
      <c r="B357" s="69"/>
      <c r="C357" s="70"/>
      <c r="D357" s="71"/>
    </row>
    <row r="358" spans="2:4" x14ac:dyDescent="0.2">
      <c r="B358" s="69"/>
      <c r="C358" s="70"/>
      <c r="D358" s="71"/>
    </row>
    <row r="359" spans="2:4" x14ac:dyDescent="0.2">
      <c r="B359" s="69"/>
      <c r="C359" s="70"/>
      <c r="D359" s="71"/>
    </row>
    <row r="360" spans="2:4" x14ac:dyDescent="0.2">
      <c r="B360" s="69"/>
      <c r="C360" s="70"/>
      <c r="D360" s="71"/>
    </row>
    <row r="361" spans="2:4" x14ac:dyDescent="0.2">
      <c r="B361" s="69"/>
      <c r="C361" s="70"/>
      <c r="D361" s="71"/>
    </row>
    <row r="362" spans="2:4" x14ac:dyDescent="0.2">
      <c r="B362" s="69"/>
      <c r="C362" s="70"/>
      <c r="D362" s="71"/>
    </row>
    <row r="363" spans="2:4" x14ac:dyDescent="0.2">
      <c r="B363" s="69"/>
      <c r="C363" s="70"/>
      <c r="D363" s="71"/>
    </row>
    <row r="364" spans="2:4" x14ac:dyDescent="0.2">
      <c r="B364" s="69"/>
      <c r="C364" s="70"/>
      <c r="D364" s="71"/>
    </row>
    <row r="365" spans="2:4" x14ac:dyDescent="0.2">
      <c r="B365" s="69"/>
      <c r="C365" s="70"/>
      <c r="D365" s="71"/>
    </row>
    <row r="366" spans="2:4" x14ac:dyDescent="0.2">
      <c r="B366" s="69"/>
      <c r="C366" s="70"/>
      <c r="D366" s="71"/>
    </row>
    <row r="367" spans="2:4" x14ac:dyDescent="0.2">
      <c r="B367" s="69"/>
      <c r="C367" s="70"/>
      <c r="D367" s="71"/>
    </row>
    <row r="368" spans="2:4" x14ac:dyDescent="0.2">
      <c r="B368" s="69"/>
      <c r="C368" s="70"/>
      <c r="D368" s="71"/>
    </row>
    <row r="369" spans="2:4" x14ac:dyDescent="0.2">
      <c r="B369" s="69"/>
      <c r="C369" s="70"/>
      <c r="D369" s="71"/>
    </row>
    <row r="370" spans="2:4" x14ac:dyDescent="0.2">
      <c r="B370" s="69"/>
      <c r="C370" s="70"/>
      <c r="D370" s="71"/>
    </row>
    <row r="371" spans="2:4" x14ac:dyDescent="0.2">
      <c r="B371" s="69"/>
      <c r="C371" s="70"/>
      <c r="D371" s="71"/>
    </row>
    <row r="372" spans="2:4" x14ac:dyDescent="0.2">
      <c r="B372" s="69"/>
      <c r="C372" s="70"/>
      <c r="D372" s="71"/>
    </row>
    <row r="373" spans="2:4" x14ac:dyDescent="0.2">
      <c r="B373" s="69"/>
      <c r="C373" s="70"/>
      <c r="D373" s="71"/>
    </row>
    <row r="374" spans="2:4" x14ac:dyDescent="0.2">
      <c r="B374" s="69"/>
      <c r="C374" s="70"/>
      <c r="D374" s="71"/>
    </row>
    <row r="375" spans="2:4" x14ac:dyDescent="0.2">
      <c r="B375" s="69"/>
      <c r="C375" s="70"/>
      <c r="D375" s="71"/>
    </row>
    <row r="376" spans="2:4" x14ac:dyDescent="0.2">
      <c r="B376" s="69"/>
      <c r="C376" s="70"/>
      <c r="D376" s="71"/>
    </row>
    <row r="377" spans="2:4" x14ac:dyDescent="0.2">
      <c r="B377" s="69"/>
      <c r="C377" s="70"/>
      <c r="D377" s="71"/>
    </row>
    <row r="378" spans="2:4" x14ac:dyDescent="0.2">
      <c r="B378" s="69"/>
      <c r="C378" s="70"/>
      <c r="D378" s="71"/>
    </row>
    <row r="379" spans="2:4" x14ac:dyDescent="0.2">
      <c r="B379" s="69"/>
      <c r="C379" s="70"/>
      <c r="D379" s="71"/>
    </row>
    <row r="380" spans="2:4" x14ac:dyDescent="0.2">
      <c r="B380" s="69"/>
      <c r="C380" s="70"/>
      <c r="D380" s="71"/>
    </row>
    <row r="381" spans="2:4" x14ac:dyDescent="0.2">
      <c r="B381" s="69"/>
      <c r="C381" s="70"/>
      <c r="D381" s="71"/>
    </row>
    <row r="382" spans="2:4" x14ac:dyDescent="0.2">
      <c r="B382" s="69"/>
      <c r="C382" s="70"/>
      <c r="D382" s="71"/>
    </row>
    <row r="383" spans="2:4" x14ac:dyDescent="0.2">
      <c r="B383" s="69"/>
      <c r="C383" s="70"/>
      <c r="D383" s="71"/>
    </row>
    <row r="384" spans="2:4" x14ac:dyDescent="0.2">
      <c r="B384" s="69"/>
      <c r="C384" s="70"/>
      <c r="D384" s="71"/>
    </row>
    <row r="385" spans="2:4" x14ac:dyDescent="0.2">
      <c r="B385" s="69"/>
      <c r="C385" s="70"/>
      <c r="D385" s="71"/>
    </row>
    <row r="386" spans="2:4" x14ac:dyDescent="0.2">
      <c r="B386" s="69"/>
      <c r="C386" s="70"/>
      <c r="D386" s="71"/>
    </row>
    <row r="387" spans="2:4" x14ac:dyDescent="0.2">
      <c r="B387" s="69"/>
      <c r="C387" s="70"/>
      <c r="D387" s="71"/>
    </row>
    <row r="388" spans="2:4" x14ac:dyDescent="0.2">
      <c r="B388" s="69"/>
      <c r="C388" s="70"/>
      <c r="D388" s="71"/>
    </row>
    <row r="389" spans="2:4" x14ac:dyDescent="0.2">
      <c r="B389" s="69"/>
      <c r="C389" s="70"/>
      <c r="D389" s="71"/>
    </row>
    <row r="390" spans="2:4" x14ac:dyDescent="0.2">
      <c r="B390" s="69"/>
      <c r="C390" s="70"/>
      <c r="D390" s="71"/>
    </row>
    <row r="391" spans="2:4" x14ac:dyDescent="0.2">
      <c r="B391" s="69"/>
      <c r="C391" s="70"/>
      <c r="D391" s="71"/>
    </row>
    <row r="392" spans="2:4" x14ac:dyDescent="0.2">
      <c r="B392" s="69"/>
      <c r="C392" s="70"/>
      <c r="D392" s="71"/>
    </row>
    <row r="393" spans="2:4" x14ac:dyDescent="0.2">
      <c r="B393" s="69"/>
      <c r="C393" s="70"/>
      <c r="D393" s="71"/>
    </row>
    <row r="394" spans="2:4" x14ac:dyDescent="0.2">
      <c r="B394" s="69"/>
      <c r="C394" s="70"/>
      <c r="D394" s="71"/>
    </row>
    <row r="395" spans="2:4" x14ac:dyDescent="0.2">
      <c r="B395" s="69"/>
      <c r="C395" s="70"/>
      <c r="D395" s="71"/>
    </row>
    <row r="396" spans="2:4" x14ac:dyDescent="0.2">
      <c r="B396" s="69"/>
      <c r="C396" s="70"/>
      <c r="D396" s="71"/>
    </row>
    <row r="397" spans="2:4" x14ac:dyDescent="0.2">
      <c r="B397" s="69"/>
      <c r="C397" s="70"/>
      <c r="D397" s="71"/>
    </row>
    <row r="398" spans="2:4" x14ac:dyDescent="0.2">
      <c r="B398" s="69"/>
      <c r="C398" s="70"/>
      <c r="D398" s="71"/>
    </row>
    <row r="399" spans="2:4" x14ac:dyDescent="0.2">
      <c r="B399" s="69"/>
      <c r="C399" s="70"/>
      <c r="D399" s="71"/>
    </row>
    <row r="400" spans="2:4" x14ac:dyDescent="0.2">
      <c r="B400" s="69"/>
      <c r="C400" s="70"/>
      <c r="D400" s="71"/>
    </row>
    <row r="401" spans="2:4" x14ac:dyDescent="0.2">
      <c r="B401" s="69"/>
      <c r="C401" s="70"/>
      <c r="D401" s="71"/>
    </row>
    <row r="402" spans="2:4" x14ac:dyDescent="0.2">
      <c r="B402" s="69"/>
      <c r="C402" s="70"/>
      <c r="D402" s="71"/>
    </row>
    <row r="403" spans="2:4" x14ac:dyDescent="0.2">
      <c r="B403" s="69"/>
      <c r="C403" s="70"/>
      <c r="D403" s="71"/>
    </row>
    <row r="404" spans="2:4" x14ac:dyDescent="0.2">
      <c r="B404" s="69"/>
      <c r="C404" s="70"/>
      <c r="D404" s="71"/>
    </row>
    <row r="405" spans="2:4" x14ac:dyDescent="0.2">
      <c r="B405" s="69"/>
      <c r="C405" s="70"/>
      <c r="D405" s="71"/>
    </row>
    <row r="406" spans="2:4" x14ac:dyDescent="0.2">
      <c r="B406" s="69"/>
      <c r="C406" s="70"/>
      <c r="D406" s="71"/>
    </row>
    <row r="407" spans="2:4" x14ac:dyDescent="0.2">
      <c r="B407" s="69"/>
      <c r="C407" s="70"/>
      <c r="D407" s="71"/>
    </row>
    <row r="408" spans="2:4" x14ac:dyDescent="0.2">
      <c r="B408" s="69"/>
      <c r="C408" s="70"/>
      <c r="D408" s="71"/>
    </row>
    <row r="409" spans="2:4" x14ac:dyDescent="0.2">
      <c r="B409" s="69"/>
      <c r="C409" s="70"/>
      <c r="D409" s="71"/>
    </row>
    <row r="410" spans="2:4" x14ac:dyDescent="0.2">
      <c r="B410" s="69"/>
      <c r="C410" s="70"/>
      <c r="D410" s="71"/>
    </row>
    <row r="411" spans="2:4" x14ac:dyDescent="0.2">
      <c r="B411" s="69"/>
      <c r="C411" s="70"/>
      <c r="D411" s="71"/>
    </row>
    <row r="412" spans="2:4" x14ac:dyDescent="0.2">
      <c r="B412" s="69"/>
      <c r="C412" s="70"/>
      <c r="D412" s="71"/>
    </row>
    <row r="413" spans="2:4" x14ac:dyDescent="0.2">
      <c r="B413" s="69"/>
      <c r="C413" s="70"/>
      <c r="D413" s="71"/>
    </row>
    <row r="414" spans="2:4" x14ac:dyDescent="0.2">
      <c r="B414" s="69"/>
      <c r="C414" s="70"/>
      <c r="D414" s="71"/>
    </row>
    <row r="415" spans="2:4" x14ac:dyDescent="0.2">
      <c r="B415" s="69"/>
      <c r="C415" s="70"/>
      <c r="D415" s="71"/>
    </row>
    <row r="416" spans="2:4" x14ac:dyDescent="0.2">
      <c r="B416" s="69"/>
      <c r="C416" s="70"/>
      <c r="D416" s="71"/>
    </row>
    <row r="417" spans="2:4" x14ac:dyDescent="0.2">
      <c r="B417" s="69"/>
      <c r="C417" s="70"/>
      <c r="D417" s="71"/>
    </row>
    <row r="418" spans="2:4" x14ac:dyDescent="0.2">
      <c r="B418" s="69"/>
      <c r="C418" s="70"/>
      <c r="D418" s="71"/>
    </row>
    <row r="419" spans="2:4" x14ac:dyDescent="0.2">
      <c r="B419" s="69"/>
      <c r="C419" s="70"/>
      <c r="D419" s="71"/>
    </row>
    <row r="420" spans="2:4" x14ac:dyDescent="0.2">
      <c r="B420" s="69"/>
      <c r="C420" s="70"/>
      <c r="D420" s="71"/>
    </row>
    <row r="421" spans="2:4" x14ac:dyDescent="0.2">
      <c r="B421" s="69"/>
      <c r="C421" s="70"/>
      <c r="D421" s="71"/>
    </row>
    <row r="422" spans="2:4" x14ac:dyDescent="0.2">
      <c r="B422" s="69"/>
      <c r="C422" s="70"/>
      <c r="D422" s="71"/>
    </row>
    <row r="423" spans="2:4" x14ac:dyDescent="0.2">
      <c r="B423" s="69"/>
      <c r="C423" s="70"/>
      <c r="D423" s="71"/>
    </row>
    <row r="424" spans="2:4" x14ac:dyDescent="0.2">
      <c r="B424" s="69"/>
      <c r="C424" s="70"/>
      <c r="D424" s="71"/>
    </row>
    <row r="425" spans="2:4" x14ac:dyDescent="0.2">
      <c r="B425" s="69"/>
      <c r="C425" s="70"/>
      <c r="D425" s="71"/>
    </row>
    <row r="426" spans="2:4" x14ac:dyDescent="0.2">
      <c r="B426" s="69"/>
      <c r="C426" s="70"/>
      <c r="D426" s="71"/>
    </row>
    <row r="427" spans="2:4" x14ac:dyDescent="0.2">
      <c r="B427" s="69"/>
      <c r="C427" s="70"/>
      <c r="D427" s="71"/>
    </row>
    <row r="428" spans="2:4" x14ac:dyDescent="0.2">
      <c r="B428" s="69"/>
      <c r="C428" s="70"/>
      <c r="D428" s="71"/>
    </row>
    <row r="429" spans="2:4" x14ac:dyDescent="0.2">
      <c r="B429" s="69"/>
      <c r="C429" s="70"/>
      <c r="D429" s="71"/>
    </row>
    <row r="430" spans="2:4" x14ac:dyDescent="0.2">
      <c r="B430" s="69"/>
      <c r="C430" s="70"/>
      <c r="D430" s="71"/>
    </row>
    <row r="431" spans="2:4" x14ac:dyDescent="0.2">
      <c r="B431" s="69"/>
      <c r="C431" s="70"/>
      <c r="D431" s="71"/>
    </row>
    <row r="432" spans="2:4" x14ac:dyDescent="0.2">
      <c r="B432" s="69"/>
      <c r="C432" s="70"/>
      <c r="D432" s="71"/>
    </row>
    <row r="433" spans="2:4" x14ac:dyDescent="0.2">
      <c r="B433" s="69"/>
      <c r="C433" s="70"/>
      <c r="D433" s="71"/>
    </row>
    <row r="434" spans="2:4" x14ac:dyDescent="0.2">
      <c r="B434" s="69"/>
      <c r="C434" s="70"/>
      <c r="D434" s="71"/>
    </row>
    <row r="435" spans="2:4" x14ac:dyDescent="0.2">
      <c r="B435" s="69"/>
      <c r="C435" s="70"/>
      <c r="D435" s="71"/>
    </row>
    <row r="436" spans="2:4" x14ac:dyDescent="0.2">
      <c r="B436" s="69"/>
      <c r="C436" s="70"/>
      <c r="D436" s="71"/>
    </row>
    <row r="437" spans="2:4" x14ac:dyDescent="0.2">
      <c r="B437" s="69"/>
      <c r="C437" s="70"/>
      <c r="D437" s="71"/>
    </row>
    <row r="438" spans="2:4" x14ac:dyDescent="0.2">
      <c r="B438" s="69"/>
      <c r="C438" s="70"/>
      <c r="D438" s="71"/>
    </row>
    <row r="439" spans="2:4" x14ac:dyDescent="0.2">
      <c r="B439" s="69"/>
      <c r="C439" s="70"/>
      <c r="D439" s="71"/>
    </row>
    <row r="440" spans="2:4" x14ac:dyDescent="0.2">
      <c r="B440" s="69"/>
      <c r="C440" s="70"/>
      <c r="D440" s="71"/>
    </row>
    <row r="441" spans="2:4" x14ac:dyDescent="0.2">
      <c r="B441" s="69"/>
      <c r="C441" s="70"/>
      <c r="D441" s="71"/>
    </row>
    <row r="442" spans="2:4" x14ac:dyDescent="0.2">
      <c r="B442" s="69"/>
      <c r="C442" s="70"/>
      <c r="D442" s="71"/>
    </row>
    <row r="443" spans="2:4" x14ac:dyDescent="0.2">
      <c r="B443" s="69"/>
      <c r="C443" s="70"/>
      <c r="D443" s="71"/>
    </row>
    <row r="444" spans="2:4" x14ac:dyDescent="0.2">
      <c r="B444" s="69"/>
      <c r="C444" s="70"/>
      <c r="D444" s="71"/>
    </row>
    <row r="445" spans="2:4" x14ac:dyDescent="0.2">
      <c r="B445" s="69"/>
      <c r="C445" s="70"/>
      <c r="D445" s="71"/>
    </row>
    <row r="446" spans="2:4" x14ac:dyDescent="0.2">
      <c r="B446" s="69"/>
      <c r="C446" s="70"/>
      <c r="D446" s="71"/>
    </row>
    <row r="447" spans="2:4" x14ac:dyDescent="0.2">
      <c r="B447" s="69"/>
      <c r="C447" s="70"/>
      <c r="D447" s="71"/>
    </row>
    <row r="448" spans="2:4" x14ac:dyDescent="0.2">
      <c r="B448" s="69"/>
      <c r="C448" s="70"/>
      <c r="D448" s="71"/>
    </row>
    <row r="449" spans="2:4" x14ac:dyDescent="0.2">
      <c r="B449" s="69"/>
      <c r="C449" s="70"/>
      <c r="D449" s="71"/>
    </row>
    <row r="450" spans="2:4" x14ac:dyDescent="0.2">
      <c r="B450" s="69"/>
      <c r="C450" s="70"/>
      <c r="D450" s="71"/>
    </row>
    <row r="451" spans="2:4" x14ac:dyDescent="0.2">
      <c r="B451" s="69"/>
      <c r="C451" s="70"/>
      <c r="D451" s="71"/>
    </row>
    <row r="452" spans="2:4" x14ac:dyDescent="0.2">
      <c r="B452" s="69"/>
      <c r="C452" s="70"/>
      <c r="D452" s="71"/>
    </row>
    <row r="453" spans="2:4" x14ac:dyDescent="0.2">
      <c r="B453" s="69"/>
      <c r="C453" s="70"/>
      <c r="D453" s="71"/>
    </row>
    <row r="454" spans="2:4" x14ac:dyDescent="0.2">
      <c r="B454" s="69"/>
      <c r="C454" s="70"/>
      <c r="D454" s="71"/>
    </row>
    <row r="455" spans="2:4" x14ac:dyDescent="0.2">
      <c r="B455" s="69"/>
      <c r="C455" s="70"/>
      <c r="D455" s="71"/>
    </row>
    <row r="456" spans="2:4" x14ac:dyDescent="0.2">
      <c r="B456" s="69"/>
      <c r="C456" s="70"/>
      <c r="D456" s="71"/>
    </row>
    <row r="457" spans="2:4" x14ac:dyDescent="0.2">
      <c r="B457" s="69"/>
      <c r="C457" s="70"/>
      <c r="D457" s="71"/>
    </row>
    <row r="458" spans="2:4" x14ac:dyDescent="0.2">
      <c r="B458" s="69"/>
      <c r="C458" s="70"/>
      <c r="D458" s="71"/>
    </row>
    <row r="459" spans="2:4" x14ac:dyDescent="0.2">
      <c r="B459" s="69"/>
      <c r="C459" s="70"/>
      <c r="D459" s="71"/>
    </row>
    <row r="460" spans="2:4" x14ac:dyDescent="0.2">
      <c r="B460" s="69"/>
      <c r="C460" s="70"/>
      <c r="D460" s="71"/>
    </row>
    <row r="461" spans="2:4" x14ac:dyDescent="0.2">
      <c r="B461" s="69"/>
      <c r="C461" s="70"/>
      <c r="D461" s="71"/>
    </row>
    <row r="462" spans="2:4" x14ac:dyDescent="0.2">
      <c r="B462" s="69"/>
      <c r="C462" s="70"/>
      <c r="D462" s="71"/>
    </row>
    <row r="463" spans="2:4" x14ac:dyDescent="0.2">
      <c r="B463" s="69"/>
      <c r="C463" s="70"/>
      <c r="D463" s="71"/>
    </row>
    <row r="464" spans="2:4" x14ac:dyDescent="0.2">
      <c r="B464" s="69"/>
      <c r="C464" s="70"/>
      <c r="D464" s="71"/>
    </row>
    <row r="465" spans="2:4" x14ac:dyDescent="0.2">
      <c r="B465" s="69"/>
      <c r="C465" s="70"/>
      <c r="D465" s="71"/>
    </row>
    <row r="466" spans="2:4" x14ac:dyDescent="0.2">
      <c r="B466" s="69"/>
      <c r="C466" s="70"/>
      <c r="D466" s="71"/>
    </row>
    <row r="467" spans="2:4" x14ac:dyDescent="0.2">
      <c r="B467" s="69"/>
      <c r="C467" s="70"/>
      <c r="D467" s="71"/>
    </row>
    <row r="468" spans="2:4" x14ac:dyDescent="0.2">
      <c r="B468" s="69"/>
      <c r="C468" s="70"/>
      <c r="D468" s="71"/>
    </row>
    <row r="469" spans="2:4" x14ac:dyDescent="0.2">
      <c r="B469" s="69"/>
      <c r="C469" s="70"/>
      <c r="D469" s="71"/>
    </row>
    <row r="470" spans="2:4" x14ac:dyDescent="0.2">
      <c r="B470" s="69"/>
      <c r="C470" s="70"/>
      <c r="D470" s="71"/>
    </row>
    <row r="471" spans="2:4" x14ac:dyDescent="0.2">
      <c r="B471" s="69"/>
      <c r="C471" s="70"/>
      <c r="D471" s="71"/>
    </row>
    <row r="472" spans="2:4" x14ac:dyDescent="0.2">
      <c r="B472" s="69"/>
      <c r="C472" s="70"/>
      <c r="D472" s="71"/>
    </row>
    <row r="473" spans="2:4" x14ac:dyDescent="0.2">
      <c r="B473" s="69"/>
      <c r="C473" s="70"/>
      <c r="D473" s="71"/>
    </row>
    <row r="474" spans="2:4" x14ac:dyDescent="0.2">
      <c r="B474" s="69"/>
      <c r="C474" s="70"/>
      <c r="D474" s="71"/>
    </row>
    <row r="475" spans="2:4" x14ac:dyDescent="0.2">
      <c r="B475" s="69"/>
      <c r="C475" s="70"/>
      <c r="D475" s="71"/>
    </row>
    <row r="476" spans="2:4" x14ac:dyDescent="0.2">
      <c r="B476" s="69"/>
      <c r="C476" s="70"/>
      <c r="D476" s="71"/>
    </row>
    <row r="477" spans="2:4" x14ac:dyDescent="0.2">
      <c r="B477" s="69"/>
      <c r="C477" s="70"/>
      <c r="D477" s="71"/>
    </row>
    <row r="478" spans="2:4" x14ac:dyDescent="0.2">
      <c r="B478" s="69"/>
      <c r="C478" s="70"/>
      <c r="D478" s="71"/>
    </row>
    <row r="479" spans="2:4" x14ac:dyDescent="0.2">
      <c r="B479" s="69"/>
      <c r="C479" s="70"/>
      <c r="D479" s="71"/>
    </row>
    <row r="480" spans="2:4" x14ac:dyDescent="0.2">
      <c r="B480" s="69"/>
      <c r="C480" s="70"/>
      <c r="D480" s="71"/>
    </row>
    <row r="481" spans="2:4" x14ac:dyDescent="0.2">
      <c r="B481" s="69"/>
      <c r="C481" s="70"/>
      <c r="D481" s="71"/>
    </row>
    <row r="482" spans="2:4" x14ac:dyDescent="0.2">
      <c r="B482" s="69"/>
      <c r="C482" s="70"/>
      <c r="D482" s="71"/>
    </row>
    <row r="483" spans="2:4" x14ac:dyDescent="0.2">
      <c r="B483" s="69"/>
      <c r="C483" s="70"/>
      <c r="D483" s="71"/>
    </row>
    <row r="484" spans="2:4" x14ac:dyDescent="0.2">
      <c r="B484" s="69"/>
      <c r="C484" s="70"/>
      <c r="D484" s="71"/>
    </row>
    <row r="485" spans="2:4" x14ac:dyDescent="0.2">
      <c r="B485" s="69"/>
      <c r="C485" s="70"/>
      <c r="D485" s="71"/>
    </row>
    <row r="486" spans="2:4" x14ac:dyDescent="0.2">
      <c r="B486" s="69"/>
      <c r="C486" s="70"/>
      <c r="D486" s="71"/>
    </row>
    <row r="487" spans="2:4" x14ac:dyDescent="0.2">
      <c r="B487" s="69"/>
      <c r="C487" s="70"/>
      <c r="D487" s="71"/>
    </row>
    <row r="488" spans="2:4" x14ac:dyDescent="0.2">
      <c r="B488" s="69"/>
      <c r="C488" s="70"/>
      <c r="D488" s="71"/>
    </row>
    <row r="489" spans="2:4" x14ac:dyDescent="0.2">
      <c r="B489" s="69"/>
      <c r="C489" s="70"/>
      <c r="D489" s="71"/>
    </row>
    <row r="490" spans="2:4" x14ac:dyDescent="0.2">
      <c r="B490" s="69"/>
      <c r="C490" s="70"/>
      <c r="D490" s="71"/>
    </row>
    <row r="491" spans="2:4" x14ac:dyDescent="0.2">
      <c r="B491" s="69"/>
      <c r="C491" s="70"/>
      <c r="D491" s="71"/>
    </row>
    <row r="492" spans="2:4" x14ac:dyDescent="0.2">
      <c r="B492" s="69"/>
      <c r="C492" s="70"/>
      <c r="D492" s="71"/>
    </row>
    <row r="493" spans="2:4" x14ac:dyDescent="0.2">
      <c r="B493" s="69"/>
      <c r="C493" s="70"/>
      <c r="D493" s="71"/>
    </row>
    <row r="494" spans="2:4" x14ac:dyDescent="0.2">
      <c r="B494" s="69"/>
      <c r="C494" s="70"/>
      <c r="D494" s="71"/>
    </row>
    <row r="495" spans="2:4" x14ac:dyDescent="0.2">
      <c r="B495" s="69"/>
      <c r="C495" s="70"/>
      <c r="D495" s="71"/>
    </row>
    <row r="496" spans="2:4" x14ac:dyDescent="0.2">
      <c r="B496" s="69"/>
      <c r="C496" s="70"/>
      <c r="D496" s="71"/>
    </row>
    <row r="497" spans="2:4" x14ac:dyDescent="0.2">
      <c r="B497" s="69"/>
      <c r="C497" s="70"/>
      <c r="D497" s="71"/>
    </row>
    <row r="498" spans="2:4" x14ac:dyDescent="0.2">
      <c r="B498" s="69"/>
      <c r="C498" s="70"/>
      <c r="D498" s="71"/>
    </row>
    <row r="499" spans="2:4" x14ac:dyDescent="0.2">
      <c r="B499" s="69"/>
      <c r="C499" s="70"/>
      <c r="D499" s="71"/>
    </row>
    <row r="500" spans="2:4" x14ac:dyDescent="0.2">
      <c r="B500" s="69"/>
      <c r="C500" s="70"/>
      <c r="D500" s="71"/>
    </row>
    <row r="501" spans="2:4" x14ac:dyDescent="0.2">
      <c r="B501" s="69"/>
      <c r="C501" s="70"/>
      <c r="D501" s="71"/>
    </row>
    <row r="502" spans="2:4" x14ac:dyDescent="0.2">
      <c r="B502" s="69"/>
      <c r="C502" s="70"/>
      <c r="D502" s="71"/>
    </row>
    <row r="503" spans="2:4" x14ac:dyDescent="0.2">
      <c r="B503" s="69"/>
      <c r="C503" s="70"/>
      <c r="D503" s="71"/>
    </row>
    <row r="504" spans="2:4" x14ac:dyDescent="0.2">
      <c r="B504" s="69"/>
      <c r="C504" s="70"/>
      <c r="D504" s="71"/>
    </row>
    <row r="505" spans="2:4" x14ac:dyDescent="0.2">
      <c r="B505" s="69"/>
      <c r="C505" s="70"/>
      <c r="D505" s="71"/>
    </row>
    <row r="506" spans="2:4" x14ac:dyDescent="0.2">
      <c r="B506" s="69"/>
      <c r="C506" s="70"/>
      <c r="D506" s="71"/>
    </row>
    <row r="507" spans="2:4" x14ac:dyDescent="0.2">
      <c r="B507" s="69"/>
      <c r="C507" s="70"/>
      <c r="D507" s="71"/>
    </row>
    <row r="508" spans="2:4" x14ac:dyDescent="0.2">
      <c r="B508" s="69"/>
      <c r="C508" s="70"/>
      <c r="D508" s="71"/>
    </row>
    <row r="509" spans="2:4" x14ac:dyDescent="0.2">
      <c r="B509" s="69"/>
      <c r="C509" s="70"/>
      <c r="D509" s="71"/>
    </row>
    <row r="510" spans="2:4" x14ac:dyDescent="0.2">
      <c r="B510" s="69"/>
      <c r="C510" s="70"/>
      <c r="D510" s="71"/>
    </row>
    <row r="511" spans="2:4" x14ac:dyDescent="0.2">
      <c r="B511" s="69"/>
      <c r="C511" s="70"/>
      <c r="D511" s="71"/>
    </row>
    <row r="512" spans="2:4" x14ac:dyDescent="0.2">
      <c r="B512" s="69"/>
      <c r="C512" s="70"/>
      <c r="D512" s="71"/>
    </row>
    <row r="513" spans="2:4" x14ac:dyDescent="0.2">
      <c r="B513" s="69"/>
      <c r="C513" s="70"/>
      <c r="D513" s="71"/>
    </row>
    <row r="514" spans="2:4" x14ac:dyDescent="0.2">
      <c r="B514" s="69"/>
      <c r="C514" s="70"/>
      <c r="D514" s="71"/>
    </row>
    <row r="515" spans="2:4" x14ac:dyDescent="0.2">
      <c r="B515" s="69"/>
      <c r="C515" s="70"/>
      <c r="D515" s="71"/>
    </row>
    <row r="516" spans="2:4" x14ac:dyDescent="0.2">
      <c r="B516" s="69"/>
      <c r="C516" s="70"/>
      <c r="D516" s="71"/>
    </row>
    <row r="517" spans="2:4" x14ac:dyDescent="0.2">
      <c r="B517" s="69"/>
      <c r="C517" s="70"/>
      <c r="D517" s="71"/>
    </row>
    <row r="518" spans="2:4" x14ac:dyDescent="0.2">
      <c r="B518" s="69"/>
      <c r="C518" s="70"/>
      <c r="D518" s="71"/>
    </row>
    <row r="519" spans="2:4" x14ac:dyDescent="0.2">
      <c r="B519" s="69"/>
      <c r="C519" s="70"/>
      <c r="D519" s="71"/>
    </row>
    <row r="520" spans="2:4" x14ac:dyDescent="0.2">
      <c r="B520" s="69"/>
      <c r="C520" s="70"/>
      <c r="D520" s="71"/>
    </row>
    <row r="521" spans="2:4" x14ac:dyDescent="0.2">
      <c r="B521" s="69"/>
      <c r="C521" s="70"/>
      <c r="D521" s="71"/>
    </row>
    <row r="522" spans="2:4" x14ac:dyDescent="0.2">
      <c r="B522" s="69"/>
      <c r="C522" s="70"/>
      <c r="D522" s="71"/>
    </row>
    <row r="523" spans="2:4" x14ac:dyDescent="0.2">
      <c r="B523" s="69"/>
      <c r="C523" s="70"/>
      <c r="D523" s="71"/>
    </row>
    <row r="524" spans="2:4" x14ac:dyDescent="0.2">
      <c r="B524" s="69"/>
      <c r="C524" s="70"/>
      <c r="D524" s="71"/>
    </row>
    <row r="525" spans="2:4" x14ac:dyDescent="0.2">
      <c r="B525" s="69"/>
      <c r="C525" s="70"/>
      <c r="D525" s="71"/>
    </row>
    <row r="526" spans="2:4" x14ac:dyDescent="0.2">
      <c r="B526" s="69"/>
      <c r="C526" s="70"/>
      <c r="D526" s="71"/>
    </row>
    <row r="527" spans="2:4" x14ac:dyDescent="0.2">
      <c r="B527" s="69"/>
      <c r="C527" s="70"/>
      <c r="D527" s="71"/>
    </row>
    <row r="528" spans="2:4" x14ac:dyDescent="0.2">
      <c r="B528" s="69"/>
      <c r="C528" s="70"/>
      <c r="D528" s="71"/>
    </row>
    <row r="529" spans="2:4" x14ac:dyDescent="0.2">
      <c r="B529" s="69"/>
      <c r="C529" s="70"/>
      <c r="D529" s="71"/>
    </row>
    <row r="530" spans="2:4" x14ac:dyDescent="0.2">
      <c r="B530" s="69"/>
      <c r="C530" s="70"/>
      <c r="D530" s="71"/>
    </row>
    <row r="531" spans="2:4" x14ac:dyDescent="0.2">
      <c r="B531" s="69"/>
      <c r="C531" s="70"/>
      <c r="D531" s="71"/>
    </row>
    <row r="532" spans="2:4" x14ac:dyDescent="0.2">
      <c r="B532" s="69"/>
      <c r="C532" s="70"/>
      <c r="D532" s="71"/>
    </row>
    <row r="533" spans="2:4" x14ac:dyDescent="0.2">
      <c r="B533" s="69"/>
      <c r="C533" s="70"/>
      <c r="D533" s="71"/>
    </row>
    <row r="534" spans="2:4" x14ac:dyDescent="0.2">
      <c r="B534" s="69"/>
      <c r="C534" s="70"/>
      <c r="D534" s="71"/>
    </row>
    <row r="535" spans="2:4" x14ac:dyDescent="0.2">
      <c r="B535" s="69"/>
      <c r="C535" s="70"/>
      <c r="D535" s="71"/>
    </row>
    <row r="536" spans="2:4" x14ac:dyDescent="0.2">
      <c r="B536" s="69"/>
      <c r="C536" s="70"/>
      <c r="D536" s="71"/>
    </row>
    <row r="537" spans="2:4" x14ac:dyDescent="0.2">
      <c r="B537" s="69"/>
      <c r="C537" s="70"/>
      <c r="D537" s="71"/>
    </row>
    <row r="538" spans="2:4" x14ac:dyDescent="0.2">
      <c r="B538" s="69"/>
      <c r="C538" s="70"/>
      <c r="D538" s="71"/>
    </row>
    <row r="539" spans="2:4" x14ac:dyDescent="0.2">
      <c r="B539" s="69"/>
      <c r="C539" s="70"/>
      <c r="D539" s="71"/>
    </row>
    <row r="540" spans="2:4" x14ac:dyDescent="0.2">
      <c r="B540" s="69"/>
      <c r="C540" s="70"/>
      <c r="D540" s="71"/>
    </row>
    <row r="541" spans="2:4" x14ac:dyDescent="0.2">
      <c r="B541" s="69"/>
      <c r="C541" s="70"/>
      <c r="D541" s="71"/>
    </row>
    <row r="542" spans="2:4" x14ac:dyDescent="0.2">
      <c r="B542" s="69"/>
      <c r="C542" s="70"/>
      <c r="D542" s="71"/>
    </row>
    <row r="543" spans="2:4" x14ac:dyDescent="0.2">
      <c r="B543" s="69"/>
      <c r="C543" s="70"/>
      <c r="D543" s="71"/>
    </row>
    <row r="544" spans="2:4" x14ac:dyDescent="0.2">
      <c r="B544" s="69"/>
      <c r="C544" s="70"/>
      <c r="D544" s="71"/>
    </row>
    <row r="545" spans="2:4" x14ac:dyDescent="0.2">
      <c r="B545" s="69"/>
      <c r="C545" s="70"/>
      <c r="D545" s="71"/>
    </row>
    <row r="546" spans="2:4" x14ac:dyDescent="0.2">
      <c r="B546" s="69"/>
      <c r="C546" s="70"/>
      <c r="D546" s="71"/>
    </row>
    <row r="547" spans="2:4" x14ac:dyDescent="0.2">
      <c r="B547" s="69"/>
      <c r="C547" s="70"/>
      <c r="D547" s="71"/>
    </row>
    <row r="548" spans="2:4" x14ac:dyDescent="0.2">
      <c r="B548" s="69"/>
      <c r="C548" s="70"/>
      <c r="D548" s="71"/>
    </row>
    <row r="549" spans="2:4" x14ac:dyDescent="0.2">
      <c r="B549" s="69"/>
      <c r="C549" s="70"/>
      <c r="D549" s="71"/>
    </row>
    <row r="550" spans="2:4" x14ac:dyDescent="0.2">
      <c r="B550" s="69"/>
      <c r="C550" s="70"/>
      <c r="D550" s="71"/>
    </row>
    <row r="551" spans="2:4" x14ac:dyDescent="0.2">
      <c r="B551" s="69"/>
      <c r="C551" s="70"/>
      <c r="D551" s="71"/>
    </row>
    <row r="552" spans="2:4" x14ac:dyDescent="0.2">
      <c r="B552" s="69"/>
      <c r="C552" s="70"/>
      <c r="D552" s="71"/>
    </row>
    <row r="553" spans="2:4" x14ac:dyDescent="0.2">
      <c r="B553" s="69"/>
      <c r="C553" s="70"/>
      <c r="D553" s="71"/>
    </row>
    <row r="554" spans="2:4" x14ac:dyDescent="0.2">
      <c r="B554" s="69"/>
      <c r="C554" s="70"/>
      <c r="D554" s="71"/>
    </row>
    <row r="555" spans="2:4" x14ac:dyDescent="0.2">
      <c r="B555" s="69"/>
      <c r="C555" s="70"/>
      <c r="D555" s="71"/>
    </row>
    <row r="556" spans="2:4" x14ac:dyDescent="0.2">
      <c r="B556" s="69"/>
      <c r="C556" s="70"/>
      <c r="D556" s="71"/>
    </row>
    <row r="557" spans="2:4" x14ac:dyDescent="0.2">
      <c r="B557" s="69"/>
      <c r="C557" s="70"/>
      <c r="D557" s="71"/>
    </row>
    <row r="558" spans="2:4" x14ac:dyDescent="0.2">
      <c r="B558" s="69"/>
      <c r="C558" s="70"/>
      <c r="D558" s="71"/>
    </row>
    <row r="559" spans="2:4" x14ac:dyDescent="0.2">
      <c r="B559" s="69"/>
      <c r="C559" s="70"/>
      <c r="D559" s="71"/>
    </row>
    <row r="560" spans="2:4" x14ac:dyDescent="0.2">
      <c r="B560" s="69"/>
      <c r="C560" s="70"/>
      <c r="D560" s="71"/>
    </row>
    <row r="561" spans="2:4" x14ac:dyDescent="0.2">
      <c r="B561" s="69"/>
      <c r="C561" s="70"/>
      <c r="D561" s="71"/>
    </row>
    <row r="562" spans="2:4" x14ac:dyDescent="0.2">
      <c r="B562" s="69"/>
      <c r="C562" s="70"/>
      <c r="D562" s="71"/>
    </row>
    <row r="563" spans="2:4" x14ac:dyDescent="0.2">
      <c r="B563" s="69"/>
      <c r="C563" s="70"/>
      <c r="D563" s="71"/>
    </row>
    <row r="564" spans="2:4" x14ac:dyDescent="0.2">
      <c r="B564" s="69"/>
      <c r="C564" s="70"/>
      <c r="D564" s="71"/>
    </row>
    <row r="565" spans="2:4" x14ac:dyDescent="0.2">
      <c r="B565" s="69"/>
      <c r="C565" s="70"/>
      <c r="D565" s="71"/>
    </row>
    <row r="566" spans="2:4" x14ac:dyDescent="0.2">
      <c r="B566" s="69"/>
      <c r="C566" s="70"/>
      <c r="D566" s="71"/>
    </row>
    <row r="567" spans="2:4" x14ac:dyDescent="0.2">
      <c r="B567" s="69"/>
      <c r="C567" s="70"/>
      <c r="D567" s="71"/>
    </row>
    <row r="568" spans="2:4" x14ac:dyDescent="0.2">
      <c r="B568" s="69"/>
      <c r="C568" s="70"/>
      <c r="D568" s="71"/>
    </row>
    <row r="569" spans="2:4" x14ac:dyDescent="0.2">
      <c r="B569" s="69"/>
      <c r="C569" s="70"/>
      <c r="D569" s="71"/>
    </row>
    <row r="570" spans="2:4" x14ac:dyDescent="0.2">
      <c r="B570" s="69"/>
      <c r="C570" s="70"/>
      <c r="D570" s="71"/>
    </row>
    <row r="571" spans="2:4" x14ac:dyDescent="0.2">
      <c r="B571" s="69"/>
      <c r="C571" s="70"/>
      <c r="D571" s="71"/>
    </row>
    <row r="572" spans="2:4" x14ac:dyDescent="0.2">
      <c r="B572" s="69"/>
      <c r="C572" s="70"/>
      <c r="D572" s="71"/>
    </row>
    <row r="573" spans="2:4" x14ac:dyDescent="0.2">
      <c r="B573" s="69"/>
      <c r="C573" s="70"/>
      <c r="D573" s="71"/>
    </row>
    <row r="574" spans="2:4" x14ac:dyDescent="0.2">
      <c r="B574" s="69"/>
      <c r="C574" s="70"/>
      <c r="D574" s="71"/>
    </row>
    <row r="575" spans="2:4" x14ac:dyDescent="0.2">
      <c r="B575" s="69"/>
      <c r="C575" s="70"/>
      <c r="D575" s="71"/>
    </row>
    <row r="576" spans="2:4" x14ac:dyDescent="0.2">
      <c r="B576" s="69"/>
      <c r="C576" s="70"/>
      <c r="D576" s="71"/>
    </row>
    <row r="577" spans="2:4" x14ac:dyDescent="0.2">
      <c r="B577" s="69"/>
      <c r="C577" s="70"/>
      <c r="D577" s="71"/>
    </row>
    <row r="578" spans="2:4" x14ac:dyDescent="0.2">
      <c r="B578" s="69"/>
      <c r="C578" s="70"/>
      <c r="D578" s="71"/>
    </row>
    <row r="579" spans="2:4" x14ac:dyDescent="0.2">
      <c r="B579" s="69"/>
      <c r="C579" s="70"/>
      <c r="D579" s="71"/>
    </row>
    <row r="580" spans="2:4" x14ac:dyDescent="0.2">
      <c r="B580" s="69"/>
      <c r="C580" s="70"/>
      <c r="D580" s="71"/>
    </row>
    <row r="581" spans="2:4" x14ac:dyDescent="0.2">
      <c r="B581" s="69"/>
      <c r="C581" s="70"/>
      <c r="D581" s="71"/>
    </row>
    <row r="582" spans="2:4" x14ac:dyDescent="0.2">
      <c r="B582" s="69"/>
      <c r="C582" s="70"/>
      <c r="D582" s="71"/>
    </row>
    <row r="583" spans="2:4" x14ac:dyDescent="0.2">
      <c r="B583" s="69"/>
      <c r="C583" s="70"/>
      <c r="D583" s="71"/>
    </row>
    <row r="584" spans="2:4" x14ac:dyDescent="0.2">
      <c r="B584" s="69"/>
      <c r="C584" s="70"/>
      <c r="D584" s="71"/>
    </row>
    <row r="585" spans="2:4" x14ac:dyDescent="0.2">
      <c r="B585" s="69"/>
      <c r="C585" s="70"/>
      <c r="D585" s="71"/>
    </row>
    <row r="586" spans="2:4" x14ac:dyDescent="0.2">
      <c r="B586" s="69"/>
      <c r="C586" s="70"/>
      <c r="D586" s="71"/>
    </row>
    <row r="587" spans="2:4" x14ac:dyDescent="0.2">
      <c r="B587" s="69"/>
      <c r="C587" s="70"/>
      <c r="D587" s="71"/>
    </row>
    <row r="588" spans="2:4" x14ac:dyDescent="0.2">
      <c r="B588" s="69"/>
      <c r="C588" s="70"/>
      <c r="D588" s="71"/>
    </row>
    <row r="589" spans="2:4" x14ac:dyDescent="0.2">
      <c r="B589" s="69"/>
      <c r="C589" s="70"/>
      <c r="D589" s="71"/>
    </row>
    <row r="590" spans="2:4" x14ac:dyDescent="0.2">
      <c r="B590" s="69"/>
      <c r="C590" s="70"/>
      <c r="D590" s="71"/>
    </row>
    <row r="591" spans="2:4" x14ac:dyDescent="0.2">
      <c r="B591" s="69"/>
      <c r="C591" s="70"/>
      <c r="D591" s="71"/>
    </row>
    <row r="592" spans="2:4" x14ac:dyDescent="0.2">
      <c r="B592" s="69"/>
      <c r="C592" s="70"/>
      <c r="D592" s="71"/>
    </row>
    <row r="593" spans="2:4" x14ac:dyDescent="0.2">
      <c r="B593" s="69"/>
      <c r="C593" s="70"/>
      <c r="D593" s="71"/>
    </row>
    <row r="594" spans="2:4" x14ac:dyDescent="0.2">
      <c r="B594" s="69"/>
      <c r="C594" s="70"/>
      <c r="D594" s="71"/>
    </row>
    <row r="595" spans="2:4" x14ac:dyDescent="0.2">
      <c r="B595" s="69"/>
      <c r="C595" s="70"/>
      <c r="D595" s="71"/>
    </row>
    <row r="596" spans="2:4" x14ac:dyDescent="0.2">
      <c r="B596" s="69"/>
      <c r="C596" s="70"/>
      <c r="D596" s="71"/>
    </row>
    <row r="597" spans="2:4" x14ac:dyDescent="0.2">
      <c r="B597" s="69"/>
      <c r="C597" s="70"/>
      <c r="D597" s="71"/>
    </row>
    <row r="598" spans="2:4" x14ac:dyDescent="0.2">
      <c r="B598" s="69"/>
      <c r="C598" s="70"/>
      <c r="D598" s="71"/>
    </row>
    <row r="599" spans="2:4" x14ac:dyDescent="0.2">
      <c r="B599" s="69"/>
      <c r="C599" s="70"/>
      <c r="D599" s="71"/>
    </row>
    <row r="600" spans="2:4" x14ac:dyDescent="0.2">
      <c r="B600" s="69"/>
      <c r="C600" s="70"/>
      <c r="D600" s="71"/>
    </row>
    <row r="601" spans="2:4" x14ac:dyDescent="0.2">
      <c r="B601" s="69"/>
      <c r="C601" s="70"/>
      <c r="D601" s="71"/>
    </row>
    <row r="602" spans="2:4" x14ac:dyDescent="0.2">
      <c r="B602" s="69"/>
      <c r="C602" s="70"/>
      <c r="D602" s="71"/>
    </row>
    <row r="603" spans="2:4" x14ac:dyDescent="0.2">
      <c r="B603" s="69"/>
      <c r="C603" s="70"/>
      <c r="D603" s="71"/>
    </row>
    <row r="604" spans="2:4" x14ac:dyDescent="0.2">
      <c r="B604" s="69"/>
      <c r="C604" s="70"/>
      <c r="D604" s="71"/>
    </row>
    <row r="605" spans="2:4" x14ac:dyDescent="0.2">
      <c r="B605" s="69"/>
      <c r="C605" s="70"/>
      <c r="D605" s="71"/>
    </row>
    <row r="606" spans="2:4" x14ac:dyDescent="0.2">
      <c r="B606" s="69"/>
      <c r="C606" s="70"/>
      <c r="D606" s="71"/>
    </row>
    <row r="607" spans="2:4" x14ac:dyDescent="0.2">
      <c r="B607" s="69"/>
      <c r="C607" s="70"/>
      <c r="D607" s="71"/>
    </row>
    <row r="608" spans="2:4" x14ac:dyDescent="0.2">
      <c r="B608" s="69"/>
      <c r="C608" s="70"/>
      <c r="D608" s="71"/>
    </row>
    <row r="609" spans="2:4" x14ac:dyDescent="0.2">
      <c r="B609" s="69"/>
      <c r="C609" s="70"/>
      <c r="D609" s="71"/>
    </row>
    <row r="610" spans="2:4" x14ac:dyDescent="0.2">
      <c r="B610" s="69"/>
      <c r="C610" s="70"/>
      <c r="D610" s="71"/>
    </row>
    <row r="611" spans="2:4" x14ac:dyDescent="0.2">
      <c r="B611" s="69"/>
      <c r="C611" s="70"/>
      <c r="D611" s="71"/>
    </row>
    <row r="612" spans="2:4" x14ac:dyDescent="0.2">
      <c r="B612" s="69"/>
      <c r="C612" s="70"/>
      <c r="D612" s="71"/>
    </row>
    <row r="613" spans="2:4" x14ac:dyDescent="0.2">
      <c r="B613" s="69"/>
      <c r="C613" s="70"/>
      <c r="D613" s="71"/>
    </row>
    <row r="614" spans="2:4" x14ac:dyDescent="0.2">
      <c r="B614" s="69"/>
      <c r="C614" s="70"/>
      <c r="D614" s="71"/>
    </row>
    <row r="615" spans="2:4" x14ac:dyDescent="0.2">
      <c r="B615" s="69"/>
      <c r="C615" s="70"/>
      <c r="D615" s="71"/>
    </row>
    <row r="616" spans="2:4" x14ac:dyDescent="0.2">
      <c r="B616" s="69"/>
      <c r="C616" s="70"/>
      <c r="D616" s="71"/>
    </row>
    <row r="617" spans="2:4" x14ac:dyDescent="0.2">
      <c r="B617" s="69"/>
      <c r="C617" s="70"/>
      <c r="D617" s="71"/>
    </row>
    <row r="618" spans="2:4" x14ac:dyDescent="0.2">
      <c r="B618" s="69"/>
      <c r="C618" s="70"/>
      <c r="D618" s="71"/>
    </row>
    <row r="619" spans="2:4" x14ac:dyDescent="0.2">
      <c r="B619" s="69"/>
      <c r="C619" s="70"/>
      <c r="D619" s="71"/>
    </row>
    <row r="620" spans="2:4" x14ac:dyDescent="0.2">
      <c r="B620" s="69"/>
      <c r="C620" s="70"/>
      <c r="D620" s="71"/>
    </row>
    <row r="621" spans="2:4" x14ac:dyDescent="0.2">
      <c r="B621" s="69"/>
      <c r="C621" s="70"/>
      <c r="D621" s="71"/>
    </row>
    <row r="622" spans="2:4" x14ac:dyDescent="0.2">
      <c r="B622" s="69"/>
      <c r="C622" s="70"/>
      <c r="D622" s="71"/>
    </row>
    <row r="623" spans="2:4" x14ac:dyDescent="0.2">
      <c r="B623" s="69"/>
      <c r="C623" s="70"/>
      <c r="D623" s="71"/>
    </row>
    <row r="624" spans="2:4" x14ac:dyDescent="0.2">
      <c r="B624" s="69"/>
      <c r="C624" s="70"/>
      <c r="D624" s="71"/>
    </row>
    <row r="625" spans="2:4" x14ac:dyDescent="0.2">
      <c r="B625" s="69"/>
      <c r="C625" s="70"/>
      <c r="D625" s="71"/>
    </row>
    <row r="626" spans="2:4" x14ac:dyDescent="0.2">
      <c r="B626" s="69"/>
      <c r="C626" s="70"/>
      <c r="D626" s="71"/>
    </row>
    <row r="627" spans="2:4" x14ac:dyDescent="0.2">
      <c r="B627" s="69"/>
      <c r="C627" s="70"/>
      <c r="D627" s="71"/>
    </row>
    <row r="628" spans="2:4" x14ac:dyDescent="0.2">
      <c r="B628" s="69"/>
      <c r="C628" s="70"/>
      <c r="D628" s="71"/>
    </row>
    <row r="629" spans="2:4" x14ac:dyDescent="0.2">
      <c r="B629" s="69"/>
      <c r="C629" s="70"/>
      <c r="D629" s="71"/>
    </row>
    <row r="630" spans="2:4" x14ac:dyDescent="0.2">
      <c r="B630" s="69"/>
      <c r="C630" s="70"/>
      <c r="D630" s="71"/>
    </row>
    <row r="631" spans="2:4" x14ac:dyDescent="0.2">
      <c r="B631" s="69"/>
      <c r="C631" s="70"/>
      <c r="D631" s="71"/>
    </row>
    <row r="632" spans="2:4" x14ac:dyDescent="0.2">
      <c r="B632" s="69"/>
      <c r="C632" s="70"/>
      <c r="D632" s="71"/>
    </row>
    <row r="633" spans="2:4" x14ac:dyDescent="0.2">
      <c r="B633" s="69"/>
      <c r="C633" s="70"/>
      <c r="D633" s="71"/>
    </row>
    <row r="634" spans="2:4" x14ac:dyDescent="0.2">
      <c r="B634" s="69"/>
      <c r="C634" s="70"/>
      <c r="D634" s="71"/>
    </row>
    <row r="635" spans="2:4" x14ac:dyDescent="0.2">
      <c r="B635" s="69"/>
      <c r="C635" s="70"/>
      <c r="D635" s="71"/>
    </row>
    <row r="636" spans="2:4" x14ac:dyDescent="0.2">
      <c r="B636" s="69"/>
      <c r="C636" s="70"/>
      <c r="D636" s="71"/>
    </row>
    <row r="637" spans="2:4" x14ac:dyDescent="0.2">
      <c r="B637" s="69"/>
      <c r="C637" s="70"/>
      <c r="D637" s="71"/>
    </row>
    <row r="638" spans="2:4" x14ac:dyDescent="0.2">
      <c r="B638" s="69"/>
      <c r="C638" s="70"/>
      <c r="D638" s="71"/>
    </row>
    <row r="639" spans="2:4" x14ac:dyDescent="0.2">
      <c r="B639" s="69"/>
      <c r="C639" s="70"/>
      <c r="D639" s="71"/>
    </row>
    <row r="640" spans="2:4" x14ac:dyDescent="0.2">
      <c r="B640" s="69"/>
      <c r="C640" s="70"/>
      <c r="D640" s="71"/>
    </row>
    <row r="641" spans="2:4" x14ac:dyDescent="0.2">
      <c r="B641" s="69"/>
      <c r="C641" s="70"/>
      <c r="D641" s="71"/>
    </row>
    <row r="642" spans="2:4" x14ac:dyDescent="0.2">
      <c r="B642" s="69"/>
      <c r="C642" s="70"/>
      <c r="D642" s="71"/>
    </row>
    <row r="643" spans="2:4" x14ac:dyDescent="0.2">
      <c r="B643" s="69"/>
      <c r="C643" s="70"/>
      <c r="D643" s="71"/>
    </row>
    <row r="644" spans="2:4" x14ac:dyDescent="0.2">
      <c r="B644" s="69"/>
      <c r="C644" s="70"/>
      <c r="D644" s="71"/>
    </row>
    <row r="645" spans="2:4" x14ac:dyDescent="0.2">
      <c r="B645" s="69"/>
      <c r="C645" s="70"/>
      <c r="D645" s="71"/>
    </row>
    <row r="646" spans="2:4" x14ac:dyDescent="0.2">
      <c r="B646" s="69"/>
      <c r="C646" s="70"/>
      <c r="D646" s="71"/>
    </row>
    <row r="647" spans="2:4" x14ac:dyDescent="0.2">
      <c r="B647" s="69"/>
      <c r="C647" s="70"/>
      <c r="D647" s="71"/>
    </row>
    <row r="648" spans="2:4" x14ac:dyDescent="0.2">
      <c r="B648" s="69"/>
      <c r="C648" s="70"/>
      <c r="D648" s="71"/>
    </row>
    <row r="649" spans="2:4" x14ac:dyDescent="0.2">
      <c r="B649" s="69"/>
      <c r="C649" s="70"/>
      <c r="D649" s="71"/>
    </row>
    <row r="650" spans="2:4" x14ac:dyDescent="0.2">
      <c r="B650" s="69"/>
      <c r="C650" s="70"/>
      <c r="D650" s="71"/>
    </row>
    <row r="651" spans="2:4" x14ac:dyDescent="0.2">
      <c r="B651" s="69"/>
      <c r="C651" s="70"/>
      <c r="D651" s="71"/>
    </row>
    <row r="652" spans="2:4" x14ac:dyDescent="0.2">
      <c r="B652" s="69"/>
      <c r="C652" s="70"/>
      <c r="D652" s="71"/>
    </row>
    <row r="653" spans="2:4" x14ac:dyDescent="0.2">
      <c r="B653" s="69"/>
      <c r="C653" s="70"/>
      <c r="D653" s="71"/>
    </row>
    <row r="654" spans="2:4" x14ac:dyDescent="0.2">
      <c r="B654" s="69"/>
      <c r="C654" s="70"/>
      <c r="D654" s="71"/>
    </row>
    <row r="655" spans="2:4" x14ac:dyDescent="0.2">
      <c r="B655" s="69"/>
      <c r="C655" s="70"/>
      <c r="D655" s="71"/>
    </row>
    <row r="656" spans="2:4" x14ac:dyDescent="0.2">
      <c r="B656" s="69"/>
      <c r="C656" s="70"/>
      <c r="D656" s="71"/>
    </row>
    <row r="657" spans="2:4" x14ac:dyDescent="0.2">
      <c r="B657" s="69"/>
      <c r="C657" s="70"/>
      <c r="D657" s="71"/>
    </row>
    <row r="658" spans="2:4" x14ac:dyDescent="0.2">
      <c r="B658" s="69"/>
      <c r="C658" s="70"/>
      <c r="D658" s="71"/>
    </row>
    <row r="659" spans="2:4" x14ac:dyDescent="0.2">
      <c r="B659" s="69"/>
      <c r="C659" s="70"/>
      <c r="D659" s="71"/>
    </row>
    <row r="660" spans="2:4" x14ac:dyDescent="0.2">
      <c r="B660" s="69"/>
      <c r="C660" s="70"/>
      <c r="D660" s="71"/>
    </row>
    <row r="661" spans="2:4" x14ac:dyDescent="0.2">
      <c r="B661" s="69"/>
      <c r="C661" s="70"/>
      <c r="D661" s="71"/>
    </row>
    <row r="662" spans="2:4" x14ac:dyDescent="0.2">
      <c r="B662" s="69"/>
      <c r="C662" s="70"/>
      <c r="D662" s="71"/>
    </row>
    <row r="663" spans="2:4" x14ac:dyDescent="0.2">
      <c r="B663" s="69"/>
      <c r="C663" s="70"/>
      <c r="D663" s="71"/>
    </row>
    <row r="664" spans="2:4" x14ac:dyDescent="0.2">
      <c r="B664" s="69"/>
      <c r="C664" s="70"/>
      <c r="D664" s="71"/>
    </row>
    <row r="665" spans="2:4" x14ac:dyDescent="0.2">
      <c r="B665" s="69"/>
      <c r="C665" s="70"/>
      <c r="D665" s="71"/>
    </row>
    <row r="666" spans="2:4" x14ac:dyDescent="0.2">
      <c r="B666" s="69"/>
      <c r="C666" s="70"/>
      <c r="D666" s="71"/>
    </row>
    <row r="667" spans="2:4" x14ac:dyDescent="0.2">
      <c r="B667" s="69"/>
      <c r="C667" s="70"/>
      <c r="D667" s="71"/>
    </row>
    <row r="668" spans="2:4" x14ac:dyDescent="0.2">
      <c r="B668" s="69"/>
      <c r="C668" s="70"/>
      <c r="D668" s="71"/>
    </row>
    <row r="669" spans="2:4" x14ac:dyDescent="0.2">
      <c r="B669" s="69"/>
      <c r="C669" s="70"/>
      <c r="D669" s="71"/>
    </row>
    <row r="670" spans="2:4" x14ac:dyDescent="0.2">
      <c r="B670" s="69"/>
      <c r="C670" s="70"/>
      <c r="D670" s="71"/>
    </row>
    <row r="671" spans="2:4" x14ac:dyDescent="0.2">
      <c r="B671" s="69"/>
      <c r="C671" s="70"/>
      <c r="D671" s="71"/>
    </row>
    <row r="672" spans="2:4" x14ac:dyDescent="0.2">
      <c r="B672" s="69"/>
      <c r="C672" s="70"/>
      <c r="D672" s="71"/>
    </row>
    <row r="673" spans="2:4" x14ac:dyDescent="0.2">
      <c r="B673" s="69"/>
      <c r="C673" s="70"/>
      <c r="D673" s="71"/>
    </row>
    <row r="674" spans="2:4" x14ac:dyDescent="0.2">
      <c r="B674" s="69"/>
      <c r="C674" s="70"/>
      <c r="D674" s="71"/>
    </row>
    <row r="675" spans="2:4" x14ac:dyDescent="0.2">
      <c r="B675" s="69"/>
      <c r="C675" s="70"/>
      <c r="D675" s="71"/>
    </row>
    <row r="676" spans="2:4" x14ac:dyDescent="0.2">
      <c r="B676" s="69"/>
      <c r="C676" s="70"/>
      <c r="D676" s="71"/>
    </row>
    <row r="677" spans="2:4" x14ac:dyDescent="0.2">
      <c r="B677" s="69"/>
      <c r="C677" s="70"/>
      <c r="D677" s="71"/>
    </row>
    <row r="678" spans="2:4" x14ac:dyDescent="0.2">
      <c r="B678" s="69"/>
      <c r="C678" s="70"/>
      <c r="D678" s="71"/>
    </row>
    <row r="679" spans="2:4" x14ac:dyDescent="0.2">
      <c r="B679" s="69"/>
      <c r="C679" s="70"/>
      <c r="D679" s="71"/>
    </row>
    <row r="680" spans="2:4" x14ac:dyDescent="0.2">
      <c r="B680" s="69"/>
      <c r="C680" s="70"/>
      <c r="D680" s="71"/>
    </row>
    <row r="681" spans="2:4" x14ac:dyDescent="0.2">
      <c r="B681" s="69"/>
      <c r="C681" s="70"/>
      <c r="D681" s="71"/>
    </row>
    <row r="682" spans="2:4" x14ac:dyDescent="0.2">
      <c r="B682" s="69"/>
      <c r="C682" s="70"/>
      <c r="D682" s="71"/>
    </row>
    <row r="683" spans="2:4" x14ac:dyDescent="0.2">
      <c r="B683" s="69"/>
      <c r="C683" s="70"/>
      <c r="D683" s="71"/>
    </row>
    <row r="684" spans="2:4" x14ac:dyDescent="0.2">
      <c r="B684" s="69"/>
      <c r="C684" s="70"/>
      <c r="D684" s="71"/>
    </row>
    <row r="685" spans="2:4" x14ac:dyDescent="0.2">
      <c r="B685" s="69"/>
      <c r="C685" s="70"/>
      <c r="D685" s="71"/>
    </row>
    <row r="686" spans="2:4" x14ac:dyDescent="0.2">
      <c r="B686" s="69"/>
      <c r="C686" s="70"/>
      <c r="D686" s="71"/>
    </row>
    <row r="687" spans="2:4" x14ac:dyDescent="0.2">
      <c r="B687" s="69"/>
      <c r="C687" s="70"/>
      <c r="D687" s="71"/>
    </row>
    <row r="688" spans="2:4" x14ac:dyDescent="0.2">
      <c r="B688" s="69"/>
      <c r="C688" s="70"/>
      <c r="D688" s="71"/>
    </row>
    <row r="689" spans="2:4" x14ac:dyDescent="0.2">
      <c r="B689" s="69"/>
      <c r="C689" s="70"/>
      <c r="D689" s="71"/>
    </row>
    <row r="690" spans="2:4" x14ac:dyDescent="0.2">
      <c r="B690" s="69"/>
      <c r="C690" s="70"/>
      <c r="D690" s="71"/>
    </row>
    <row r="691" spans="2:4" x14ac:dyDescent="0.2">
      <c r="B691" s="69"/>
      <c r="C691" s="70"/>
      <c r="D691" s="71"/>
    </row>
    <row r="692" spans="2:4" x14ac:dyDescent="0.2">
      <c r="B692" s="69"/>
      <c r="C692" s="70"/>
      <c r="D692" s="71"/>
    </row>
    <row r="693" spans="2:4" x14ac:dyDescent="0.2">
      <c r="B693" s="69"/>
      <c r="C693" s="70"/>
      <c r="D693" s="71"/>
    </row>
    <row r="694" spans="2:4" x14ac:dyDescent="0.2">
      <c r="B694" s="69"/>
      <c r="C694" s="70"/>
      <c r="D694" s="71"/>
    </row>
    <row r="695" spans="2:4" x14ac:dyDescent="0.2">
      <c r="B695" s="69"/>
      <c r="C695" s="70"/>
      <c r="D695" s="71"/>
    </row>
    <row r="696" spans="2:4" x14ac:dyDescent="0.2">
      <c r="B696" s="69"/>
      <c r="C696" s="70"/>
      <c r="D696" s="71"/>
    </row>
    <row r="697" spans="2:4" x14ac:dyDescent="0.2">
      <c r="B697" s="69"/>
      <c r="C697" s="70"/>
      <c r="D697" s="71"/>
    </row>
    <row r="698" spans="2:4" x14ac:dyDescent="0.2">
      <c r="B698" s="69"/>
      <c r="C698" s="70"/>
      <c r="D698" s="71"/>
    </row>
    <row r="699" spans="2:4" x14ac:dyDescent="0.2">
      <c r="B699" s="69"/>
      <c r="C699" s="70"/>
      <c r="D699" s="71"/>
    </row>
    <row r="700" spans="2:4" x14ac:dyDescent="0.2">
      <c r="B700" s="69"/>
      <c r="C700" s="70"/>
      <c r="D700" s="71"/>
    </row>
    <row r="701" spans="2:4" x14ac:dyDescent="0.2">
      <c r="B701" s="69"/>
      <c r="C701" s="70"/>
      <c r="D701" s="71"/>
    </row>
    <row r="702" spans="2:4" x14ac:dyDescent="0.2">
      <c r="B702" s="69"/>
      <c r="C702" s="70"/>
      <c r="D702" s="71"/>
    </row>
    <row r="703" spans="2:4" x14ac:dyDescent="0.2">
      <c r="B703" s="69"/>
      <c r="C703" s="70"/>
      <c r="D703" s="71"/>
    </row>
    <row r="704" spans="2:4" x14ac:dyDescent="0.2">
      <c r="B704" s="69"/>
      <c r="C704" s="70"/>
      <c r="D704" s="71"/>
    </row>
    <row r="705" spans="2:4" x14ac:dyDescent="0.2">
      <c r="B705" s="69"/>
      <c r="C705" s="70"/>
      <c r="D705" s="71"/>
    </row>
    <row r="706" spans="2:4" x14ac:dyDescent="0.2">
      <c r="B706" s="69"/>
      <c r="C706" s="70"/>
      <c r="D706" s="71"/>
    </row>
    <row r="707" spans="2:4" x14ac:dyDescent="0.2">
      <c r="B707" s="69"/>
      <c r="C707" s="70"/>
      <c r="D707" s="71"/>
    </row>
    <row r="708" spans="2:4" x14ac:dyDescent="0.2">
      <c r="B708" s="69"/>
      <c r="C708" s="70"/>
      <c r="D708" s="71"/>
    </row>
    <row r="709" spans="2:4" x14ac:dyDescent="0.2">
      <c r="B709" s="69"/>
      <c r="C709" s="70"/>
      <c r="D709" s="71"/>
    </row>
    <row r="710" spans="2:4" x14ac:dyDescent="0.2">
      <c r="B710" s="69"/>
      <c r="C710" s="70"/>
      <c r="D710" s="71"/>
    </row>
    <row r="711" spans="2:4" x14ac:dyDescent="0.2">
      <c r="B711" s="69"/>
      <c r="C711" s="70"/>
      <c r="D711" s="71"/>
    </row>
    <row r="712" spans="2:4" x14ac:dyDescent="0.2">
      <c r="B712" s="69"/>
      <c r="C712" s="70"/>
      <c r="D712" s="71"/>
    </row>
    <row r="713" spans="2:4" x14ac:dyDescent="0.2">
      <c r="B713" s="69"/>
      <c r="C713" s="70"/>
      <c r="D713" s="71"/>
    </row>
    <row r="714" spans="2:4" x14ac:dyDescent="0.2">
      <c r="B714" s="69"/>
      <c r="C714" s="70"/>
      <c r="D714" s="71"/>
    </row>
    <row r="715" spans="2:4" x14ac:dyDescent="0.2">
      <c r="B715" s="69"/>
      <c r="C715" s="70"/>
      <c r="D715" s="71"/>
    </row>
    <row r="716" spans="2:4" x14ac:dyDescent="0.2">
      <c r="B716" s="69"/>
      <c r="C716" s="70"/>
      <c r="D716" s="71"/>
    </row>
    <row r="717" spans="2:4" x14ac:dyDescent="0.2">
      <c r="B717" s="69"/>
      <c r="C717" s="70"/>
      <c r="D717" s="71"/>
    </row>
    <row r="718" spans="2:4" x14ac:dyDescent="0.2">
      <c r="B718" s="69"/>
      <c r="C718" s="70"/>
      <c r="D718" s="71"/>
    </row>
    <row r="719" spans="2:4" x14ac:dyDescent="0.2">
      <c r="B719" s="69"/>
      <c r="C719" s="70"/>
      <c r="D719" s="71"/>
    </row>
    <row r="720" spans="2:4" x14ac:dyDescent="0.2">
      <c r="B720" s="69"/>
      <c r="C720" s="70"/>
      <c r="D720" s="71"/>
    </row>
    <row r="721" spans="2:4" x14ac:dyDescent="0.2">
      <c r="B721" s="69"/>
      <c r="C721" s="70"/>
      <c r="D721" s="71"/>
    </row>
    <row r="722" spans="2:4" x14ac:dyDescent="0.2">
      <c r="B722" s="69"/>
      <c r="C722" s="70"/>
      <c r="D722" s="71"/>
    </row>
    <row r="723" spans="2:4" x14ac:dyDescent="0.2">
      <c r="B723" s="69"/>
      <c r="C723" s="70"/>
      <c r="D723" s="71"/>
    </row>
    <row r="724" spans="2:4" x14ac:dyDescent="0.2">
      <c r="B724" s="69"/>
      <c r="C724" s="70"/>
      <c r="D724" s="71"/>
    </row>
    <row r="725" spans="2:4" x14ac:dyDescent="0.2">
      <c r="B725" s="69"/>
      <c r="C725" s="70"/>
      <c r="D725" s="71"/>
    </row>
    <row r="726" spans="2:4" x14ac:dyDescent="0.2">
      <c r="B726" s="69"/>
      <c r="C726" s="70"/>
      <c r="D726" s="71"/>
    </row>
    <row r="727" spans="2:4" x14ac:dyDescent="0.2">
      <c r="B727" s="69"/>
      <c r="C727" s="70"/>
      <c r="D727" s="71"/>
    </row>
    <row r="728" spans="2:4" x14ac:dyDescent="0.2">
      <c r="B728" s="69"/>
      <c r="C728" s="70"/>
      <c r="D728" s="71"/>
    </row>
    <row r="729" spans="2:4" x14ac:dyDescent="0.2">
      <c r="B729" s="69"/>
      <c r="C729" s="70"/>
      <c r="D729" s="71"/>
    </row>
    <row r="730" spans="2:4" x14ac:dyDescent="0.2">
      <c r="B730" s="69"/>
      <c r="C730" s="70"/>
      <c r="D730" s="71"/>
    </row>
    <row r="731" spans="2:4" x14ac:dyDescent="0.2">
      <c r="B731" s="69"/>
      <c r="C731" s="70"/>
      <c r="D731" s="71"/>
    </row>
    <row r="732" spans="2:4" x14ac:dyDescent="0.2">
      <c r="B732" s="69"/>
      <c r="C732" s="70"/>
      <c r="D732" s="71"/>
    </row>
    <row r="733" spans="2:4" x14ac:dyDescent="0.2">
      <c r="B733" s="69"/>
      <c r="C733" s="70"/>
      <c r="D733" s="71"/>
    </row>
    <row r="734" spans="2:4" x14ac:dyDescent="0.2">
      <c r="B734" s="69"/>
      <c r="C734" s="70"/>
      <c r="D734" s="71"/>
    </row>
    <row r="735" spans="2:4" x14ac:dyDescent="0.2">
      <c r="B735" s="69"/>
      <c r="C735" s="70"/>
      <c r="D735" s="71"/>
    </row>
    <row r="736" spans="2:4" x14ac:dyDescent="0.2">
      <c r="B736" s="69"/>
      <c r="C736" s="70"/>
      <c r="D736" s="71"/>
    </row>
    <row r="737" spans="2:4" x14ac:dyDescent="0.2">
      <c r="B737" s="69"/>
      <c r="C737" s="70"/>
      <c r="D737" s="71"/>
    </row>
    <row r="738" spans="2:4" x14ac:dyDescent="0.2">
      <c r="B738" s="69"/>
      <c r="C738" s="70"/>
      <c r="D738" s="71"/>
    </row>
    <row r="739" spans="2:4" x14ac:dyDescent="0.2">
      <c r="B739" s="69"/>
      <c r="C739" s="70"/>
      <c r="D739" s="71"/>
    </row>
    <row r="740" spans="2:4" x14ac:dyDescent="0.2">
      <c r="B740" s="69"/>
      <c r="C740" s="70"/>
      <c r="D740" s="71"/>
    </row>
    <row r="741" spans="2:4" x14ac:dyDescent="0.2">
      <c r="B741" s="69"/>
      <c r="C741" s="70"/>
      <c r="D741" s="71"/>
    </row>
    <row r="742" spans="2:4" x14ac:dyDescent="0.2">
      <c r="B742" s="69"/>
      <c r="C742" s="70"/>
      <c r="D742" s="71"/>
    </row>
    <row r="743" spans="2:4" x14ac:dyDescent="0.2">
      <c r="B743" s="69"/>
      <c r="C743" s="70"/>
      <c r="D743" s="71"/>
    </row>
    <row r="744" spans="2:4" x14ac:dyDescent="0.2">
      <c r="B744" s="69"/>
      <c r="C744" s="70"/>
      <c r="D744" s="71"/>
    </row>
    <row r="745" spans="2:4" x14ac:dyDescent="0.2">
      <c r="B745" s="69"/>
      <c r="C745" s="70"/>
      <c r="D745" s="71"/>
    </row>
    <row r="746" spans="2:4" x14ac:dyDescent="0.2">
      <c r="B746" s="69"/>
      <c r="C746" s="70"/>
      <c r="D746" s="71"/>
    </row>
    <row r="747" spans="2:4" x14ac:dyDescent="0.2">
      <c r="B747" s="69"/>
      <c r="C747" s="70"/>
      <c r="D747" s="71"/>
    </row>
    <row r="748" spans="2:4" x14ac:dyDescent="0.2">
      <c r="B748" s="69"/>
      <c r="C748" s="70"/>
      <c r="D748" s="71"/>
    </row>
    <row r="749" spans="2:4" x14ac:dyDescent="0.2">
      <c r="B749" s="69"/>
      <c r="C749" s="70"/>
      <c r="D749" s="71"/>
    </row>
    <row r="750" spans="2:4" x14ac:dyDescent="0.2">
      <c r="B750" s="69"/>
      <c r="C750" s="70"/>
      <c r="D750" s="71"/>
    </row>
    <row r="751" spans="2:4" x14ac:dyDescent="0.2">
      <c r="B751" s="69"/>
      <c r="C751" s="70"/>
      <c r="D751" s="71"/>
    </row>
    <row r="752" spans="2:4" x14ac:dyDescent="0.2">
      <c r="B752" s="69"/>
      <c r="C752" s="70"/>
      <c r="D752" s="71"/>
    </row>
    <row r="753" spans="2:4" x14ac:dyDescent="0.2">
      <c r="B753" s="69"/>
      <c r="C753" s="70"/>
      <c r="D753" s="71"/>
    </row>
    <row r="754" spans="2:4" x14ac:dyDescent="0.2">
      <c r="B754" s="69"/>
      <c r="C754" s="70"/>
      <c r="D754" s="71"/>
    </row>
    <row r="755" spans="2:4" x14ac:dyDescent="0.2">
      <c r="B755" s="69"/>
      <c r="C755" s="70"/>
      <c r="D755" s="71"/>
    </row>
    <row r="756" spans="2:4" x14ac:dyDescent="0.2">
      <c r="B756" s="69"/>
      <c r="C756" s="70"/>
      <c r="D756" s="71"/>
    </row>
    <row r="757" spans="2:4" x14ac:dyDescent="0.2">
      <c r="B757" s="69"/>
      <c r="C757" s="70"/>
      <c r="D757" s="71"/>
    </row>
    <row r="758" spans="2:4" x14ac:dyDescent="0.2">
      <c r="B758" s="69"/>
      <c r="C758" s="70"/>
      <c r="D758" s="71"/>
    </row>
    <row r="759" spans="2:4" x14ac:dyDescent="0.2">
      <c r="B759" s="69"/>
      <c r="C759" s="70"/>
      <c r="D759" s="71"/>
    </row>
    <row r="760" spans="2:4" x14ac:dyDescent="0.2">
      <c r="B760" s="69"/>
      <c r="C760" s="70"/>
      <c r="D760" s="71"/>
    </row>
    <row r="761" spans="2:4" x14ac:dyDescent="0.2">
      <c r="B761" s="69"/>
      <c r="C761" s="70"/>
      <c r="D761" s="71"/>
    </row>
    <row r="762" spans="2:4" x14ac:dyDescent="0.2">
      <c r="B762" s="69"/>
      <c r="C762" s="70"/>
      <c r="D762" s="71"/>
    </row>
    <row r="763" spans="2:4" x14ac:dyDescent="0.2">
      <c r="B763" s="69"/>
      <c r="C763" s="70"/>
      <c r="D763" s="71"/>
    </row>
    <row r="764" spans="2:4" x14ac:dyDescent="0.2">
      <c r="B764" s="69"/>
      <c r="C764" s="70"/>
      <c r="D764" s="71"/>
    </row>
    <row r="765" spans="2:4" x14ac:dyDescent="0.2">
      <c r="B765" s="69"/>
      <c r="C765" s="70"/>
      <c r="D765" s="71"/>
    </row>
    <row r="766" spans="2:4" x14ac:dyDescent="0.2">
      <c r="B766" s="69"/>
      <c r="C766" s="70"/>
      <c r="D766" s="71"/>
    </row>
    <row r="767" spans="2:4" x14ac:dyDescent="0.2">
      <c r="B767" s="69"/>
      <c r="C767" s="70"/>
      <c r="D767" s="71"/>
    </row>
    <row r="768" spans="2:4" x14ac:dyDescent="0.2">
      <c r="B768" s="69"/>
      <c r="C768" s="70"/>
      <c r="D768" s="71"/>
    </row>
    <row r="769" spans="2:4" x14ac:dyDescent="0.2">
      <c r="B769" s="69"/>
      <c r="C769" s="70"/>
      <c r="D769" s="71"/>
    </row>
    <row r="770" spans="2:4" x14ac:dyDescent="0.2">
      <c r="B770" s="69"/>
      <c r="C770" s="70"/>
      <c r="D770" s="71"/>
    </row>
    <row r="771" spans="2:4" x14ac:dyDescent="0.2">
      <c r="B771" s="69"/>
      <c r="C771" s="70"/>
      <c r="D771" s="71"/>
    </row>
    <row r="772" spans="2:4" x14ac:dyDescent="0.2">
      <c r="B772" s="69"/>
      <c r="C772" s="70"/>
      <c r="D772" s="71"/>
    </row>
    <row r="773" spans="2:4" x14ac:dyDescent="0.2">
      <c r="B773" s="69"/>
      <c r="C773" s="70"/>
      <c r="D773" s="71"/>
    </row>
    <row r="774" spans="2:4" x14ac:dyDescent="0.2">
      <c r="B774" s="69"/>
      <c r="C774" s="70"/>
      <c r="D774" s="71"/>
    </row>
    <row r="775" spans="2:4" x14ac:dyDescent="0.2">
      <c r="B775" s="69"/>
      <c r="C775" s="70"/>
      <c r="D775" s="71"/>
    </row>
    <row r="776" spans="2:4" x14ac:dyDescent="0.2">
      <c r="B776" s="69"/>
      <c r="C776" s="70"/>
      <c r="D776" s="71"/>
    </row>
    <row r="777" spans="2:4" x14ac:dyDescent="0.2">
      <c r="B777" s="69"/>
      <c r="C777" s="70"/>
      <c r="D777" s="71"/>
    </row>
    <row r="778" spans="2:4" x14ac:dyDescent="0.2">
      <c r="B778" s="69"/>
      <c r="C778" s="70"/>
      <c r="D778" s="71"/>
    </row>
    <row r="779" spans="2:4" x14ac:dyDescent="0.2">
      <c r="B779" s="69"/>
      <c r="C779" s="70"/>
      <c r="D779" s="71"/>
    </row>
    <row r="780" spans="2:4" x14ac:dyDescent="0.2">
      <c r="B780" s="69"/>
      <c r="C780" s="70"/>
      <c r="D780" s="71"/>
    </row>
    <row r="781" spans="2:4" x14ac:dyDescent="0.2">
      <c r="B781" s="69"/>
      <c r="C781" s="70"/>
      <c r="D781" s="71"/>
    </row>
    <row r="782" spans="2:4" x14ac:dyDescent="0.2">
      <c r="B782" s="69"/>
      <c r="C782" s="70"/>
      <c r="D782" s="71"/>
    </row>
    <row r="783" spans="2:4" x14ac:dyDescent="0.2">
      <c r="B783" s="69"/>
      <c r="C783" s="70"/>
      <c r="D783" s="71"/>
    </row>
    <row r="784" spans="2:4" x14ac:dyDescent="0.2">
      <c r="B784" s="69"/>
      <c r="C784" s="70"/>
      <c r="D784" s="71"/>
    </row>
    <row r="785" spans="2:4" x14ac:dyDescent="0.2">
      <c r="B785" s="69"/>
      <c r="C785" s="70"/>
      <c r="D785" s="71"/>
    </row>
    <row r="786" spans="2:4" x14ac:dyDescent="0.2">
      <c r="B786" s="69"/>
      <c r="C786" s="70"/>
      <c r="D786" s="71"/>
    </row>
    <row r="787" spans="2:4" x14ac:dyDescent="0.2">
      <c r="B787" s="69"/>
      <c r="C787" s="70"/>
      <c r="D787" s="71"/>
    </row>
    <row r="788" spans="2:4" x14ac:dyDescent="0.2">
      <c r="B788" s="69"/>
      <c r="C788" s="70"/>
      <c r="D788" s="71"/>
    </row>
    <row r="789" spans="2:4" x14ac:dyDescent="0.2">
      <c r="B789" s="69"/>
      <c r="C789" s="70"/>
      <c r="D789" s="71"/>
    </row>
    <row r="790" spans="2:4" x14ac:dyDescent="0.2">
      <c r="B790" s="69"/>
      <c r="C790" s="70"/>
      <c r="D790" s="71"/>
    </row>
    <row r="791" spans="2:4" x14ac:dyDescent="0.2">
      <c r="B791" s="69"/>
      <c r="C791" s="70"/>
      <c r="D791" s="71"/>
    </row>
    <row r="792" spans="2:4" x14ac:dyDescent="0.2">
      <c r="B792" s="69"/>
      <c r="C792" s="70"/>
      <c r="D792" s="71"/>
    </row>
    <row r="793" spans="2:4" x14ac:dyDescent="0.2">
      <c r="B793" s="69"/>
      <c r="C793" s="70"/>
      <c r="D793" s="71"/>
    </row>
    <row r="794" spans="2:4" x14ac:dyDescent="0.2">
      <c r="B794" s="69"/>
      <c r="C794" s="70"/>
      <c r="D794" s="71"/>
    </row>
    <row r="795" spans="2:4" x14ac:dyDescent="0.2">
      <c r="B795" s="69"/>
      <c r="C795" s="70"/>
      <c r="D795" s="71"/>
    </row>
    <row r="796" spans="2:4" x14ac:dyDescent="0.2">
      <c r="B796" s="69"/>
      <c r="C796" s="70"/>
      <c r="D796" s="71"/>
    </row>
    <row r="797" spans="2:4" x14ac:dyDescent="0.2">
      <c r="B797" s="69"/>
      <c r="C797" s="70"/>
      <c r="D797" s="71"/>
    </row>
    <row r="798" spans="2:4" x14ac:dyDescent="0.2">
      <c r="B798" s="69"/>
      <c r="C798" s="70"/>
      <c r="D798" s="71"/>
    </row>
    <row r="799" spans="2:4" x14ac:dyDescent="0.2">
      <c r="B799" s="69"/>
      <c r="C799" s="70"/>
      <c r="D799" s="71"/>
    </row>
    <row r="800" spans="2:4" x14ac:dyDescent="0.2">
      <c r="B800" s="69"/>
      <c r="C800" s="70"/>
      <c r="D800" s="71"/>
    </row>
    <row r="801" spans="2:4" x14ac:dyDescent="0.2">
      <c r="B801" s="69"/>
      <c r="C801" s="70"/>
      <c r="D801" s="71"/>
    </row>
    <row r="802" spans="2:4" x14ac:dyDescent="0.2">
      <c r="B802" s="69"/>
      <c r="C802" s="70"/>
      <c r="D802" s="71"/>
    </row>
    <row r="803" spans="2:4" x14ac:dyDescent="0.2">
      <c r="B803" s="69"/>
      <c r="C803" s="70"/>
      <c r="D803" s="71"/>
    </row>
    <row r="804" spans="2:4" x14ac:dyDescent="0.2">
      <c r="B804" s="69"/>
      <c r="C804" s="70"/>
      <c r="D804" s="71"/>
    </row>
    <row r="805" spans="2:4" x14ac:dyDescent="0.2">
      <c r="B805" s="69"/>
      <c r="C805" s="70"/>
      <c r="D805" s="71"/>
    </row>
    <row r="806" spans="2:4" x14ac:dyDescent="0.2">
      <c r="B806" s="69"/>
      <c r="C806" s="70"/>
      <c r="D806" s="71"/>
    </row>
    <row r="807" spans="2:4" x14ac:dyDescent="0.2">
      <c r="B807" s="69"/>
      <c r="C807" s="70"/>
      <c r="D807" s="71"/>
    </row>
    <row r="808" spans="2:4" x14ac:dyDescent="0.2">
      <c r="B808" s="69"/>
      <c r="C808" s="70"/>
      <c r="D808" s="71"/>
    </row>
    <row r="809" spans="2:4" x14ac:dyDescent="0.2">
      <c r="B809" s="69"/>
      <c r="C809" s="70"/>
      <c r="D809" s="71"/>
    </row>
    <row r="810" spans="2:4" x14ac:dyDescent="0.2">
      <c r="B810" s="69"/>
      <c r="C810" s="70"/>
      <c r="D810" s="71"/>
    </row>
    <row r="811" spans="2:4" x14ac:dyDescent="0.2">
      <c r="B811" s="69"/>
      <c r="C811" s="70"/>
      <c r="D811" s="71"/>
    </row>
    <row r="812" spans="2:4" x14ac:dyDescent="0.2">
      <c r="B812" s="69"/>
      <c r="C812" s="70"/>
      <c r="D812" s="71"/>
    </row>
    <row r="813" spans="2:4" x14ac:dyDescent="0.2">
      <c r="B813" s="69"/>
      <c r="C813" s="70"/>
      <c r="D813" s="71"/>
    </row>
    <row r="814" spans="2:4" x14ac:dyDescent="0.2">
      <c r="B814" s="69"/>
      <c r="C814" s="70"/>
      <c r="D814" s="71"/>
    </row>
    <row r="815" spans="2:4" x14ac:dyDescent="0.2">
      <c r="B815" s="69"/>
      <c r="C815" s="70"/>
      <c r="D815" s="71"/>
    </row>
    <row r="816" spans="2:4" x14ac:dyDescent="0.2">
      <c r="B816" s="69"/>
      <c r="C816" s="70"/>
      <c r="D816" s="71"/>
    </row>
    <row r="817" spans="2:4" x14ac:dyDescent="0.2">
      <c r="B817" s="69"/>
      <c r="C817" s="70"/>
      <c r="D817" s="71"/>
    </row>
    <row r="818" spans="2:4" x14ac:dyDescent="0.2">
      <c r="B818" s="69"/>
      <c r="C818" s="70"/>
      <c r="D818" s="71"/>
    </row>
    <row r="819" spans="2:4" x14ac:dyDescent="0.2">
      <c r="B819" s="69"/>
      <c r="C819" s="70"/>
      <c r="D819" s="71"/>
    </row>
    <row r="820" spans="2:4" x14ac:dyDescent="0.2">
      <c r="B820" s="69"/>
      <c r="C820" s="70"/>
      <c r="D820" s="71"/>
    </row>
    <row r="821" spans="2:4" x14ac:dyDescent="0.2">
      <c r="B821" s="69"/>
      <c r="C821" s="70"/>
      <c r="D821" s="71"/>
    </row>
    <row r="822" spans="2:4" x14ac:dyDescent="0.2">
      <c r="B822" s="69"/>
      <c r="C822" s="70"/>
      <c r="D822" s="71"/>
    </row>
    <row r="823" spans="2:4" x14ac:dyDescent="0.2">
      <c r="B823" s="69"/>
      <c r="C823" s="70"/>
      <c r="D823" s="71"/>
    </row>
    <row r="824" spans="2:4" x14ac:dyDescent="0.2">
      <c r="B824" s="69"/>
      <c r="C824" s="70"/>
      <c r="D824" s="71"/>
    </row>
    <row r="825" spans="2:4" x14ac:dyDescent="0.2">
      <c r="B825" s="69"/>
      <c r="C825" s="70"/>
      <c r="D825" s="71"/>
    </row>
    <row r="826" spans="2:4" x14ac:dyDescent="0.2">
      <c r="B826" s="69"/>
      <c r="C826" s="70"/>
      <c r="D826" s="71"/>
    </row>
    <row r="827" spans="2:4" x14ac:dyDescent="0.2">
      <c r="B827" s="69"/>
      <c r="C827" s="70"/>
      <c r="D827" s="71"/>
    </row>
    <row r="828" spans="2:4" x14ac:dyDescent="0.2">
      <c r="B828" s="69"/>
      <c r="C828" s="70"/>
      <c r="D828" s="71"/>
    </row>
    <row r="829" spans="2:4" x14ac:dyDescent="0.2">
      <c r="B829" s="69"/>
      <c r="C829" s="70"/>
      <c r="D829" s="71"/>
    </row>
    <row r="830" spans="2:4" x14ac:dyDescent="0.2">
      <c r="B830" s="69"/>
      <c r="C830" s="70"/>
      <c r="D830" s="71"/>
    </row>
    <row r="831" spans="2:4" x14ac:dyDescent="0.2">
      <c r="B831" s="69"/>
      <c r="C831" s="70"/>
      <c r="D831" s="71"/>
    </row>
    <row r="832" spans="2:4" x14ac:dyDescent="0.2">
      <c r="B832" s="69"/>
      <c r="C832" s="70"/>
      <c r="D832" s="71"/>
    </row>
    <row r="833" spans="2:4" x14ac:dyDescent="0.2">
      <c r="B833" s="69"/>
      <c r="C833" s="70"/>
      <c r="D833" s="71"/>
    </row>
    <row r="834" spans="2:4" x14ac:dyDescent="0.2">
      <c r="B834" s="69"/>
      <c r="C834" s="70"/>
      <c r="D834" s="71"/>
    </row>
    <row r="835" spans="2:4" x14ac:dyDescent="0.2">
      <c r="B835" s="69"/>
      <c r="C835" s="70"/>
      <c r="D835" s="71"/>
    </row>
    <row r="836" spans="2:4" x14ac:dyDescent="0.2">
      <c r="B836" s="69"/>
      <c r="C836" s="70"/>
      <c r="D836" s="71"/>
    </row>
    <row r="837" spans="2:4" x14ac:dyDescent="0.2">
      <c r="B837" s="69"/>
      <c r="C837" s="70"/>
      <c r="D837" s="71"/>
    </row>
    <row r="838" spans="2:4" x14ac:dyDescent="0.2">
      <c r="B838" s="69"/>
      <c r="C838" s="70"/>
      <c r="D838" s="71"/>
    </row>
    <row r="839" spans="2:4" x14ac:dyDescent="0.2">
      <c r="B839" s="69"/>
      <c r="C839" s="70"/>
      <c r="D839" s="71"/>
    </row>
    <row r="840" spans="2:4" x14ac:dyDescent="0.2">
      <c r="B840" s="69"/>
      <c r="C840" s="70"/>
      <c r="D840" s="71"/>
    </row>
    <row r="841" spans="2:4" x14ac:dyDescent="0.2">
      <c r="B841" s="69"/>
      <c r="C841" s="70"/>
      <c r="D841" s="71"/>
    </row>
    <row r="842" spans="2:4" x14ac:dyDescent="0.2">
      <c r="B842" s="69"/>
      <c r="C842" s="70"/>
      <c r="D842" s="71"/>
    </row>
    <row r="843" spans="2:4" x14ac:dyDescent="0.2">
      <c r="B843" s="69"/>
      <c r="C843" s="70"/>
      <c r="D843" s="71"/>
    </row>
    <row r="844" spans="2:4" x14ac:dyDescent="0.2">
      <c r="B844" s="69"/>
      <c r="C844" s="70"/>
      <c r="D844" s="71"/>
    </row>
    <row r="845" spans="2:4" x14ac:dyDescent="0.2">
      <c r="B845" s="69"/>
      <c r="C845" s="70"/>
      <c r="D845" s="71"/>
    </row>
    <row r="846" spans="2:4" x14ac:dyDescent="0.2">
      <c r="B846" s="69"/>
      <c r="C846" s="70"/>
      <c r="D846" s="71"/>
    </row>
    <row r="847" spans="2:4" x14ac:dyDescent="0.2">
      <c r="B847" s="69"/>
      <c r="C847" s="70"/>
      <c r="D847" s="71"/>
    </row>
    <row r="848" spans="2:4" x14ac:dyDescent="0.2">
      <c r="B848" s="69"/>
      <c r="C848" s="70"/>
      <c r="D848" s="71"/>
    </row>
    <row r="849" spans="2:4" x14ac:dyDescent="0.2">
      <c r="B849" s="69"/>
      <c r="C849" s="70"/>
      <c r="D849" s="71"/>
    </row>
    <row r="850" spans="2:4" x14ac:dyDescent="0.2">
      <c r="B850" s="69"/>
      <c r="C850" s="70"/>
      <c r="D850" s="71"/>
    </row>
    <row r="851" spans="2:4" x14ac:dyDescent="0.2">
      <c r="B851" s="69"/>
      <c r="C851" s="70"/>
      <c r="D851" s="71"/>
    </row>
    <row r="852" spans="2:4" x14ac:dyDescent="0.2">
      <c r="B852" s="69"/>
      <c r="C852" s="70"/>
      <c r="D852" s="71"/>
    </row>
    <row r="853" spans="2:4" x14ac:dyDescent="0.2">
      <c r="B853" s="69"/>
      <c r="C853" s="70"/>
      <c r="D853" s="71"/>
    </row>
    <row r="854" spans="2:4" x14ac:dyDescent="0.2">
      <c r="B854" s="69"/>
      <c r="C854" s="70"/>
      <c r="D854" s="71"/>
    </row>
    <row r="855" spans="2:4" x14ac:dyDescent="0.2">
      <c r="B855" s="69"/>
      <c r="C855" s="70"/>
      <c r="D855" s="71"/>
    </row>
    <row r="856" spans="2:4" x14ac:dyDescent="0.2">
      <c r="B856" s="69"/>
      <c r="C856" s="70"/>
      <c r="D856" s="71"/>
    </row>
    <row r="857" spans="2:4" x14ac:dyDescent="0.2">
      <c r="B857" s="69"/>
      <c r="C857" s="70"/>
      <c r="D857" s="71"/>
    </row>
    <row r="858" spans="2:4" x14ac:dyDescent="0.2">
      <c r="B858" s="69"/>
      <c r="C858" s="70"/>
      <c r="D858" s="71"/>
    </row>
    <row r="859" spans="2:4" x14ac:dyDescent="0.2">
      <c r="B859" s="69"/>
      <c r="C859" s="70"/>
      <c r="D859" s="71"/>
    </row>
    <row r="860" spans="2:4" x14ac:dyDescent="0.2">
      <c r="B860" s="69"/>
      <c r="C860" s="70"/>
      <c r="D860" s="71"/>
    </row>
    <row r="861" spans="2:4" x14ac:dyDescent="0.2">
      <c r="B861" s="69"/>
      <c r="C861" s="70"/>
      <c r="D861" s="71"/>
    </row>
    <row r="862" spans="2:4" x14ac:dyDescent="0.2">
      <c r="B862" s="69"/>
      <c r="C862" s="70"/>
      <c r="D862" s="71"/>
    </row>
    <row r="863" spans="2:4" x14ac:dyDescent="0.2">
      <c r="B863" s="69"/>
      <c r="C863" s="70"/>
      <c r="D863" s="71"/>
    </row>
    <row r="864" spans="2:4" x14ac:dyDescent="0.2">
      <c r="B864" s="69"/>
      <c r="C864" s="70"/>
      <c r="D864" s="71"/>
    </row>
    <row r="865" spans="2:4" x14ac:dyDescent="0.2">
      <c r="B865" s="69"/>
      <c r="C865" s="70"/>
      <c r="D865" s="71"/>
    </row>
    <row r="866" spans="2:4" x14ac:dyDescent="0.2">
      <c r="B866" s="69"/>
      <c r="C866" s="70"/>
      <c r="D866" s="71"/>
    </row>
    <row r="867" spans="2:4" x14ac:dyDescent="0.2">
      <c r="B867" s="69"/>
      <c r="C867" s="70"/>
      <c r="D867" s="71"/>
    </row>
    <row r="868" spans="2:4" x14ac:dyDescent="0.2">
      <c r="B868" s="69"/>
      <c r="C868" s="70"/>
      <c r="D868" s="71"/>
    </row>
    <row r="869" spans="2:4" x14ac:dyDescent="0.2">
      <c r="B869" s="69"/>
      <c r="C869" s="70"/>
      <c r="D869" s="71"/>
    </row>
    <row r="870" spans="2:4" x14ac:dyDescent="0.2">
      <c r="B870" s="69"/>
      <c r="C870" s="70"/>
      <c r="D870" s="71"/>
    </row>
    <row r="871" spans="2:4" x14ac:dyDescent="0.2">
      <c r="B871" s="69"/>
      <c r="C871" s="70"/>
      <c r="D871" s="71"/>
    </row>
    <row r="872" spans="2:4" x14ac:dyDescent="0.2">
      <c r="B872" s="69"/>
      <c r="C872" s="70"/>
      <c r="D872" s="71"/>
    </row>
    <row r="873" spans="2:4" x14ac:dyDescent="0.2">
      <c r="B873" s="69"/>
      <c r="C873" s="70"/>
      <c r="D873" s="71"/>
    </row>
    <row r="874" spans="2:4" x14ac:dyDescent="0.2">
      <c r="B874" s="69"/>
      <c r="C874" s="70"/>
      <c r="D874" s="71"/>
    </row>
    <row r="875" spans="2:4" x14ac:dyDescent="0.2">
      <c r="B875" s="69"/>
      <c r="C875" s="70"/>
      <c r="D875" s="71"/>
    </row>
    <row r="876" spans="2:4" x14ac:dyDescent="0.2">
      <c r="B876" s="69"/>
      <c r="C876" s="70"/>
      <c r="D876" s="71"/>
    </row>
    <row r="877" spans="2:4" x14ac:dyDescent="0.2">
      <c r="B877" s="69"/>
      <c r="C877" s="70"/>
      <c r="D877" s="71"/>
    </row>
    <row r="878" spans="2:4" x14ac:dyDescent="0.2">
      <c r="B878" s="69"/>
      <c r="C878" s="70"/>
      <c r="D878" s="71"/>
    </row>
    <row r="879" spans="2:4" x14ac:dyDescent="0.2">
      <c r="B879" s="69"/>
      <c r="C879" s="70"/>
      <c r="D879" s="71"/>
    </row>
    <row r="880" spans="2:4" x14ac:dyDescent="0.2">
      <c r="B880" s="69"/>
      <c r="C880" s="70"/>
      <c r="D880" s="71"/>
    </row>
    <row r="881" spans="2:4" x14ac:dyDescent="0.2">
      <c r="B881" s="69"/>
      <c r="C881" s="70"/>
      <c r="D881" s="71"/>
    </row>
    <row r="882" spans="2:4" x14ac:dyDescent="0.2">
      <c r="B882" s="69"/>
      <c r="C882" s="70"/>
      <c r="D882" s="71"/>
    </row>
    <row r="883" spans="2:4" x14ac:dyDescent="0.2">
      <c r="B883" s="69"/>
      <c r="C883" s="70"/>
      <c r="D883" s="71"/>
    </row>
    <row r="884" spans="2:4" x14ac:dyDescent="0.2">
      <c r="B884" s="69"/>
      <c r="C884" s="70"/>
      <c r="D884" s="71"/>
    </row>
    <row r="885" spans="2:4" x14ac:dyDescent="0.2">
      <c r="B885" s="69"/>
      <c r="C885" s="70"/>
      <c r="D885" s="71"/>
    </row>
    <row r="886" spans="2:4" x14ac:dyDescent="0.2">
      <c r="B886" s="69"/>
      <c r="C886" s="70"/>
      <c r="D886" s="71"/>
    </row>
    <row r="887" spans="2:4" x14ac:dyDescent="0.2">
      <c r="B887" s="69"/>
      <c r="C887" s="70"/>
      <c r="D887" s="71"/>
    </row>
    <row r="888" spans="2:4" x14ac:dyDescent="0.2">
      <c r="B888" s="69"/>
      <c r="C888" s="70"/>
      <c r="D888" s="71"/>
    </row>
    <row r="889" spans="2:4" x14ac:dyDescent="0.2">
      <c r="B889" s="69"/>
      <c r="C889" s="70"/>
      <c r="D889" s="71"/>
    </row>
    <row r="890" spans="2:4" x14ac:dyDescent="0.2">
      <c r="B890" s="69"/>
      <c r="C890" s="70"/>
      <c r="D890" s="71"/>
    </row>
    <row r="891" spans="2:4" x14ac:dyDescent="0.2">
      <c r="B891" s="69"/>
      <c r="C891" s="70"/>
      <c r="D891" s="71"/>
    </row>
    <row r="892" spans="2:4" x14ac:dyDescent="0.2">
      <c r="B892" s="69"/>
      <c r="C892" s="70"/>
      <c r="D892" s="71"/>
    </row>
    <row r="893" spans="2:4" x14ac:dyDescent="0.2">
      <c r="B893" s="69"/>
      <c r="C893" s="70"/>
      <c r="D893" s="71"/>
    </row>
    <row r="894" spans="2:4" x14ac:dyDescent="0.2">
      <c r="B894" s="69"/>
      <c r="C894" s="70"/>
      <c r="D894" s="71"/>
    </row>
    <row r="895" spans="2:4" x14ac:dyDescent="0.2">
      <c r="B895" s="69"/>
      <c r="C895" s="70"/>
      <c r="D895" s="71"/>
    </row>
    <row r="896" spans="2:4" x14ac:dyDescent="0.2">
      <c r="B896" s="69"/>
      <c r="C896" s="70"/>
      <c r="D896" s="71"/>
    </row>
    <row r="897" spans="2:4" x14ac:dyDescent="0.2">
      <c r="B897" s="69"/>
      <c r="C897" s="70"/>
      <c r="D897" s="71"/>
    </row>
    <row r="898" spans="2:4" x14ac:dyDescent="0.2">
      <c r="B898" s="69"/>
      <c r="C898" s="70"/>
      <c r="D898" s="71"/>
    </row>
    <row r="899" spans="2:4" x14ac:dyDescent="0.2">
      <c r="B899" s="69"/>
      <c r="C899" s="70"/>
      <c r="D899" s="71"/>
    </row>
    <row r="900" spans="2:4" x14ac:dyDescent="0.2">
      <c r="B900" s="69"/>
      <c r="C900" s="70"/>
      <c r="D900" s="71"/>
    </row>
    <row r="901" spans="2:4" x14ac:dyDescent="0.2">
      <c r="B901" s="69"/>
      <c r="C901" s="70"/>
      <c r="D901" s="71"/>
    </row>
    <row r="902" spans="2:4" x14ac:dyDescent="0.2">
      <c r="B902" s="69"/>
      <c r="C902" s="70"/>
      <c r="D902" s="71"/>
    </row>
    <row r="903" spans="2:4" x14ac:dyDescent="0.2">
      <c r="B903" s="69"/>
      <c r="C903" s="70"/>
      <c r="D903" s="71"/>
    </row>
    <row r="904" spans="2:4" x14ac:dyDescent="0.2">
      <c r="B904" s="69"/>
      <c r="C904" s="70"/>
      <c r="D904" s="71"/>
    </row>
    <row r="905" spans="2:4" x14ac:dyDescent="0.2">
      <c r="B905" s="69"/>
      <c r="C905" s="70"/>
      <c r="D905" s="71"/>
    </row>
    <row r="906" spans="2:4" x14ac:dyDescent="0.2">
      <c r="B906" s="69"/>
      <c r="C906" s="70"/>
      <c r="D906" s="71"/>
    </row>
    <row r="907" spans="2:4" x14ac:dyDescent="0.2">
      <c r="B907" s="69"/>
      <c r="C907" s="70"/>
      <c r="D907" s="71"/>
    </row>
    <row r="908" spans="2:4" x14ac:dyDescent="0.2">
      <c r="B908" s="69"/>
      <c r="C908" s="70"/>
      <c r="D908" s="71"/>
    </row>
    <row r="909" spans="2:4" x14ac:dyDescent="0.2">
      <c r="B909" s="69"/>
      <c r="C909" s="70"/>
      <c r="D909" s="71"/>
    </row>
    <row r="910" spans="2:4" x14ac:dyDescent="0.2">
      <c r="B910" s="69"/>
      <c r="C910" s="70"/>
      <c r="D910" s="71"/>
    </row>
    <row r="911" spans="2:4" x14ac:dyDescent="0.2">
      <c r="B911" s="69"/>
      <c r="C911" s="70"/>
      <c r="D911" s="71"/>
    </row>
    <row r="912" spans="2:4" x14ac:dyDescent="0.2">
      <c r="B912" s="69"/>
      <c r="C912" s="70"/>
      <c r="D912" s="71"/>
    </row>
    <row r="913" spans="2:4" x14ac:dyDescent="0.2">
      <c r="B913" s="69"/>
      <c r="C913" s="70"/>
      <c r="D913" s="71"/>
    </row>
    <row r="914" spans="2:4" x14ac:dyDescent="0.2">
      <c r="B914" s="69"/>
      <c r="C914" s="70"/>
      <c r="D914" s="71"/>
    </row>
    <row r="915" spans="2:4" x14ac:dyDescent="0.2">
      <c r="B915" s="69"/>
      <c r="C915" s="70"/>
      <c r="D915" s="71"/>
    </row>
    <row r="916" spans="2:4" x14ac:dyDescent="0.2">
      <c r="B916" s="69"/>
      <c r="C916" s="70"/>
      <c r="D916" s="71"/>
    </row>
    <row r="917" spans="2:4" x14ac:dyDescent="0.2">
      <c r="B917" s="69"/>
      <c r="C917" s="70"/>
      <c r="D917" s="71"/>
    </row>
    <row r="918" spans="2:4" x14ac:dyDescent="0.2">
      <c r="B918" s="69"/>
      <c r="C918" s="70"/>
      <c r="D918" s="71"/>
    </row>
    <row r="919" spans="2:4" x14ac:dyDescent="0.2">
      <c r="B919" s="69"/>
      <c r="C919" s="70"/>
      <c r="D919" s="71"/>
    </row>
    <row r="920" spans="2:4" x14ac:dyDescent="0.2">
      <c r="B920" s="69"/>
      <c r="C920" s="70"/>
      <c r="D920" s="71"/>
    </row>
    <row r="921" spans="2:4" x14ac:dyDescent="0.2">
      <c r="B921" s="69"/>
      <c r="C921" s="70"/>
      <c r="D921" s="71"/>
    </row>
    <row r="922" spans="2:4" x14ac:dyDescent="0.2">
      <c r="B922" s="69"/>
      <c r="C922" s="70"/>
      <c r="D922" s="71"/>
    </row>
    <row r="923" spans="2:4" x14ac:dyDescent="0.2">
      <c r="B923" s="69"/>
      <c r="C923" s="70"/>
      <c r="D923" s="71"/>
    </row>
    <row r="924" spans="2:4" x14ac:dyDescent="0.2">
      <c r="B924" s="69"/>
      <c r="C924" s="70"/>
      <c r="D924" s="71"/>
    </row>
    <row r="925" spans="2:4" x14ac:dyDescent="0.2">
      <c r="B925" s="69"/>
      <c r="C925" s="70"/>
      <c r="D925" s="71"/>
    </row>
    <row r="926" spans="2:4" x14ac:dyDescent="0.2">
      <c r="B926" s="69"/>
      <c r="C926" s="70"/>
      <c r="D926" s="71"/>
    </row>
    <row r="927" spans="2:4" x14ac:dyDescent="0.2">
      <c r="B927" s="69"/>
      <c r="C927" s="70"/>
      <c r="D927" s="71"/>
    </row>
    <row r="928" spans="2:4" x14ac:dyDescent="0.2">
      <c r="B928" s="69"/>
      <c r="C928" s="70"/>
      <c r="D928" s="71"/>
    </row>
    <row r="929" spans="2:4" x14ac:dyDescent="0.2">
      <c r="B929" s="69"/>
      <c r="C929" s="70"/>
      <c r="D929" s="71"/>
    </row>
    <row r="930" spans="2:4" x14ac:dyDescent="0.2">
      <c r="B930" s="69"/>
      <c r="C930" s="70"/>
      <c r="D930" s="71"/>
    </row>
    <row r="931" spans="2:4" x14ac:dyDescent="0.2">
      <c r="B931" s="69"/>
      <c r="C931" s="70"/>
      <c r="D931" s="71"/>
    </row>
    <row r="932" spans="2:4" x14ac:dyDescent="0.2">
      <c r="B932" s="69"/>
      <c r="C932" s="70"/>
      <c r="D932" s="71"/>
    </row>
    <row r="933" spans="2:4" x14ac:dyDescent="0.2">
      <c r="B933" s="69"/>
      <c r="C933" s="70"/>
      <c r="D933" s="71"/>
    </row>
    <row r="934" spans="2:4" x14ac:dyDescent="0.2">
      <c r="B934" s="69"/>
      <c r="C934" s="70"/>
      <c r="D934" s="71"/>
    </row>
    <row r="935" spans="2:4" x14ac:dyDescent="0.2">
      <c r="B935" s="69"/>
      <c r="C935" s="70"/>
      <c r="D935" s="71"/>
    </row>
    <row r="936" spans="2:4" x14ac:dyDescent="0.2">
      <c r="B936" s="69"/>
      <c r="C936" s="70"/>
      <c r="D936" s="71"/>
    </row>
    <row r="937" spans="2:4" x14ac:dyDescent="0.2">
      <c r="B937" s="69"/>
      <c r="C937" s="70"/>
      <c r="D937" s="71"/>
    </row>
    <row r="938" spans="2:4" x14ac:dyDescent="0.2">
      <c r="B938" s="69"/>
      <c r="C938" s="70"/>
      <c r="D938" s="71"/>
    </row>
    <row r="939" spans="2:4" x14ac:dyDescent="0.2">
      <c r="B939" s="69"/>
      <c r="C939" s="70"/>
      <c r="D939" s="71"/>
    </row>
    <row r="940" spans="2:4" x14ac:dyDescent="0.2">
      <c r="B940" s="69"/>
      <c r="C940" s="70"/>
      <c r="D940" s="71"/>
    </row>
    <row r="941" spans="2:4" x14ac:dyDescent="0.2">
      <c r="B941" s="69"/>
      <c r="C941" s="70"/>
      <c r="D941" s="71"/>
    </row>
    <row r="942" spans="2:4" x14ac:dyDescent="0.2">
      <c r="B942" s="69"/>
      <c r="C942" s="70"/>
      <c r="D942" s="71"/>
    </row>
    <row r="943" spans="2:4" x14ac:dyDescent="0.2">
      <c r="B943" s="69"/>
      <c r="C943" s="70"/>
      <c r="D943" s="71"/>
    </row>
    <row r="944" spans="2:4" x14ac:dyDescent="0.2">
      <c r="B944" s="69"/>
      <c r="C944" s="70"/>
      <c r="D944" s="71"/>
    </row>
    <row r="945" spans="2:4" x14ac:dyDescent="0.2">
      <c r="B945" s="69"/>
      <c r="C945" s="70"/>
      <c r="D945" s="71"/>
    </row>
    <row r="946" spans="2:4" x14ac:dyDescent="0.2">
      <c r="B946" s="69"/>
      <c r="C946" s="70"/>
      <c r="D946" s="71"/>
    </row>
    <row r="947" spans="2:4" x14ac:dyDescent="0.2">
      <c r="B947" s="69"/>
      <c r="C947" s="70"/>
      <c r="D947" s="71"/>
    </row>
    <row r="948" spans="2:4" x14ac:dyDescent="0.2">
      <c r="B948" s="69"/>
      <c r="C948" s="70"/>
      <c r="D948" s="71"/>
    </row>
    <row r="949" spans="2:4" x14ac:dyDescent="0.2">
      <c r="B949" s="69"/>
      <c r="C949" s="70"/>
      <c r="D949" s="71"/>
    </row>
    <row r="950" spans="2:4" x14ac:dyDescent="0.2">
      <c r="B950" s="69"/>
      <c r="C950" s="70"/>
      <c r="D950" s="71"/>
    </row>
    <row r="951" spans="2:4" x14ac:dyDescent="0.2">
      <c r="B951" s="69"/>
      <c r="C951" s="70"/>
      <c r="D951" s="71"/>
    </row>
    <row r="952" spans="2:4" x14ac:dyDescent="0.2">
      <c r="B952" s="69"/>
      <c r="C952" s="70"/>
      <c r="D952" s="71"/>
    </row>
    <row r="953" spans="2:4" x14ac:dyDescent="0.2">
      <c r="B953" s="69"/>
      <c r="C953" s="70"/>
      <c r="D953" s="71"/>
    </row>
    <row r="954" spans="2:4" x14ac:dyDescent="0.2">
      <c r="B954" s="69"/>
      <c r="C954" s="70"/>
      <c r="D954" s="71"/>
    </row>
    <row r="955" spans="2:4" x14ac:dyDescent="0.2">
      <c r="B955" s="69"/>
      <c r="C955" s="70"/>
      <c r="D955" s="71"/>
    </row>
    <row r="956" spans="2:4" x14ac:dyDescent="0.2">
      <c r="B956" s="69"/>
      <c r="C956" s="70"/>
      <c r="D956" s="71"/>
    </row>
    <row r="957" spans="2:4" x14ac:dyDescent="0.2">
      <c r="B957" s="69"/>
      <c r="C957" s="70"/>
      <c r="D957" s="71"/>
    </row>
    <row r="958" spans="2:4" x14ac:dyDescent="0.2">
      <c r="B958" s="69"/>
      <c r="C958" s="70"/>
      <c r="D958" s="71"/>
    </row>
    <row r="959" spans="2:4" x14ac:dyDescent="0.2">
      <c r="B959" s="69"/>
      <c r="C959" s="70"/>
      <c r="D959" s="71"/>
    </row>
    <row r="960" spans="2:4" x14ac:dyDescent="0.2">
      <c r="B960" s="69"/>
      <c r="C960" s="70"/>
      <c r="D960" s="71"/>
    </row>
    <row r="961" spans="2:4" x14ac:dyDescent="0.2">
      <c r="B961" s="69"/>
      <c r="C961" s="70"/>
      <c r="D961" s="71"/>
    </row>
    <row r="962" spans="2:4" x14ac:dyDescent="0.2">
      <c r="B962" s="69"/>
      <c r="C962" s="70"/>
      <c r="D962" s="71"/>
    </row>
    <row r="963" spans="2:4" x14ac:dyDescent="0.2">
      <c r="B963" s="69"/>
      <c r="C963" s="70"/>
      <c r="D963" s="71"/>
    </row>
    <row r="964" spans="2:4" x14ac:dyDescent="0.2">
      <c r="B964" s="69"/>
      <c r="C964" s="70"/>
      <c r="D964" s="71"/>
    </row>
    <row r="965" spans="2:4" x14ac:dyDescent="0.2">
      <c r="B965" s="69"/>
      <c r="C965" s="70"/>
      <c r="D965" s="71"/>
    </row>
    <row r="966" spans="2:4" x14ac:dyDescent="0.2">
      <c r="B966" s="69"/>
      <c r="C966" s="70"/>
      <c r="D966" s="71"/>
    </row>
    <row r="967" spans="2:4" x14ac:dyDescent="0.2">
      <c r="B967" s="69"/>
      <c r="C967" s="70"/>
      <c r="D967" s="71"/>
    </row>
    <row r="968" spans="2:4" x14ac:dyDescent="0.2">
      <c r="B968" s="69"/>
      <c r="C968" s="70"/>
      <c r="D968" s="71"/>
    </row>
    <row r="969" spans="2:4" x14ac:dyDescent="0.2">
      <c r="B969" s="69"/>
      <c r="C969" s="70"/>
      <c r="D969" s="71"/>
    </row>
    <row r="970" spans="2:4" x14ac:dyDescent="0.2">
      <c r="B970" s="69"/>
      <c r="C970" s="70"/>
      <c r="D970" s="71"/>
    </row>
    <row r="971" spans="2:4" x14ac:dyDescent="0.2">
      <c r="B971" s="69"/>
      <c r="C971" s="70"/>
      <c r="D971" s="71"/>
    </row>
    <row r="972" spans="2:4" x14ac:dyDescent="0.2">
      <c r="B972" s="69"/>
      <c r="C972" s="70"/>
      <c r="D972" s="71"/>
    </row>
    <row r="973" spans="2:4" x14ac:dyDescent="0.2">
      <c r="B973" s="69"/>
      <c r="C973" s="70"/>
      <c r="D973" s="71"/>
    </row>
    <row r="974" spans="2:4" x14ac:dyDescent="0.2">
      <c r="B974" s="69"/>
      <c r="C974" s="70"/>
      <c r="D974" s="71"/>
    </row>
    <row r="975" spans="2:4" x14ac:dyDescent="0.2">
      <c r="B975" s="69"/>
      <c r="C975" s="70"/>
      <c r="D975" s="71"/>
    </row>
    <row r="976" spans="2:4" x14ac:dyDescent="0.2">
      <c r="B976" s="69"/>
      <c r="C976" s="70"/>
      <c r="D976" s="71"/>
    </row>
    <row r="977" spans="2:4" x14ac:dyDescent="0.2">
      <c r="B977" s="69"/>
      <c r="C977" s="70"/>
      <c r="D977" s="71"/>
    </row>
    <row r="978" spans="2:4" x14ac:dyDescent="0.2">
      <c r="B978" s="69"/>
      <c r="C978" s="70"/>
      <c r="D978" s="71"/>
    </row>
    <row r="979" spans="2:4" x14ac:dyDescent="0.2">
      <c r="B979" s="69"/>
      <c r="C979" s="70"/>
      <c r="D979" s="71"/>
    </row>
    <row r="980" spans="2:4" x14ac:dyDescent="0.2">
      <c r="B980" s="69"/>
      <c r="C980" s="70"/>
      <c r="D980" s="71"/>
    </row>
    <row r="981" spans="2:4" x14ac:dyDescent="0.2">
      <c r="B981" s="69"/>
      <c r="C981" s="70"/>
      <c r="D981" s="71"/>
    </row>
    <row r="982" spans="2:4" x14ac:dyDescent="0.2">
      <c r="B982" s="69"/>
      <c r="C982" s="70"/>
      <c r="D982" s="71"/>
    </row>
    <row r="983" spans="2:4" x14ac:dyDescent="0.2">
      <c r="B983" s="69"/>
      <c r="C983" s="70"/>
      <c r="D983" s="71"/>
    </row>
    <row r="984" spans="2:4" x14ac:dyDescent="0.2">
      <c r="B984" s="69"/>
      <c r="C984" s="70"/>
      <c r="D984" s="71"/>
    </row>
    <row r="985" spans="2:4" x14ac:dyDescent="0.2">
      <c r="B985" s="69"/>
      <c r="C985" s="70"/>
      <c r="D985" s="71"/>
    </row>
    <row r="986" spans="2:4" x14ac:dyDescent="0.2">
      <c r="B986" s="69"/>
      <c r="C986" s="70"/>
      <c r="D986" s="71"/>
    </row>
    <row r="987" spans="2:4" x14ac:dyDescent="0.2">
      <c r="B987" s="69"/>
      <c r="C987" s="70"/>
      <c r="D987" s="71"/>
    </row>
    <row r="988" spans="2:4" x14ac:dyDescent="0.2">
      <c r="B988" s="69"/>
      <c r="C988" s="70"/>
      <c r="D988" s="71"/>
    </row>
    <row r="989" spans="2:4" x14ac:dyDescent="0.2">
      <c r="B989" s="69"/>
      <c r="C989" s="70"/>
      <c r="D989" s="71"/>
    </row>
    <row r="990" spans="2:4" x14ac:dyDescent="0.2">
      <c r="B990" s="69"/>
      <c r="C990" s="70"/>
      <c r="D990" s="71"/>
    </row>
    <row r="991" spans="2:4" x14ac:dyDescent="0.2">
      <c r="B991" s="69"/>
      <c r="C991" s="70"/>
      <c r="D991" s="71"/>
    </row>
    <row r="992" spans="2:4" x14ac:dyDescent="0.2">
      <c r="B992" s="69"/>
      <c r="C992" s="70"/>
      <c r="D992" s="71"/>
    </row>
    <row r="993" spans="2:4" x14ac:dyDescent="0.2">
      <c r="B993" s="69"/>
      <c r="C993" s="70"/>
      <c r="D993" s="71"/>
    </row>
    <row r="994" spans="2:4" x14ac:dyDescent="0.2">
      <c r="B994" s="69"/>
      <c r="C994" s="70"/>
      <c r="D994" s="71"/>
    </row>
    <row r="995" spans="2:4" x14ac:dyDescent="0.2">
      <c r="B995" s="69"/>
      <c r="C995" s="70"/>
      <c r="D995" s="71"/>
    </row>
    <row r="996" spans="2:4" x14ac:dyDescent="0.2">
      <c r="B996" s="69"/>
      <c r="C996" s="70"/>
      <c r="D996" s="71"/>
    </row>
    <row r="997" spans="2:4" x14ac:dyDescent="0.2">
      <c r="B997" s="69"/>
      <c r="C997" s="70"/>
      <c r="D997" s="71"/>
    </row>
    <row r="998" spans="2:4" x14ac:dyDescent="0.2">
      <c r="B998" s="69"/>
      <c r="C998" s="70"/>
      <c r="D998" s="71"/>
    </row>
    <row r="999" spans="2:4" x14ac:dyDescent="0.2">
      <c r="B999" s="69"/>
      <c r="C999" s="70"/>
      <c r="D999" s="71"/>
    </row>
    <row r="1000" spans="2:4" x14ac:dyDescent="0.2">
      <c r="B1000" s="69"/>
      <c r="C1000" s="70"/>
      <c r="D1000" s="71"/>
    </row>
    <row r="1001" spans="2:4" x14ac:dyDescent="0.2">
      <c r="B1001" s="69"/>
      <c r="C1001" s="70"/>
      <c r="D1001" s="71"/>
    </row>
    <row r="1002" spans="2:4" x14ac:dyDescent="0.2">
      <c r="B1002" s="69"/>
      <c r="C1002" s="70"/>
      <c r="D1002" s="71"/>
    </row>
    <row r="1003" spans="2:4" x14ac:dyDescent="0.2">
      <c r="B1003" s="69"/>
      <c r="C1003" s="70"/>
      <c r="D1003" s="71"/>
    </row>
    <row r="1004" spans="2:4" x14ac:dyDescent="0.2">
      <c r="B1004" s="69"/>
      <c r="C1004" s="70"/>
      <c r="D1004" s="71"/>
    </row>
    <row r="1005" spans="2:4" x14ac:dyDescent="0.2">
      <c r="B1005" s="69"/>
      <c r="C1005" s="70"/>
      <c r="D1005" s="71"/>
    </row>
    <row r="1006" spans="2:4" x14ac:dyDescent="0.2">
      <c r="B1006" s="69"/>
      <c r="C1006" s="70"/>
      <c r="D1006" s="71"/>
    </row>
    <row r="1007" spans="2:4" x14ac:dyDescent="0.2">
      <c r="B1007" s="69"/>
      <c r="C1007" s="70"/>
      <c r="D1007" s="71"/>
    </row>
    <row r="1008" spans="2:4" x14ac:dyDescent="0.2">
      <c r="B1008" s="69"/>
      <c r="C1008" s="70"/>
      <c r="D1008" s="71"/>
    </row>
    <row r="1009" spans="2:4" x14ac:dyDescent="0.2">
      <c r="B1009" s="69"/>
      <c r="C1009" s="70"/>
      <c r="D1009" s="71"/>
    </row>
    <row r="1010" spans="2:4" x14ac:dyDescent="0.2">
      <c r="B1010" s="69"/>
      <c r="C1010" s="70"/>
      <c r="D1010" s="71"/>
    </row>
    <row r="1011" spans="2:4" x14ac:dyDescent="0.2">
      <c r="B1011" s="69"/>
      <c r="C1011" s="70"/>
      <c r="D1011" s="71"/>
    </row>
    <row r="1012" spans="2:4" x14ac:dyDescent="0.2">
      <c r="B1012" s="69"/>
      <c r="C1012" s="70"/>
      <c r="D1012" s="71"/>
    </row>
    <row r="1013" spans="2:4" x14ac:dyDescent="0.2">
      <c r="B1013" s="69"/>
      <c r="C1013" s="70"/>
      <c r="D1013" s="71"/>
    </row>
    <row r="1014" spans="2:4" x14ac:dyDescent="0.2">
      <c r="B1014" s="69"/>
      <c r="C1014" s="70"/>
      <c r="D1014" s="71"/>
    </row>
    <row r="1015" spans="2:4" x14ac:dyDescent="0.2">
      <c r="B1015" s="69"/>
      <c r="C1015" s="70"/>
      <c r="D1015" s="71"/>
    </row>
    <row r="1016" spans="2:4" x14ac:dyDescent="0.2">
      <c r="B1016" s="69"/>
      <c r="C1016" s="70"/>
      <c r="D1016" s="71"/>
    </row>
    <row r="1017" spans="2:4" x14ac:dyDescent="0.2">
      <c r="B1017" s="69"/>
      <c r="C1017" s="70"/>
      <c r="D1017" s="71"/>
    </row>
    <row r="1018" spans="2:4" x14ac:dyDescent="0.2">
      <c r="B1018" s="69"/>
      <c r="C1018" s="70"/>
      <c r="D1018" s="71"/>
    </row>
    <row r="1019" spans="2:4" x14ac:dyDescent="0.2">
      <c r="B1019" s="69"/>
      <c r="C1019" s="70"/>
      <c r="D1019" s="71"/>
    </row>
    <row r="1020" spans="2:4" x14ac:dyDescent="0.2">
      <c r="B1020" s="69"/>
      <c r="C1020" s="70"/>
      <c r="D1020" s="71"/>
    </row>
    <row r="1021" spans="2:4" x14ac:dyDescent="0.2">
      <c r="B1021" s="69"/>
      <c r="C1021" s="70"/>
      <c r="D1021" s="71"/>
    </row>
    <row r="1022" spans="2:4" x14ac:dyDescent="0.2">
      <c r="B1022" s="69"/>
      <c r="C1022" s="70"/>
      <c r="D1022" s="71"/>
    </row>
    <row r="1023" spans="2:4" x14ac:dyDescent="0.2">
      <c r="B1023" s="69"/>
      <c r="C1023" s="70"/>
      <c r="D1023" s="71"/>
    </row>
    <row r="1024" spans="2:4" x14ac:dyDescent="0.2">
      <c r="B1024" s="69"/>
      <c r="C1024" s="70"/>
      <c r="D1024" s="71"/>
    </row>
    <row r="1025" spans="2:4" x14ac:dyDescent="0.2">
      <c r="B1025" s="69"/>
      <c r="C1025" s="70"/>
      <c r="D1025" s="71"/>
    </row>
    <row r="1026" spans="2:4" x14ac:dyDescent="0.2">
      <c r="B1026" s="69"/>
      <c r="C1026" s="70"/>
      <c r="D1026" s="71"/>
    </row>
    <row r="1027" spans="2:4" x14ac:dyDescent="0.2">
      <c r="B1027" s="69"/>
      <c r="C1027" s="70"/>
      <c r="D1027" s="71"/>
    </row>
    <row r="1028" spans="2:4" x14ac:dyDescent="0.2">
      <c r="B1028" s="69"/>
      <c r="C1028" s="70"/>
      <c r="D1028" s="71"/>
    </row>
    <row r="1029" spans="2:4" x14ac:dyDescent="0.2">
      <c r="B1029" s="69"/>
      <c r="C1029" s="70"/>
      <c r="D1029" s="71"/>
    </row>
    <row r="1030" spans="2:4" x14ac:dyDescent="0.2">
      <c r="B1030" s="69"/>
      <c r="C1030" s="70"/>
      <c r="D1030" s="71"/>
    </row>
    <row r="1031" spans="2:4" x14ac:dyDescent="0.2">
      <c r="B1031" s="69"/>
      <c r="C1031" s="70"/>
      <c r="D1031" s="71"/>
    </row>
    <row r="1032" spans="2:4" x14ac:dyDescent="0.2">
      <c r="B1032" s="69"/>
      <c r="C1032" s="70"/>
      <c r="D1032" s="71"/>
    </row>
    <row r="1033" spans="2:4" x14ac:dyDescent="0.2">
      <c r="B1033" s="69"/>
      <c r="C1033" s="70"/>
      <c r="D1033" s="71"/>
    </row>
    <row r="1034" spans="2:4" x14ac:dyDescent="0.2">
      <c r="B1034" s="69"/>
      <c r="C1034" s="70"/>
      <c r="D1034" s="71"/>
    </row>
    <row r="1035" spans="2:4" x14ac:dyDescent="0.2">
      <c r="B1035" s="69"/>
      <c r="C1035" s="70"/>
      <c r="D1035" s="71"/>
    </row>
    <row r="1036" spans="2:4" x14ac:dyDescent="0.2">
      <c r="B1036" s="69"/>
      <c r="C1036" s="70"/>
      <c r="D1036" s="71"/>
    </row>
    <row r="1037" spans="2:4" x14ac:dyDescent="0.2">
      <c r="B1037" s="69"/>
      <c r="C1037" s="70"/>
      <c r="D1037" s="71"/>
    </row>
    <row r="1038" spans="2:4" x14ac:dyDescent="0.2">
      <c r="B1038" s="69"/>
      <c r="C1038" s="70"/>
      <c r="D1038" s="71"/>
    </row>
    <row r="1039" spans="2:4" x14ac:dyDescent="0.2">
      <c r="B1039" s="69"/>
      <c r="C1039" s="70"/>
      <c r="D1039" s="71"/>
    </row>
    <row r="1040" spans="2:4" x14ac:dyDescent="0.2">
      <c r="B1040" s="69"/>
      <c r="C1040" s="70"/>
      <c r="D1040" s="71"/>
    </row>
    <row r="1041" spans="2:4" x14ac:dyDescent="0.2">
      <c r="B1041" s="69"/>
      <c r="C1041" s="70"/>
      <c r="D1041" s="71"/>
    </row>
    <row r="1042" spans="2:4" x14ac:dyDescent="0.2">
      <c r="B1042" s="69"/>
      <c r="C1042" s="70"/>
      <c r="D1042" s="71"/>
    </row>
    <row r="1043" spans="2:4" x14ac:dyDescent="0.2">
      <c r="B1043" s="69"/>
      <c r="C1043" s="70"/>
      <c r="D1043" s="71"/>
    </row>
    <row r="1044" spans="2:4" x14ac:dyDescent="0.2">
      <c r="B1044" s="69"/>
      <c r="C1044" s="70"/>
      <c r="D1044" s="71"/>
    </row>
    <row r="1045" spans="2:4" x14ac:dyDescent="0.2">
      <c r="B1045" s="69"/>
      <c r="C1045" s="70"/>
      <c r="D1045" s="71"/>
    </row>
    <row r="1046" spans="2:4" x14ac:dyDescent="0.2">
      <c r="B1046" s="69"/>
      <c r="C1046" s="70"/>
      <c r="D1046" s="71"/>
    </row>
    <row r="1047" spans="2:4" x14ac:dyDescent="0.2">
      <c r="B1047" s="69"/>
      <c r="C1047" s="70"/>
      <c r="D1047" s="71"/>
    </row>
    <row r="1048" spans="2:4" x14ac:dyDescent="0.2">
      <c r="B1048" s="69"/>
      <c r="C1048" s="70"/>
      <c r="D1048" s="71"/>
    </row>
    <row r="1049" spans="2:4" x14ac:dyDescent="0.2">
      <c r="B1049" s="69"/>
      <c r="C1049" s="70"/>
      <c r="D1049" s="71"/>
    </row>
    <row r="1050" spans="2:4" x14ac:dyDescent="0.2">
      <c r="B1050" s="69"/>
      <c r="C1050" s="70"/>
      <c r="D1050" s="71"/>
    </row>
    <row r="1051" spans="2:4" x14ac:dyDescent="0.2">
      <c r="B1051" s="69"/>
      <c r="C1051" s="70"/>
      <c r="D1051" s="71"/>
    </row>
    <row r="1052" spans="2:4" x14ac:dyDescent="0.2">
      <c r="B1052" s="69"/>
      <c r="C1052" s="70"/>
      <c r="D1052" s="71"/>
    </row>
    <row r="1053" spans="2:4" x14ac:dyDescent="0.2">
      <c r="B1053" s="69"/>
      <c r="C1053" s="70"/>
      <c r="D1053" s="71"/>
    </row>
    <row r="1054" spans="2:4" x14ac:dyDescent="0.2">
      <c r="B1054" s="69"/>
      <c r="C1054" s="70"/>
      <c r="D1054" s="71"/>
    </row>
    <row r="1055" spans="2:4" x14ac:dyDescent="0.2">
      <c r="B1055" s="69"/>
      <c r="C1055" s="70"/>
      <c r="D1055" s="71"/>
    </row>
    <row r="1056" spans="2:4" x14ac:dyDescent="0.2">
      <c r="B1056" s="69"/>
      <c r="C1056" s="70"/>
      <c r="D1056" s="71"/>
    </row>
    <row r="1057" spans="2:4" x14ac:dyDescent="0.2">
      <c r="B1057" s="69"/>
      <c r="C1057" s="70"/>
      <c r="D1057" s="71"/>
    </row>
    <row r="1058" spans="2:4" x14ac:dyDescent="0.2">
      <c r="B1058" s="69"/>
      <c r="C1058" s="70"/>
      <c r="D1058" s="71"/>
    </row>
    <row r="1059" spans="2:4" x14ac:dyDescent="0.2">
      <c r="B1059" s="69"/>
      <c r="C1059" s="70"/>
      <c r="D1059" s="71"/>
    </row>
    <row r="1060" spans="2:4" x14ac:dyDescent="0.2">
      <c r="B1060" s="69"/>
      <c r="C1060" s="70"/>
      <c r="D1060" s="71"/>
    </row>
    <row r="1061" spans="2:4" x14ac:dyDescent="0.2">
      <c r="B1061" s="69"/>
      <c r="C1061" s="70"/>
      <c r="D1061" s="71"/>
    </row>
    <row r="1062" spans="2:4" x14ac:dyDescent="0.2">
      <c r="B1062" s="69"/>
      <c r="C1062" s="70"/>
      <c r="D1062" s="71"/>
    </row>
    <row r="1063" spans="2:4" x14ac:dyDescent="0.2">
      <c r="B1063" s="69"/>
      <c r="C1063" s="70"/>
      <c r="D1063" s="71"/>
    </row>
    <row r="1064" spans="2:4" x14ac:dyDescent="0.2">
      <c r="B1064" s="69"/>
      <c r="C1064" s="70"/>
      <c r="D1064" s="71"/>
    </row>
    <row r="1065" spans="2:4" x14ac:dyDescent="0.2">
      <c r="B1065" s="69"/>
      <c r="C1065" s="70"/>
      <c r="D1065" s="71"/>
    </row>
    <row r="1066" spans="2:4" x14ac:dyDescent="0.2">
      <c r="B1066" s="69"/>
      <c r="C1066" s="70"/>
      <c r="D1066" s="71"/>
    </row>
    <row r="1067" spans="2:4" x14ac:dyDescent="0.2">
      <c r="B1067" s="69"/>
      <c r="C1067" s="70"/>
      <c r="D1067" s="71"/>
    </row>
    <row r="1068" spans="2:4" x14ac:dyDescent="0.2">
      <c r="B1068" s="69"/>
      <c r="C1068" s="70"/>
      <c r="D1068" s="71"/>
    </row>
    <row r="1069" spans="2:4" x14ac:dyDescent="0.2">
      <c r="B1069" s="69"/>
      <c r="C1069" s="70"/>
      <c r="D1069" s="71"/>
    </row>
    <row r="1070" spans="2:4" x14ac:dyDescent="0.2">
      <c r="B1070" s="69"/>
      <c r="C1070" s="70"/>
      <c r="D1070" s="71"/>
    </row>
    <row r="1071" spans="2:4" x14ac:dyDescent="0.2">
      <c r="B1071" s="69"/>
      <c r="C1071" s="70"/>
      <c r="D1071" s="71"/>
    </row>
    <row r="1072" spans="2:4" x14ac:dyDescent="0.2">
      <c r="B1072" s="69"/>
      <c r="C1072" s="70"/>
      <c r="D1072" s="71"/>
    </row>
    <row r="1073" spans="2:4" x14ac:dyDescent="0.2">
      <c r="B1073" s="69"/>
      <c r="C1073" s="70"/>
      <c r="D1073" s="71"/>
    </row>
    <row r="1074" spans="2:4" x14ac:dyDescent="0.2">
      <c r="B1074" s="69"/>
      <c r="C1074" s="70"/>
      <c r="D1074" s="71"/>
    </row>
    <row r="1075" spans="2:4" x14ac:dyDescent="0.2">
      <c r="B1075" s="69"/>
      <c r="C1075" s="70"/>
      <c r="D1075" s="71"/>
    </row>
    <row r="1076" spans="2:4" x14ac:dyDescent="0.2">
      <c r="B1076" s="69"/>
      <c r="C1076" s="70"/>
      <c r="D1076" s="71"/>
    </row>
    <row r="1077" spans="2:4" x14ac:dyDescent="0.2">
      <c r="B1077" s="69"/>
      <c r="C1077" s="70"/>
      <c r="D1077" s="71"/>
    </row>
    <row r="1078" spans="2:4" x14ac:dyDescent="0.2">
      <c r="B1078" s="69"/>
      <c r="C1078" s="70"/>
      <c r="D1078" s="71"/>
    </row>
    <row r="1079" spans="2:4" x14ac:dyDescent="0.2">
      <c r="B1079" s="69"/>
      <c r="C1079" s="70"/>
      <c r="D1079" s="71"/>
    </row>
    <row r="1080" spans="2:4" x14ac:dyDescent="0.2">
      <c r="B1080" s="69"/>
      <c r="C1080" s="70"/>
      <c r="D1080" s="71"/>
    </row>
    <row r="1081" spans="2:4" x14ac:dyDescent="0.2">
      <c r="B1081" s="69"/>
      <c r="C1081" s="70"/>
      <c r="D1081" s="71"/>
    </row>
    <row r="1082" spans="2:4" x14ac:dyDescent="0.2">
      <c r="B1082" s="69"/>
      <c r="C1082" s="70"/>
      <c r="D1082" s="71"/>
    </row>
    <row r="1083" spans="2:4" x14ac:dyDescent="0.2">
      <c r="B1083" s="69"/>
      <c r="C1083" s="70"/>
      <c r="D1083" s="71"/>
    </row>
    <row r="1084" spans="2:4" x14ac:dyDescent="0.2">
      <c r="B1084" s="69"/>
      <c r="C1084" s="70"/>
      <c r="D1084" s="71"/>
    </row>
    <row r="1085" spans="2:4" x14ac:dyDescent="0.2">
      <c r="B1085" s="69"/>
      <c r="C1085" s="70"/>
      <c r="D1085" s="71"/>
    </row>
    <row r="1086" spans="2:4" x14ac:dyDescent="0.2">
      <c r="B1086" s="69"/>
      <c r="C1086" s="70"/>
      <c r="D1086" s="71"/>
    </row>
    <row r="1087" spans="2:4" x14ac:dyDescent="0.2">
      <c r="B1087" s="69"/>
      <c r="C1087" s="70"/>
      <c r="D1087" s="71"/>
    </row>
    <row r="1088" spans="2:4" x14ac:dyDescent="0.2">
      <c r="B1088" s="69"/>
      <c r="C1088" s="70"/>
      <c r="D1088" s="71"/>
    </row>
    <row r="1089" spans="2:4" x14ac:dyDescent="0.2">
      <c r="B1089" s="69"/>
      <c r="C1089" s="70"/>
      <c r="D1089" s="71"/>
    </row>
    <row r="1090" spans="2:4" x14ac:dyDescent="0.2">
      <c r="B1090" s="69"/>
      <c r="C1090" s="70"/>
      <c r="D1090" s="71"/>
    </row>
    <row r="1091" spans="2:4" x14ac:dyDescent="0.2">
      <c r="B1091" s="69"/>
      <c r="C1091" s="70"/>
      <c r="D1091" s="71"/>
    </row>
    <row r="1092" spans="2:4" x14ac:dyDescent="0.2">
      <c r="B1092" s="69"/>
      <c r="C1092" s="70"/>
      <c r="D1092" s="71"/>
    </row>
    <row r="1093" spans="2:4" x14ac:dyDescent="0.2">
      <c r="B1093" s="69"/>
      <c r="C1093" s="70"/>
      <c r="D1093" s="71"/>
    </row>
    <row r="1094" spans="2:4" x14ac:dyDescent="0.2">
      <c r="B1094" s="69"/>
      <c r="C1094" s="70"/>
      <c r="D1094" s="71"/>
    </row>
    <row r="1095" spans="2:4" x14ac:dyDescent="0.2">
      <c r="B1095" s="69"/>
      <c r="C1095" s="70"/>
      <c r="D1095" s="71"/>
    </row>
    <row r="1096" spans="2:4" x14ac:dyDescent="0.2">
      <c r="B1096" s="69"/>
      <c r="C1096" s="70"/>
      <c r="D1096" s="71"/>
    </row>
    <row r="1097" spans="2:4" x14ac:dyDescent="0.2">
      <c r="B1097" s="69"/>
      <c r="C1097" s="70"/>
      <c r="D1097" s="71"/>
    </row>
    <row r="1098" spans="2:4" x14ac:dyDescent="0.2">
      <c r="B1098" s="69"/>
      <c r="C1098" s="70"/>
      <c r="D1098" s="71"/>
    </row>
    <row r="1099" spans="2:4" x14ac:dyDescent="0.2">
      <c r="B1099" s="69"/>
      <c r="C1099" s="70"/>
      <c r="D1099" s="71"/>
    </row>
    <row r="1100" spans="2:4" x14ac:dyDescent="0.2">
      <c r="B1100" s="69"/>
      <c r="C1100" s="70"/>
      <c r="D1100" s="71"/>
    </row>
    <row r="1101" spans="2:4" x14ac:dyDescent="0.2">
      <c r="B1101" s="69"/>
      <c r="C1101" s="70"/>
      <c r="D1101" s="71"/>
    </row>
    <row r="1102" spans="2:4" x14ac:dyDescent="0.2">
      <c r="B1102" s="69"/>
      <c r="C1102" s="70"/>
      <c r="D1102" s="71"/>
    </row>
    <row r="1103" spans="2:4" x14ac:dyDescent="0.2">
      <c r="B1103" s="69"/>
      <c r="C1103" s="70"/>
      <c r="D1103" s="71"/>
    </row>
    <row r="1104" spans="2:4" x14ac:dyDescent="0.2">
      <c r="B1104" s="69"/>
      <c r="C1104" s="70"/>
      <c r="D1104" s="71"/>
    </row>
    <row r="1105" spans="2:4" x14ac:dyDescent="0.2">
      <c r="B1105" s="69"/>
      <c r="C1105" s="70"/>
      <c r="D1105" s="71"/>
    </row>
    <row r="1106" spans="2:4" x14ac:dyDescent="0.2">
      <c r="B1106" s="69"/>
      <c r="C1106" s="70"/>
      <c r="D1106" s="71"/>
    </row>
    <row r="1107" spans="2:4" x14ac:dyDescent="0.2">
      <c r="B1107" s="69"/>
      <c r="C1107" s="70"/>
      <c r="D1107" s="71"/>
    </row>
    <row r="1108" spans="2:4" x14ac:dyDescent="0.2">
      <c r="B1108" s="69"/>
      <c r="C1108" s="70"/>
      <c r="D1108" s="71"/>
    </row>
    <row r="1109" spans="2:4" x14ac:dyDescent="0.2">
      <c r="B1109" s="69"/>
      <c r="C1109" s="70"/>
      <c r="D1109" s="71"/>
    </row>
    <row r="1110" spans="2:4" x14ac:dyDescent="0.2">
      <c r="B1110" s="69"/>
      <c r="C1110" s="70"/>
      <c r="D1110" s="71"/>
    </row>
    <row r="1111" spans="2:4" x14ac:dyDescent="0.2">
      <c r="B1111" s="69"/>
      <c r="C1111" s="70"/>
      <c r="D1111" s="71"/>
    </row>
    <row r="1112" spans="2:4" x14ac:dyDescent="0.2">
      <c r="B1112" s="69"/>
      <c r="C1112" s="70"/>
      <c r="D1112" s="71"/>
    </row>
    <row r="1113" spans="2:4" x14ac:dyDescent="0.2">
      <c r="B1113" s="69"/>
      <c r="C1113" s="70"/>
      <c r="D1113" s="71"/>
    </row>
    <row r="1114" spans="2:4" x14ac:dyDescent="0.2">
      <c r="B1114" s="69"/>
      <c r="C1114" s="70"/>
      <c r="D1114" s="71"/>
    </row>
    <row r="1115" spans="2:4" x14ac:dyDescent="0.2">
      <c r="B1115" s="69"/>
      <c r="C1115" s="70"/>
      <c r="D1115" s="71"/>
    </row>
    <row r="1116" spans="2:4" x14ac:dyDescent="0.2">
      <c r="B1116" s="69"/>
      <c r="C1116" s="70"/>
      <c r="D1116" s="71"/>
    </row>
    <row r="1117" spans="2:4" x14ac:dyDescent="0.2">
      <c r="B1117" s="69"/>
      <c r="C1117" s="70"/>
      <c r="D1117" s="71"/>
    </row>
    <row r="1118" spans="2:4" x14ac:dyDescent="0.2">
      <c r="B1118" s="69"/>
      <c r="C1118" s="70"/>
      <c r="D1118" s="71"/>
    </row>
    <row r="1119" spans="2:4" x14ac:dyDescent="0.2">
      <c r="B1119" s="69"/>
      <c r="C1119" s="70"/>
      <c r="D1119" s="71"/>
    </row>
    <row r="1120" spans="2:4" x14ac:dyDescent="0.2">
      <c r="B1120" s="69"/>
      <c r="C1120" s="70"/>
      <c r="D1120" s="71"/>
    </row>
    <row r="1121" spans="2:4" x14ac:dyDescent="0.2">
      <c r="B1121" s="69"/>
      <c r="C1121" s="70"/>
      <c r="D1121" s="71"/>
    </row>
    <row r="1122" spans="2:4" x14ac:dyDescent="0.2">
      <c r="B1122" s="69"/>
      <c r="C1122" s="70"/>
      <c r="D1122" s="71"/>
    </row>
    <row r="1123" spans="2:4" x14ac:dyDescent="0.2">
      <c r="B1123" s="69"/>
      <c r="C1123" s="70"/>
      <c r="D1123" s="71"/>
    </row>
    <row r="1124" spans="2:4" x14ac:dyDescent="0.2">
      <c r="B1124" s="69"/>
      <c r="C1124" s="70"/>
      <c r="D1124" s="71"/>
    </row>
    <row r="1125" spans="2:4" x14ac:dyDescent="0.2">
      <c r="B1125" s="69"/>
      <c r="C1125" s="70"/>
      <c r="D1125" s="71"/>
    </row>
    <row r="1126" spans="2:4" x14ac:dyDescent="0.2">
      <c r="B1126" s="69"/>
      <c r="C1126" s="70"/>
      <c r="D1126" s="71"/>
    </row>
    <row r="1127" spans="2:4" x14ac:dyDescent="0.2">
      <c r="B1127" s="69"/>
      <c r="C1127" s="70"/>
      <c r="D1127" s="71"/>
    </row>
    <row r="1128" spans="2:4" x14ac:dyDescent="0.2">
      <c r="B1128" s="69"/>
      <c r="C1128" s="70"/>
      <c r="D1128" s="71"/>
    </row>
    <row r="1129" spans="2:4" x14ac:dyDescent="0.2">
      <c r="B1129" s="69"/>
      <c r="C1129" s="70"/>
      <c r="D1129" s="71"/>
    </row>
    <row r="1130" spans="2:4" x14ac:dyDescent="0.2">
      <c r="B1130" s="69"/>
      <c r="C1130" s="70"/>
      <c r="D1130" s="71"/>
    </row>
    <row r="1131" spans="2:4" x14ac:dyDescent="0.2">
      <c r="B1131" s="69"/>
      <c r="C1131" s="70"/>
      <c r="D1131" s="71"/>
    </row>
    <row r="1132" spans="2:4" x14ac:dyDescent="0.2">
      <c r="B1132" s="69"/>
      <c r="C1132" s="70"/>
      <c r="D1132" s="71"/>
    </row>
    <row r="1133" spans="2:4" x14ac:dyDescent="0.2">
      <c r="B1133" s="69"/>
      <c r="C1133" s="70"/>
      <c r="D1133" s="71"/>
    </row>
    <row r="1134" spans="2:4" x14ac:dyDescent="0.2">
      <c r="B1134" s="69"/>
      <c r="C1134" s="70"/>
      <c r="D1134" s="71"/>
    </row>
    <row r="1135" spans="2:4" x14ac:dyDescent="0.2">
      <c r="B1135" s="69"/>
      <c r="C1135" s="70"/>
      <c r="D1135" s="71"/>
    </row>
    <row r="1136" spans="2:4" x14ac:dyDescent="0.2">
      <c r="B1136" s="69"/>
      <c r="C1136" s="70"/>
      <c r="D1136" s="71"/>
    </row>
    <row r="1137" spans="2:4" x14ac:dyDescent="0.2">
      <c r="B1137" s="69"/>
      <c r="C1137" s="70"/>
      <c r="D1137" s="71"/>
    </row>
    <row r="1138" spans="2:4" x14ac:dyDescent="0.2">
      <c r="B1138" s="69"/>
      <c r="C1138" s="70"/>
      <c r="D1138" s="71"/>
    </row>
    <row r="1139" spans="2:4" x14ac:dyDescent="0.2">
      <c r="B1139" s="69"/>
      <c r="C1139" s="70"/>
      <c r="D1139" s="71"/>
    </row>
    <row r="1140" spans="2:4" x14ac:dyDescent="0.2">
      <c r="B1140" s="69"/>
      <c r="C1140" s="70"/>
      <c r="D1140" s="71"/>
    </row>
    <row r="1141" spans="2:4" x14ac:dyDescent="0.2">
      <c r="B1141" s="69"/>
      <c r="C1141" s="70"/>
      <c r="D1141" s="71"/>
    </row>
    <row r="1142" spans="2:4" x14ac:dyDescent="0.2">
      <c r="B1142" s="69"/>
      <c r="C1142" s="70"/>
      <c r="D1142" s="71"/>
    </row>
    <row r="1143" spans="2:4" x14ac:dyDescent="0.2">
      <c r="B1143" s="69"/>
      <c r="C1143" s="70"/>
      <c r="D1143" s="71"/>
    </row>
    <row r="1144" spans="2:4" x14ac:dyDescent="0.2">
      <c r="B1144" s="69"/>
      <c r="C1144" s="70"/>
      <c r="D1144" s="71"/>
    </row>
    <row r="1145" spans="2:4" x14ac:dyDescent="0.2">
      <c r="B1145" s="69"/>
      <c r="C1145" s="70"/>
      <c r="D1145" s="71"/>
    </row>
    <row r="1146" spans="2:4" x14ac:dyDescent="0.2">
      <c r="B1146" s="69"/>
      <c r="C1146" s="70"/>
      <c r="D1146" s="71"/>
    </row>
    <row r="1147" spans="2:4" x14ac:dyDescent="0.2">
      <c r="B1147" s="69"/>
      <c r="C1147" s="70"/>
      <c r="D1147" s="71"/>
    </row>
    <row r="1148" spans="2:4" x14ac:dyDescent="0.2">
      <c r="B1148" s="69"/>
      <c r="C1148" s="70"/>
      <c r="D1148" s="71"/>
    </row>
    <row r="1149" spans="2:4" x14ac:dyDescent="0.2">
      <c r="B1149" s="69"/>
      <c r="C1149" s="70"/>
      <c r="D1149" s="71"/>
    </row>
    <row r="1150" spans="2:4" x14ac:dyDescent="0.2">
      <c r="B1150" s="69"/>
      <c r="C1150" s="70"/>
      <c r="D1150" s="71"/>
    </row>
    <row r="1151" spans="2:4" x14ac:dyDescent="0.2">
      <c r="B1151" s="69"/>
      <c r="C1151" s="70"/>
      <c r="D1151" s="71"/>
    </row>
    <row r="1152" spans="2:4" x14ac:dyDescent="0.2">
      <c r="B1152" s="69"/>
      <c r="C1152" s="70"/>
      <c r="D1152" s="71"/>
    </row>
    <row r="1153" spans="2:4" x14ac:dyDescent="0.2">
      <c r="B1153" s="69"/>
      <c r="C1153" s="70"/>
      <c r="D1153" s="71"/>
    </row>
    <row r="1154" spans="2:4" x14ac:dyDescent="0.2">
      <c r="B1154" s="69"/>
      <c r="C1154" s="70"/>
      <c r="D1154" s="71"/>
    </row>
    <row r="1155" spans="2:4" x14ac:dyDescent="0.2">
      <c r="B1155" s="69"/>
      <c r="C1155" s="70"/>
      <c r="D1155" s="71"/>
    </row>
    <row r="1156" spans="2:4" x14ac:dyDescent="0.2">
      <c r="B1156" s="69"/>
      <c r="C1156" s="70"/>
      <c r="D1156" s="71"/>
    </row>
    <row r="1157" spans="2:4" x14ac:dyDescent="0.2">
      <c r="B1157" s="69"/>
      <c r="C1157" s="70"/>
      <c r="D1157" s="71"/>
    </row>
    <row r="1158" spans="2:4" x14ac:dyDescent="0.2">
      <c r="B1158" s="69"/>
      <c r="C1158" s="70"/>
      <c r="D1158" s="71"/>
    </row>
    <row r="1159" spans="2:4" x14ac:dyDescent="0.2">
      <c r="B1159" s="69"/>
      <c r="C1159" s="70"/>
      <c r="D1159" s="71"/>
    </row>
    <row r="1160" spans="2:4" x14ac:dyDescent="0.2">
      <c r="B1160" s="69"/>
      <c r="C1160" s="70"/>
      <c r="D1160" s="71"/>
    </row>
    <row r="1161" spans="2:4" x14ac:dyDescent="0.2">
      <c r="B1161" s="69"/>
      <c r="C1161" s="70"/>
      <c r="D1161" s="71"/>
    </row>
    <row r="1162" spans="2:4" x14ac:dyDescent="0.2">
      <c r="B1162" s="69"/>
      <c r="C1162" s="70"/>
      <c r="D1162" s="71"/>
    </row>
    <row r="1163" spans="2:4" x14ac:dyDescent="0.2">
      <c r="B1163" s="69"/>
      <c r="C1163" s="70"/>
      <c r="D1163" s="71"/>
    </row>
    <row r="1164" spans="2:4" x14ac:dyDescent="0.2">
      <c r="B1164" s="69"/>
      <c r="C1164" s="70"/>
      <c r="D1164" s="71"/>
    </row>
    <row r="1165" spans="2:4" x14ac:dyDescent="0.2">
      <c r="B1165" s="69"/>
      <c r="C1165" s="70"/>
      <c r="D1165" s="71"/>
    </row>
    <row r="1166" spans="2:4" x14ac:dyDescent="0.2">
      <c r="B1166" s="69"/>
      <c r="C1166" s="70"/>
      <c r="D1166" s="71"/>
    </row>
    <row r="1167" spans="2:4" x14ac:dyDescent="0.2">
      <c r="B1167" s="69"/>
      <c r="C1167" s="70"/>
      <c r="D1167" s="71"/>
    </row>
    <row r="1168" spans="2:4" x14ac:dyDescent="0.2">
      <c r="B1168" s="69"/>
      <c r="C1168" s="70"/>
      <c r="D1168" s="71"/>
    </row>
    <row r="1169" spans="2:4" x14ac:dyDescent="0.2">
      <c r="B1169" s="69"/>
      <c r="C1169" s="70"/>
      <c r="D1169" s="71"/>
    </row>
    <row r="1170" spans="2:4" x14ac:dyDescent="0.2">
      <c r="B1170" s="69"/>
      <c r="C1170" s="70"/>
      <c r="D1170" s="71"/>
    </row>
    <row r="1171" spans="2:4" x14ac:dyDescent="0.2">
      <c r="B1171" s="69"/>
      <c r="C1171" s="70"/>
      <c r="D1171" s="71"/>
    </row>
    <row r="1172" spans="2:4" x14ac:dyDescent="0.2">
      <c r="B1172" s="69"/>
      <c r="C1172" s="70"/>
      <c r="D1172" s="71"/>
    </row>
    <row r="1173" spans="2:4" x14ac:dyDescent="0.2">
      <c r="B1173" s="69"/>
      <c r="C1173" s="70"/>
      <c r="D1173" s="71"/>
    </row>
    <row r="1174" spans="2:4" x14ac:dyDescent="0.2">
      <c r="B1174" s="69"/>
      <c r="C1174" s="70"/>
      <c r="D1174" s="71"/>
    </row>
    <row r="1175" spans="2:4" x14ac:dyDescent="0.2">
      <c r="B1175" s="69"/>
      <c r="C1175" s="70"/>
      <c r="D1175" s="71"/>
    </row>
    <row r="1176" spans="2:4" x14ac:dyDescent="0.2">
      <c r="B1176" s="69"/>
      <c r="C1176" s="70"/>
      <c r="D1176" s="71"/>
    </row>
    <row r="1177" spans="2:4" x14ac:dyDescent="0.2">
      <c r="B1177" s="69"/>
      <c r="C1177" s="70"/>
      <c r="D1177" s="71"/>
    </row>
    <row r="1178" spans="2:4" x14ac:dyDescent="0.2">
      <c r="B1178" s="69"/>
      <c r="C1178" s="70"/>
      <c r="D1178" s="71"/>
    </row>
    <row r="1179" spans="2:4" x14ac:dyDescent="0.2">
      <c r="B1179" s="69"/>
      <c r="C1179" s="70"/>
      <c r="D1179" s="71"/>
    </row>
    <row r="1180" spans="2:4" x14ac:dyDescent="0.2">
      <c r="B1180" s="69"/>
      <c r="C1180" s="70"/>
      <c r="D1180" s="71"/>
    </row>
    <row r="1181" spans="2:4" x14ac:dyDescent="0.2">
      <c r="B1181" s="69"/>
      <c r="C1181" s="70"/>
      <c r="D1181" s="71"/>
    </row>
    <row r="1182" spans="2:4" x14ac:dyDescent="0.2">
      <c r="B1182" s="69"/>
      <c r="C1182" s="70"/>
      <c r="D1182" s="71"/>
    </row>
    <row r="1183" spans="2:4" x14ac:dyDescent="0.2">
      <c r="B1183" s="69"/>
      <c r="C1183" s="70"/>
      <c r="D1183" s="71"/>
    </row>
    <row r="1184" spans="2:4" x14ac:dyDescent="0.2">
      <c r="B1184" s="69"/>
      <c r="C1184" s="70"/>
      <c r="D1184" s="71"/>
    </row>
    <row r="1185" spans="2:4" x14ac:dyDescent="0.2">
      <c r="B1185" s="69"/>
      <c r="C1185" s="70"/>
      <c r="D1185" s="71"/>
    </row>
    <row r="1186" spans="2:4" x14ac:dyDescent="0.2">
      <c r="B1186" s="69"/>
      <c r="C1186" s="70"/>
      <c r="D1186" s="71"/>
    </row>
    <row r="1187" spans="2:4" x14ac:dyDescent="0.2">
      <c r="B1187" s="69"/>
      <c r="C1187" s="70"/>
      <c r="D1187" s="71"/>
    </row>
    <row r="1188" spans="2:4" x14ac:dyDescent="0.2">
      <c r="B1188" s="69"/>
      <c r="C1188" s="70"/>
      <c r="D1188" s="71"/>
    </row>
    <row r="1189" spans="2:4" x14ac:dyDescent="0.2">
      <c r="B1189" s="69"/>
      <c r="C1189" s="70"/>
      <c r="D1189" s="71"/>
    </row>
    <row r="1190" spans="2:4" x14ac:dyDescent="0.2">
      <c r="B1190" s="69"/>
      <c r="C1190" s="70"/>
      <c r="D1190" s="71"/>
    </row>
    <row r="1191" spans="2:4" x14ac:dyDescent="0.2">
      <c r="B1191" s="69"/>
      <c r="C1191" s="70"/>
      <c r="D1191" s="71"/>
    </row>
    <row r="1192" spans="2:4" x14ac:dyDescent="0.2">
      <c r="B1192" s="69"/>
      <c r="C1192" s="70"/>
      <c r="D1192" s="71"/>
    </row>
    <row r="1193" spans="2:4" x14ac:dyDescent="0.2">
      <c r="B1193" s="69"/>
      <c r="C1193" s="70"/>
      <c r="D1193" s="71"/>
    </row>
    <row r="1194" spans="2:4" x14ac:dyDescent="0.2">
      <c r="B1194" s="69"/>
      <c r="C1194" s="70"/>
      <c r="D1194" s="71"/>
    </row>
    <row r="1195" spans="2:4" x14ac:dyDescent="0.2">
      <c r="B1195" s="69"/>
      <c r="C1195" s="70"/>
      <c r="D1195" s="71"/>
    </row>
    <row r="1196" spans="2:4" x14ac:dyDescent="0.2">
      <c r="B1196" s="69"/>
      <c r="C1196" s="70"/>
      <c r="D1196" s="71"/>
    </row>
    <row r="1197" spans="2:4" x14ac:dyDescent="0.2">
      <c r="B1197" s="69"/>
      <c r="C1197" s="70"/>
      <c r="D1197" s="71"/>
    </row>
    <row r="1198" spans="2:4" x14ac:dyDescent="0.2">
      <c r="B1198" s="69"/>
      <c r="C1198" s="70"/>
      <c r="D1198" s="71"/>
    </row>
    <row r="1199" spans="2:4" x14ac:dyDescent="0.2">
      <c r="B1199" s="69"/>
      <c r="C1199" s="70"/>
      <c r="D1199" s="71"/>
    </row>
    <row r="1200" spans="2:4" x14ac:dyDescent="0.2">
      <c r="B1200" s="69"/>
      <c r="C1200" s="70"/>
      <c r="D1200" s="71"/>
    </row>
    <row r="1201" spans="2:4" x14ac:dyDescent="0.2">
      <c r="B1201" s="69"/>
      <c r="C1201" s="70"/>
      <c r="D1201" s="71"/>
    </row>
    <row r="1202" spans="2:4" x14ac:dyDescent="0.2">
      <c r="B1202" s="69"/>
      <c r="C1202" s="70"/>
      <c r="D1202" s="71"/>
    </row>
    <row r="1203" spans="2:4" x14ac:dyDescent="0.2">
      <c r="B1203" s="69"/>
      <c r="C1203" s="70"/>
      <c r="D1203" s="71"/>
    </row>
    <row r="1204" spans="2:4" x14ac:dyDescent="0.2">
      <c r="B1204" s="69"/>
      <c r="C1204" s="70"/>
      <c r="D1204" s="71"/>
    </row>
    <row r="1205" spans="2:4" x14ac:dyDescent="0.2">
      <c r="B1205" s="69"/>
      <c r="C1205" s="70"/>
      <c r="D1205" s="71"/>
    </row>
    <row r="1206" spans="2:4" x14ac:dyDescent="0.2">
      <c r="B1206" s="69"/>
      <c r="C1206" s="70"/>
      <c r="D1206" s="71"/>
    </row>
    <row r="1207" spans="2:4" x14ac:dyDescent="0.2">
      <c r="B1207" s="69"/>
      <c r="C1207" s="70"/>
      <c r="D1207" s="71"/>
    </row>
    <row r="1208" spans="2:4" x14ac:dyDescent="0.2">
      <c r="B1208" s="69"/>
      <c r="C1208" s="70"/>
      <c r="D1208" s="71"/>
    </row>
    <row r="1209" spans="2:4" x14ac:dyDescent="0.2">
      <c r="B1209" s="69"/>
      <c r="C1209" s="70"/>
      <c r="D1209" s="71"/>
    </row>
    <row r="1210" spans="2:4" x14ac:dyDescent="0.2">
      <c r="B1210" s="69"/>
      <c r="C1210" s="70"/>
      <c r="D1210" s="71"/>
    </row>
    <row r="1211" spans="2:4" x14ac:dyDescent="0.2">
      <c r="B1211" s="69"/>
      <c r="C1211" s="70"/>
      <c r="D1211" s="71"/>
    </row>
    <row r="1212" spans="2:4" x14ac:dyDescent="0.2">
      <c r="B1212" s="69"/>
      <c r="C1212" s="70"/>
      <c r="D1212" s="71"/>
    </row>
    <row r="1213" spans="2:4" x14ac:dyDescent="0.2">
      <c r="B1213" s="69"/>
      <c r="C1213" s="70"/>
      <c r="D1213" s="71"/>
    </row>
    <row r="1214" spans="2:4" x14ac:dyDescent="0.2">
      <c r="B1214" s="69"/>
      <c r="C1214" s="70"/>
      <c r="D1214" s="71"/>
    </row>
    <row r="1215" spans="2:4" x14ac:dyDescent="0.2">
      <c r="B1215" s="69"/>
      <c r="C1215" s="70"/>
      <c r="D1215" s="71"/>
    </row>
    <row r="1216" spans="2:4" x14ac:dyDescent="0.2">
      <c r="B1216" s="69"/>
      <c r="C1216" s="70"/>
      <c r="D1216" s="71"/>
    </row>
    <row r="1217" spans="2:4" x14ac:dyDescent="0.2">
      <c r="B1217" s="69"/>
      <c r="C1217" s="70"/>
      <c r="D1217" s="71"/>
    </row>
    <row r="1218" spans="2:4" x14ac:dyDescent="0.2">
      <c r="B1218" s="69"/>
      <c r="C1218" s="70"/>
      <c r="D1218" s="71"/>
    </row>
    <row r="1219" spans="2:4" x14ac:dyDescent="0.2">
      <c r="B1219" s="69"/>
      <c r="C1219" s="70"/>
      <c r="D1219" s="71"/>
    </row>
    <row r="1220" spans="2:4" x14ac:dyDescent="0.2">
      <c r="B1220" s="69"/>
      <c r="C1220" s="70"/>
      <c r="D1220" s="71"/>
    </row>
    <row r="1221" spans="2:4" x14ac:dyDescent="0.2">
      <c r="B1221" s="69"/>
      <c r="C1221" s="70"/>
      <c r="D1221" s="71"/>
    </row>
    <row r="1222" spans="2:4" x14ac:dyDescent="0.2">
      <c r="B1222" s="69"/>
      <c r="C1222" s="70"/>
      <c r="D1222" s="71"/>
    </row>
    <row r="1223" spans="2:4" x14ac:dyDescent="0.2">
      <c r="B1223" s="69"/>
      <c r="C1223" s="70"/>
      <c r="D1223" s="71"/>
    </row>
    <row r="1224" spans="2:4" x14ac:dyDescent="0.2">
      <c r="B1224" s="69"/>
      <c r="C1224" s="70"/>
      <c r="D1224" s="71"/>
    </row>
    <row r="1225" spans="2:4" x14ac:dyDescent="0.2">
      <c r="B1225" s="69"/>
      <c r="C1225" s="70"/>
      <c r="D1225" s="71"/>
    </row>
    <row r="1226" spans="2:4" x14ac:dyDescent="0.2">
      <c r="B1226" s="69"/>
      <c r="C1226" s="70"/>
      <c r="D1226" s="71"/>
    </row>
    <row r="1227" spans="2:4" x14ac:dyDescent="0.2">
      <c r="B1227" s="69"/>
      <c r="C1227" s="70"/>
      <c r="D1227" s="71"/>
    </row>
    <row r="1228" spans="2:4" x14ac:dyDescent="0.2">
      <c r="B1228" s="69"/>
      <c r="C1228" s="70"/>
      <c r="D1228" s="71"/>
    </row>
    <row r="1229" spans="2:4" x14ac:dyDescent="0.2">
      <c r="B1229" s="69"/>
      <c r="C1229" s="70"/>
      <c r="D1229" s="71"/>
    </row>
    <row r="1230" spans="2:4" x14ac:dyDescent="0.2">
      <c r="B1230" s="69"/>
      <c r="C1230" s="70"/>
      <c r="D1230" s="71"/>
    </row>
    <row r="1231" spans="2:4" x14ac:dyDescent="0.2">
      <c r="B1231" s="69"/>
      <c r="C1231" s="70"/>
      <c r="D1231" s="71"/>
    </row>
    <row r="1232" spans="2:4" x14ac:dyDescent="0.2">
      <c r="B1232" s="69"/>
      <c r="C1232" s="70"/>
      <c r="D1232" s="71"/>
    </row>
    <row r="1233" spans="2:4" x14ac:dyDescent="0.2">
      <c r="B1233" s="69"/>
      <c r="C1233" s="70"/>
      <c r="D1233" s="71"/>
    </row>
    <row r="1234" spans="2:4" x14ac:dyDescent="0.2">
      <c r="B1234" s="69"/>
      <c r="C1234" s="70"/>
      <c r="D1234" s="71"/>
    </row>
    <row r="1235" spans="2:4" x14ac:dyDescent="0.2">
      <c r="B1235" s="69"/>
      <c r="C1235" s="70"/>
      <c r="D1235" s="71"/>
    </row>
    <row r="1236" spans="2:4" x14ac:dyDescent="0.2">
      <c r="B1236" s="69"/>
      <c r="C1236" s="70"/>
      <c r="D1236" s="71"/>
    </row>
    <row r="1237" spans="2:4" x14ac:dyDescent="0.2">
      <c r="B1237" s="69"/>
      <c r="C1237" s="70"/>
      <c r="D1237" s="71"/>
    </row>
    <row r="1238" spans="2:4" x14ac:dyDescent="0.2">
      <c r="B1238" s="69"/>
      <c r="C1238" s="70"/>
      <c r="D1238" s="71"/>
    </row>
    <row r="1239" spans="2:4" x14ac:dyDescent="0.2">
      <c r="B1239" s="69"/>
      <c r="C1239" s="70"/>
      <c r="D1239" s="71"/>
    </row>
    <row r="1240" spans="2:4" x14ac:dyDescent="0.2">
      <c r="B1240" s="69"/>
      <c r="C1240" s="70"/>
      <c r="D1240" s="71"/>
    </row>
    <row r="1241" spans="2:4" x14ac:dyDescent="0.2">
      <c r="B1241" s="69"/>
      <c r="C1241" s="70"/>
      <c r="D1241" s="71"/>
    </row>
    <row r="1242" spans="2:4" x14ac:dyDescent="0.2">
      <c r="B1242" s="69"/>
      <c r="C1242" s="70"/>
      <c r="D1242" s="71"/>
    </row>
    <row r="1243" spans="2:4" x14ac:dyDescent="0.2">
      <c r="B1243" s="69"/>
      <c r="C1243" s="70"/>
      <c r="D1243" s="71"/>
    </row>
    <row r="1244" spans="2:4" x14ac:dyDescent="0.2">
      <c r="B1244" s="69"/>
      <c r="C1244" s="70"/>
      <c r="D1244" s="71"/>
    </row>
    <row r="1245" spans="2:4" x14ac:dyDescent="0.2">
      <c r="B1245" s="69"/>
      <c r="C1245" s="70"/>
      <c r="D1245" s="71"/>
    </row>
    <row r="1246" spans="2:4" x14ac:dyDescent="0.2">
      <c r="B1246" s="69"/>
      <c r="C1246" s="70"/>
      <c r="D1246" s="71"/>
    </row>
    <row r="1247" spans="2:4" x14ac:dyDescent="0.2">
      <c r="B1247" s="69"/>
      <c r="C1247" s="70"/>
      <c r="D1247" s="71"/>
    </row>
    <row r="1248" spans="2:4" x14ac:dyDescent="0.2">
      <c r="B1248" s="69"/>
      <c r="C1248" s="70"/>
      <c r="D1248" s="71"/>
    </row>
    <row r="1249" spans="2:4" x14ac:dyDescent="0.2">
      <c r="B1249" s="69"/>
      <c r="C1249" s="70"/>
      <c r="D1249" s="71"/>
    </row>
    <row r="1250" spans="2:4" x14ac:dyDescent="0.2">
      <c r="B1250" s="69"/>
      <c r="C1250" s="70"/>
      <c r="D1250" s="71"/>
    </row>
    <row r="1251" spans="2:4" x14ac:dyDescent="0.2">
      <c r="B1251" s="69"/>
      <c r="C1251" s="70"/>
      <c r="D1251" s="71"/>
    </row>
    <row r="1252" spans="2:4" x14ac:dyDescent="0.2">
      <c r="B1252" s="69"/>
      <c r="C1252" s="70"/>
      <c r="D1252" s="71"/>
    </row>
    <row r="1253" spans="2:4" x14ac:dyDescent="0.2">
      <c r="B1253" s="69"/>
      <c r="C1253" s="70"/>
      <c r="D1253" s="71"/>
    </row>
    <row r="1254" spans="2:4" x14ac:dyDescent="0.2">
      <c r="B1254" s="69"/>
      <c r="C1254" s="70"/>
      <c r="D1254" s="71"/>
    </row>
    <row r="1255" spans="2:4" x14ac:dyDescent="0.2">
      <c r="B1255" s="69"/>
      <c r="C1255" s="70"/>
      <c r="D1255" s="71"/>
    </row>
    <row r="1256" spans="2:4" x14ac:dyDescent="0.2">
      <c r="B1256" s="69"/>
      <c r="C1256" s="70"/>
      <c r="D1256" s="71"/>
    </row>
    <row r="1257" spans="2:4" x14ac:dyDescent="0.2">
      <c r="B1257" s="69"/>
      <c r="C1257" s="70"/>
      <c r="D1257" s="71"/>
    </row>
    <row r="1258" spans="2:4" x14ac:dyDescent="0.2">
      <c r="B1258" s="69"/>
      <c r="C1258" s="70"/>
      <c r="D1258" s="71"/>
    </row>
    <row r="1259" spans="2:4" x14ac:dyDescent="0.2">
      <c r="B1259" s="69"/>
      <c r="C1259" s="70"/>
      <c r="D1259" s="71"/>
    </row>
    <row r="1260" spans="2:4" x14ac:dyDescent="0.2">
      <c r="B1260" s="69"/>
      <c r="C1260" s="70"/>
      <c r="D1260" s="71"/>
    </row>
    <row r="1261" spans="2:4" x14ac:dyDescent="0.2">
      <c r="B1261" s="69"/>
      <c r="C1261" s="70"/>
      <c r="D1261" s="71"/>
    </row>
    <row r="1262" spans="2:4" x14ac:dyDescent="0.2">
      <c r="B1262" s="69"/>
      <c r="C1262" s="70"/>
      <c r="D1262" s="71"/>
    </row>
    <row r="1263" spans="2:4" x14ac:dyDescent="0.2">
      <c r="B1263" s="69"/>
      <c r="C1263" s="70"/>
      <c r="D1263" s="71"/>
    </row>
    <row r="1264" spans="2:4" x14ac:dyDescent="0.2">
      <c r="B1264" s="69"/>
      <c r="C1264" s="70"/>
      <c r="D1264" s="71"/>
    </row>
    <row r="1265" spans="2:4" x14ac:dyDescent="0.2">
      <c r="B1265" s="69"/>
      <c r="C1265" s="70"/>
      <c r="D1265" s="71"/>
    </row>
    <row r="1266" spans="2:4" x14ac:dyDescent="0.2">
      <c r="B1266" s="69"/>
      <c r="C1266" s="70"/>
      <c r="D1266" s="71"/>
    </row>
    <row r="1267" spans="2:4" x14ac:dyDescent="0.2">
      <c r="B1267" s="69"/>
      <c r="C1267" s="70"/>
      <c r="D1267" s="71"/>
    </row>
    <row r="1268" spans="2:4" x14ac:dyDescent="0.2">
      <c r="B1268" s="69"/>
      <c r="C1268" s="70"/>
      <c r="D1268" s="71"/>
    </row>
    <row r="1269" spans="2:4" x14ac:dyDescent="0.2">
      <c r="B1269" s="69"/>
      <c r="C1269" s="70"/>
      <c r="D1269" s="71"/>
    </row>
    <row r="1270" spans="2:4" x14ac:dyDescent="0.2">
      <c r="B1270" s="69"/>
      <c r="C1270" s="70"/>
      <c r="D1270" s="71"/>
    </row>
    <row r="1271" spans="2:4" x14ac:dyDescent="0.2">
      <c r="B1271" s="69"/>
      <c r="C1271" s="70"/>
      <c r="D1271" s="71"/>
    </row>
    <row r="1272" spans="2:4" x14ac:dyDescent="0.2">
      <c r="B1272" s="69"/>
      <c r="C1272" s="70"/>
      <c r="D1272" s="71"/>
    </row>
    <row r="1273" spans="2:4" x14ac:dyDescent="0.2">
      <c r="B1273" s="69"/>
      <c r="C1273" s="70"/>
      <c r="D1273" s="71"/>
    </row>
    <row r="1274" spans="2:4" x14ac:dyDescent="0.2">
      <c r="B1274" s="69"/>
      <c r="C1274" s="70"/>
      <c r="D1274" s="71"/>
    </row>
    <row r="1275" spans="2:4" x14ac:dyDescent="0.2">
      <c r="B1275" s="69"/>
      <c r="C1275" s="70"/>
      <c r="D1275" s="71"/>
    </row>
    <row r="1276" spans="2:4" x14ac:dyDescent="0.2">
      <c r="B1276" s="69"/>
      <c r="C1276" s="70"/>
      <c r="D1276" s="71"/>
    </row>
    <row r="1277" spans="2:4" x14ac:dyDescent="0.2">
      <c r="B1277" s="69"/>
      <c r="C1277" s="70"/>
      <c r="D1277" s="71"/>
    </row>
    <row r="1278" spans="2:4" x14ac:dyDescent="0.2">
      <c r="B1278" s="69"/>
      <c r="C1278" s="70"/>
      <c r="D1278" s="71"/>
    </row>
    <row r="1279" spans="2:4" x14ac:dyDescent="0.2">
      <c r="B1279" s="69"/>
      <c r="C1279" s="70"/>
      <c r="D1279" s="71"/>
    </row>
    <row r="1280" spans="2:4" x14ac:dyDescent="0.2">
      <c r="B1280" s="69"/>
      <c r="C1280" s="70"/>
      <c r="D1280" s="71"/>
    </row>
    <row r="1281" spans="2:4" x14ac:dyDescent="0.2">
      <c r="B1281" s="69"/>
      <c r="C1281" s="70"/>
      <c r="D1281" s="71"/>
    </row>
    <row r="1282" spans="2:4" x14ac:dyDescent="0.2">
      <c r="B1282" s="69"/>
      <c r="C1282" s="70"/>
      <c r="D1282" s="71"/>
    </row>
    <row r="1283" spans="2:4" x14ac:dyDescent="0.2">
      <c r="B1283" s="69"/>
      <c r="C1283" s="70"/>
      <c r="D1283" s="71"/>
    </row>
    <row r="1284" spans="2:4" x14ac:dyDescent="0.2">
      <c r="B1284" s="69"/>
      <c r="C1284" s="70"/>
      <c r="D1284" s="71"/>
    </row>
    <row r="1285" spans="2:4" x14ac:dyDescent="0.2">
      <c r="B1285" s="69"/>
      <c r="C1285" s="70"/>
      <c r="D1285" s="71"/>
    </row>
    <row r="1286" spans="2:4" x14ac:dyDescent="0.2">
      <c r="B1286" s="69"/>
      <c r="C1286" s="70"/>
      <c r="D1286" s="71"/>
    </row>
    <row r="1287" spans="2:4" x14ac:dyDescent="0.2">
      <c r="B1287" s="69"/>
      <c r="C1287" s="70"/>
      <c r="D1287" s="71"/>
    </row>
    <row r="1288" spans="2:4" x14ac:dyDescent="0.2">
      <c r="B1288" s="69"/>
      <c r="C1288" s="70"/>
      <c r="D1288" s="71"/>
    </row>
    <row r="1289" spans="2:4" x14ac:dyDescent="0.2">
      <c r="B1289" s="69"/>
      <c r="C1289" s="70"/>
      <c r="D1289" s="71"/>
    </row>
    <row r="1290" spans="2:4" x14ac:dyDescent="0.2">
      <c r="B1290" s="69"/>
      <c r="C1290" s="70"/>
      <c r="D1290" s="71"/>
    </row>
    <row r="1291" spans="2:4" x14ac:dyDescent="0.2">
      <c r="B1291" s="69"/>
      <c r="C1291" s="70"/>
      <c r="D1291" s="71"/>
    </row>
    <row r="1292" spans="2:4" x14ac:dyDescent="0.2">
      <c r="B1292" s="69"/>
      <c r="C1292" s="70"/>
      <c r="D1292" s="71"/>
    </row>
    <row r="1293" spans="2:4" x14ac:dyDescent="0.2">
      <c r="B1293" s="69"/>
      <c r="C1293" s="70"/>
      <c r="D1293" s="71"/>
    </row>
    <row r="1294" spans="2:4" x14ac:dyDescent="0.2">
      <c r="B1294" s="69"/>
      <c r="C1294" s="70"/>
      <c r="D1294" s="71"/>
    </row>
    <row r="1295" spans="2:4" x14ac:dyDescent="0.2">
      <c r="B1295" s="69"/>
      <c r="C1295" s="70"/>
      <c r="D1295" s="71"/>
    </row>
    <row r="1296" spans="2:4" x14ac:dyDescent="0.2">
      <c r="B1296" s="69"/>
      <c r="C1296" s="70"/>
      <c r="D1296" s="71"/>
    </row>
    <row r="1297" spans="2:4" x14ac:dyDescent="0.2">
      <c r="B1297" s="69"/>
      <c r="C1297" s="70"/>
      <c r="D1297" s="71"/>
    </row>
    <row r="1298" spans="2:4" x14ac:dyDescent="0.2">
      <c r="B1298" s="69"/>
      <c r="C1298" s="70"/>
      <c r="D1298" s="71"/>
    </row>
    <row r="1299" spans="2:4" x14ac:dyDescent="0.2">
      <c r="B1299" s="69"/>
      <c r="C1299" s="70"/>
      <c r="D1299" s="71"/>
    </row>
    <row r="1300" spans="2:4" x14ac:dyDescent="0.2">
      <c r="B1300" s="69"/>
      <c r="C1300" s="70"/>
      <c r="D1300" s="71"/>
    </row>
    <row r="1301" spans="2:4" x14ac:dyDescent="0.2">
      <c r="B1301" s="69"/>
      <c r="C1301" s="70"/>
      <c r="D1301" s="71"/>
    </row>
    <row r="1302" spans="2:4" x14ac:dyDescent="0.2">
      <c r="B1302" s="69"/>
      <c r="C1302" s="70"/>
      <c r="D1302" s="71"/>
    </row>
    <row r="1303" spans="2:4" x14ac:dyDescent="0.2">
      <c r="B1303" s="69"/>
      <c r="C1303" s="70"/>
      <c r="D1303" s="71"/>
    </row>
    <row r="1304" spans="2:4" x14ac:dyDescent="0.2">
      <c r="B1304" s="69"/>
      <c r="C1304" s="70"/>
      <c r="D1304" s="71"/>
    </row>
    <row r="1305" spans="2:4" x14ac:dyDescent="0.2">
      <c r="B1305" s="69"/>
      <c r="C1305" s="70"/>
      <c r="D1305" s="71"/>
    </row>
    <row r="1306" spans="2:4" x14ac:dyDescent="0.2">
      <c r="B1306" s="69"/>
      <c r="C1306" s="70"/>
      <c r="D1306" s="71"/>
    </row>
    <row r="1307" spans="2:4" x14ac:dyDescent="0.2">
      <c r="B1307" s="69"/>
      <c r="C1307" s="70"/>
      <c r="D1307" s="71"/>
    </row>
    <row r="1308" spans="2:4" x14ac:dyDescent="0.2">
      <c r="B1308" s="69"/>
      <c r="C1308" s="70"/>
      <c r="D1308" s="71"/>
    </row>
    <row r="1309" spans="2:4" x14ac:dyDescent="0.2">
      <c r="B1309" s="69"/>
      <c r="C1309" s="70"/>
      <c r="D1309" s="71"/>
    </row>
    <row r="1310" spans="2:4" x14ac:dyDescent="0.2">
      <c r="B1310" s="69"/>
      <c r="C1310" s="70"/>
      <c r="D1310" s="71"/>
    </row>
    <row r="1311" spans="2:4" x14ac:dyDescent="0.2">
      <c r="B1311" s="69"/>
      <c r="C1311" s="70"/>
      <c r="D1311" s="71"/>
    </row>
    <row r="1312" spans="2:4" x14ac:dyDescent="0.2">
      <c r="B1312" s="69"/>
      <c r="C1312" s="70"/>
      <c r="D1312" s="71"/>
    </row>
    <row r="1313" spans="2:4" x14ac:dyDescent="0.2">
      <c r="B1313" s="69"/>
      <c r="C1313" s="70"/>
      <c r="D1313" s="71"/>
    </row>
    <row r="1314" spans="2:4" x14ac:dyDescent="0.2">
      <c r="B1314" s="69"/>
      <c r="C1314" s="70"/>
      <c r="D1314" s="71"/>
    </row>
    <row r="1315" spans="2:4" x14ac:dyDescent="0.2">
      <c r="B1315" s="69"/>
      <c r="C1315" s="70"/>
      <c r="D1315" s="71"/>
    </row>
    <row r="1316" spans="2:4" x14ac:dyDescent="0.2">
      <c r="B1316" s="69"/>
      <c r="C1316" s="70"/>
      <c r="D1316" s="71"/>
    </row>
    <row r="1317" spans="2:4" x14ac:dyDescent="0.2">
      <c r="B1317" s="69"/>
      <c r="C1317" s="70"/>
      <c r="D1317" s="71"/>
    </row>
    <row r="1318" spans="2:4" x14ac:dyDescent="0.2">
      <c r="B1318" s="69"/>
      <c r="C1318" s="70"/>
      <c r="D1318" s="71"/>
    </row>
    <row r="1319" spans="2:4" x14ac:dyDescent="0.2">
      <c r="B1319" s="69"/>
      <c r="C1319" s="70"/>
      <c r="D1319" s="71"/>
    </row>
    <row r="1320" spans="2:4" x14ac:dyDescent="0.2">
      <c r="B1320" s="69"/>
      <c r="C1320" s="70"/>
      <c r="D1320" s="71"/>
    </row>
    <row r="1321" spans="2:4" x14ac:dyDescent="0.2">
      <c r="B1321" s="69"/>
      <c r="C1321" s="70"/>
      <c r="D1321" s="71"/>
    </row>
    <row r="1322" spans="2:4" x14ac:dyDescent="0.2">
      <c r="B1322" s="69"/>
      <c r="C1322" s="70"/>
      <c r="D1322" s="71"/>
    </row>
    <row r="1323" spans="2:4" x14ac:dyDescent="0.2">
      <c r="B1323" s="69"/>
      <c r="C1323" s="70"/>
      <c r="D1323" s="71"/>
    </row>
    <row r="1324" spans="2:4" x14ac:dyDescent="0.2">
      <c r="B1324" s="69"/>
      <c r="C1324" s="70"/>
      <c r="D1324" s="71"/>
    </row>
    <row r="1325" spans="2:4" x14ac:dyDescent="0.2">
      <c r="B1325" s="69"/>
      <c r="C1325" s="70"/>
      <c r="D1325" s="71"/>
    </row>
    <row r="1326" spans="2:4" x14ac:dyDescent="0.2">
      <c r="B1326" s="69"/>
      <c r="C1326" s="70"/>
      <c r="D1326" s="71"/>
    </row>
    <row r="1327" spans="2:4" x14ac:dyDescent="0.2">
      <c r="B1327" s="69"/>
      <c r="C1327" s="70"/>
      <c r="D1327" s="71"/>
    </row>
    <row r="1328" spans="2:4" x14ac:dyDescent="0.2">
      <c r="B1328" s="69"/>
      <c r="C1328" s="70"/>
      <c r="D1328" s="71"/>
    </row>
    <row r="1329" spans="2:4" x14ac:dyDescent="0.2">
      <c r="B1329" s="69"/>
      <c r="C1329" s="70"/>
      <c r="D1329" s="71"/>
    </row>
    <row r="1330" spans="2:4" x14ac:dyDescent="0.2">
      <c r="B1330" s="69"/>
      <c r="C1330" s="70"/>
      <c r="D1330" s="71"/>
    </row>
    <row r="1331" spans="2:4" x14ac:dyDescent="0.2">
      <c r="B1331" s="69"/>
      <c r="C1331" s="70"/>
      <c r="D1331" s="71"/>
    </row>
    <row r="1332" spans="2:4" x14ac:dyDescent="0.2">
      <c r="B1332" s="69"/>
      <c r="C1332" s="70"/>
      <c r="D1332" s="71"/>
    </row>
    <row r="1333" spans="2:4" x14ac:dyDescent="0.2">
      <c r="B1333" s="69"/>
      <c r="C1333" s="70"/>
      <c r="D1333" s="71"/>
    </row>
    <row r="1334" spans="2:4" x14ac:dyDescent="0.2">
      <c r="B1334" s="69"/>
      <c r="C1334" s="70"/>
      <c r="D1334" s="71"/>
    </row>
    <row r="1335" spans="2:4" x14ac:dyDescent="0.2">
      <c r="B1335" s="69"/>
      <c r="C1335" s="70"/>
      <c r="D1335" s="71"/>
    </row>
    <row r="1336" spans="2:4" x14ac:dyDescent="0.2">
      <c r="B1336" s="69"/>
      <c r="C1336" s="70"/>
      <c r="D1336" s="71"/>
    </row>
    <row r="1337" spans="2:4" x14ac:dyDescent="0.2">
      <c r="B1337" s="69"/>
      <c r="C1337" s="70"/>
      <c r="D1337" s="71"/>
    </row>
    <row r="1338" spans="2:4" x14ac:dyDescent="0.2">
      <c r="B1338" s="69"/>
      <c r="C1338" s="70"/>
      <c r="D1338" s="71"/>
    </row>
    <row r="1339" spans="2:4" x14ac:dyDescent="0.2">
      <c r="B1339" s="69"/>
      <c r="C1339" s="70"/>
      <c r="D1339" s="71"/>
    </row>
    <row r="1340" spans="2:4" x14ac:dyDescent="0.2">
      <c r="B1340" s="69"/>
      <c r="C1340" s="70"/>
      <c r="D1340" s="71"/>
    </row>
    <row r="1341" spans="2:4" x14ac:dyDescent="0.2">
      <c r="B1341" s="69"/>
      <c r="C1341" s="70"/>
      <c r="D1341" s="71"/>
    </row>
    <row r="1342" spans="2:4" x14ac:dyDescent="0.2">
      <c r="B1342" s="69"/>
      <c r="C1342" s="70"/>
      <c r="D1342" s="71"/>
    </row>
    <row r="1343" spans="2:4" x14ac:dyDescent="0.2">
      <c r="B1343" s="69"/>
      <c r="C1343" s="70"/>
      <c r="D1343" s="71"/>
    </row>
    <row r="1344" spans="2:4" x14ac:dyDescent="0.2">
      <c r="B1344" s="69"/>
      <c r="C1344" s="70"/>
      <c r="D1344" s="71"/>
    </row>
    <row r="1345" spans="2:4" x14ac:dyDescent="0.2">
      <c r="B1345" s="69"/>
      <c r="C1345" s="70"/>
      <c r="D1345" s="71"/>
    </row>
    <row r="1346" spans="2:4" x14ac:dyDescent="0.2">
      <c r="B1346" s="69"/>
      <c r="C1346" s="70"/>
      <c r="D1346" s="71"/>
    </row>
    <row r="1347" spans="2:4" x14ac:dyDescent="0.2">
      <c r="B1347" s="69"/>
      <c r="C1347" s="70"/>
      <c r="D1347" s="71"/>
    </row>
    <row r="1348" spans="2:4" x14ac:dyDescent="0.2">
      <c r="B1348" s="69"/>
      <c r="C1348" s="70"/>
      <c r="D1348" s="71"/>
    </row>
    <row r="1349" spans="2:4" x14ac:dyDescent="0.2">
      <c r="B1349" s="69"/>
      <c r="C1349" s="70"/>
      <c r="D1349" s="71"/>
    </row>
    <row r="1350" spans="2:4" x14ac:dyDescent="0.2">
      <c r="B1350" s="69"/>
      <c r="C1350" s="70"/>
      <c r="D1350" s="71"/>
    </row>
    <row r="1351" spans="2:4" x14ac:dyDescent="0.2">
      <c r="B1351" s="69"/>
      <c r="C1351" s="70"/>
      <c r="D1351" s="71"/>
    </row>
    <row r="1352" spans="2:4" x14ac:dyDescent="0.2">
      <c r="B1352" s="69"/>
      <c r="C1352" s="70"/>
      <c r="D1352" s="71"/>
    </row>
    <row r="1353" spans="2:4" x14ac:dyDescent="0.2">
      <c r="B1353" s="69"/>
      <c r="C1353" s="70"/>
      <c r="D1353" s="71"/>
    </row>
    <row r="1354" spans="2:4" x14ac:dyDescent="0.2">
      <c r="B1354" s="69"/>
      <c r="C1354" s="70"/>
      <c r="D1354" s="71"/>
    </row>
    <row r="1355" spans="2:4" x14ac:dyDescent="0.2">
      <c r="B1355" s="69"/>
      <c r="C1355" s="70"/>
      <c r="D1355" s="71"/>
    </row>
    <row r="1356" spans="2:4" x14ac:dyDescent="0.2">
      <c r="B1356" s="69"/>
      <c r="C1356" s="70"/>
      <c r="D1356" s="71"/>
    </row>
    <row r="1357" spans="2:4" x14ac:dyDescent="0.2">
      <c r="B1357" s="69"/>
      <c r="C1357" s="70"/>
      <c r="D1357" s="71"/>
    </row>
    <row r="1358" spans="2:4" x14ac:dyDescent="0.2">
      <c r="B1358" s="69"/>
      <c r="C1358" s="70"/>
      <c r="D1358" s="71"/>
    </row>
    <row r="1359" spans="2:4" x14ac:dyDescent="0.2">
      <c r="B1359" s="69"/>
      <c r="C1359" s="70"/>
      <c r="D1359" s="71"/>
    </row>
    <row r="1360" spans="2:4" x14ac:dyDescent="0.2">
      <c r="B1360" s="69"/>
      <c r="C1360" s="70"/>
      <c r="D1360" s="71"/>
    </row>
    <row r="1361" spans="2:4" x14ac:dyDescent="0.2">
      <c r="B1361" s="69"/>
      <c r="C1361" s="70"/>
      <c r="D1361" s="71"/>
    </row>
    <row r="1362" spans="2:4" x14ac:dyDescent="0.2">
      <c r="B1362" s="69"/>
      <c r="C1362" s="70"/>
      <c r="D1362" s="71"/>
    </row>
    <row r="1363" spans="2:4" x14ac:dyDescent="0.2">
      <c r="B1363" s="69"/>
      <c r="C1363" s="70"/>
      <c r="D1363" s="71"/>
    </row>
    <row r="1364" spans="2:4" x14ac:dyDescent="0.2">
      <c r="B1364" s="69"/>
      <c r="C1364" s="70"/>
      <c r="D1364" s="71"/>
    </row>
    <row r="1365" spans="2:4" x14ac:dyDescent="0.2">
      <c r="B1365" s="69"/>
      <c r="C1365" s="70"/>
      <c r="D1365" s="71"/>
    </row>
    <row r="1366" spans="2:4" x14ac:dyDescent="0.2">
      <c r="B1366" s="69"/>
      <c r="C1366" s="70"/>
      <c r="D1366" s="71"/>
    </row>
    <row r="1367" spans="2:4" x14ac:dyDescent="0.2">
      <c r="B1367" s="69"/>
      <c r="C1367" s="70"/>
      <c r="D1367" s="71"/>
    </row>
    <row r="1368" spans="2:4" x14ac:dyDescent="0.2">
      <c r="B1368" s="69"/>
      <c r="C1368" s="70"/>
      <c r="D1368" s="71"/>
    </row>
    <row r="1369" spans="2:4" x14ac:dyDescent="0.2">
      <c r="B1369" s="69"/>
      <c r="C1369" s="70"/>
      <c r="D1369" s="71"/>
    </row>
    <row r="1370" spans="2:4" x14ac:dyDescent="0.2">
      <c r="B1370" s="69"/>
      <c r="C1370" s="70"/>
      <c r="D1370" s="71"/>
    </row>
    <row r="1371" spans="2:4" x14ac:dyDescent="0.2">
      <c r="B1371" s="69"/>
      <c r="C1371" s="70"/>
      <c r="D1371" s="71"/>
    </row>
    <row r="1372" spans="2:4" x14ac:dyDescent="0.2">
      <c r="B1372" s="69"/>
      <c r="C1372" s="70"/>
      <c r="D1372" s="71"/>
    </row>
    <row r="1373" spans="2:4" x14ac:dyDescent="0.2">
      <c r="B1373" s="69"/>
      <c r="C1373" s="70"/>
      <c r="D1373" s="71"/>
    </row>
    <row r="1374" spans="2:4" x14ac:dyDescent="0.2">
      <c r="B1374" s="69"/>
      <c r="C1374" s="70"/>
      <c r="D1374" s="71"/>
    </row>
    <row r="1375" spans="2:4" x14ac:dyDescent="0.2">
      <c r="B1375" s="69"/>
      <c r="C1375" s="70"/>
      <c r="D1375" s="71"/>
    </row>
    <row r="1376" spans="2:4" x14ac:dyDescent="0.2">
      <c r="B1376" s="69"/>
      <c r="C1376" s="70"/>
      <c r="D1376" s="71"/>
    </row>
    <row r="1377" spans="2:4" x14ac:dyDescent="0.2">
      <c r="B1377" s="69"/>
      <c r="C1377" s="70"/>
      <c r="D1377" s="71"/>
    </row>
    <row r="1378" spans="2:4" x14ac:dyDescent="0.2">
      <c r="B1378" s="69"/>
      <c r="C1378" s="70"/>
      <c r="D1378" s="71"/>
    </row>
    <row r="1379" spans="2:4" x14ac:dyDescent="0.2">
      <c r="B1379" s="69"/>
      <c r="C1379" s="70"/>
      <c r="D1379" s="71"/>
    </row>
    <row r="1380" spans="2:4" x14ac:dyDescent="0.2">
      <c r="B1380" s="69"/>
      <c r="C1380" s="70"/>
      <c r="D1380" s="71"/>
    </row>
    <row r="1381" spans="2:4" x14ac:dyDescent="0.2">
      <c r="B1381" s="69"/>
      <c r="C1381" s="70"/>
      <c r="D1381" s="71"/>
    </row>
    <row r="1382" spans="2:4" x14ac:dyDescent="0.2">
      <c r="B1382" s="69"/>
      <c r="C1382" s="70"/>
      <c r="D1382" s="71"/>
    </row>
    <row r="1383" spans="2:4" x14ac:dyDescent="0.2">
      <c r="B1383" s="69"/>
      <c r="C1383" s="70"/>
      <c r="D1383" s="71"/>
    </row>
    <row r="1384" spans="2:4" x14ac:dyDescent="0.2">
      <c r="B1384" s="69"/>
      <c r="C1384" s="70"/>
      <c r="D1384" s="71"/>
    </row>
    <row r="1385" spans="2:4" x14ac:dyDescent="0.2">
      <c r="B1385" s="69"/>
      <c r="C1385" s="70"/>
      <c r="D1385" s="71"/>
    </row>
    <row r="1386" spans="2:4" x14ac:dyDescent="0.2">
      <c r="B1386" s="69"/>
      <c r="C1386" s="70"/>
      <c r="D1386" s="71"/>
    </row>
    <row r="1387" spans="2:4" x14ac:dyDescent="0.2">
      <c r="B1387" s="69"/>
      <c r="C1387" s="70"/>
      <c r="D1387" s="71"/>
    </row>
    <row r="1388" spans="2:4" x14ac:dyDescent="0.2">
      <c r="B1388" s="69"/>
      <c r="C1388" s="70"/>
      <c r="D1388" s="71"/>
    </row>
    <row r="1389" spans="2:4" x14ac:dyDescent="0.2">
      <c r="B1389" s="69"/>
      <c r="C1389" s="70"/>
      <c r="D1389" s="71"/>
    </row>
    <row r="1390" spans="2:4" x14ac:dyDescent="0.2">
      <c r="B1390" s="69"/>
      <c r="C1390" s="70"/>
      <c r="D1390" s="71"/>
    </row>
    <row r="1391" spans="2:4" x14ac:dyDescent="0.2">
      <c r="B1391" s="69"/>
      <c r="C1391" s="70"/>
      <c r="D1391" s="71"/>
    </row>
    <row r="1392" spans="2:4" x14ac:dyDescent="0.2">
      <c r="B1392" s="69"/>
      <c r="C1392" s="70"/>
      <c r="D1392" s="71"/>
    </row>
    <row r="1393" spans="2:4" x14ac:dyDescent="0.2">
      <c r="B1393" s="69"/>
      <c r="C1393" s="70"/>
      <c r="D1393" s="71"/>
    </row>
    <row r="1394" spans="2:4" x14ac:dyDescent="0.2">
      <c r="B1394" s="69"/>
      <c r="C1394" s="70"/>
      <c r="D1394" s="71"/>
    </row>
    <row r="1395" spans="2:4" x14ac:dyDescent="0.2">
      <c r="B1395" s="69"/>
      <c r="C1395" s="70"/>
      <c r="D1395" s="71"/>
    </row>
    <row r="1396" spans="2:4" x14ac:dyDescent="0.2">
      <c r="B1396" s="69"/>
      <c r="C1396" s="70"/>
      <c r="D1396" s="71"/>
    </row>
    <row r="1397" spans="2:4" x14ac:dyDescent="0.2">
      <c r="B1397" s="69"/>
      <c r="C1397" s="70"/>
      <c r="D1397" s="71"/>
    </row>
    <row r="1398" spans="2:4" x14ac:dyDescent="0.2">
      <c r="B1398" s="69"/>
      <c r="C1398" s="70"/>
      <c r="D1398" s="71"/>
    </row>
    <row r="1399" spans="2:4" x14ac:dyDescent="0.2">
      <c r="B1399" s="69"/>
      <c r="C1399" s="70"/>
      <c r="D1399" s="71"/>
    </row>
    <row r="1400" spans="2:4" x14ac:dyDescent="0.2">
      <c r="B1400" s="69"/>
      <c r="C1400" s="70"/>
      <c r="D1400" s="71"/>
    </row>
    <row r="1401" spans="2:4" x14ac:dyDescent="0.2">
      <c r="B1401" s="69"/>
      <c r="C1401" s="70"/>
      <c r="D1401" s="71"/>
    </row>
    <row r="1402" spans="2:4" x14ac:dyDescent="0.2">
      <c r="B1402" s="69"/>
      <c r="C1402" s="70"/>
      <c r="D1402" s="71"/>
    </row>
    <row r="1403" spans="2:4" x14ac:dyDescent="0.2">
      <c r="B1403" s="69"/>
      <c r="C1403" s="70"/>
      <c r="D1403" s="71"/>
    </row>
    <row r="1404" spans="2:4" x14ac:dyDescent="0.2">
      <c r="B1404" s="69"/>
      <c r="C1404" s="70"/>
      <c r="D1404" s="71"/>
    </row>
    <row r="1405" spans="2:4" x14ac:dyDescent="0.2">
      <c r="B1405" s="69"/>
      <c r="C1405" s="70"/>
      <c r="D1405" s="71"/>
    </row>
    <row r="1406" spans="2:4" x14ac:dyDescent="0.2">
      <c r="B1406" s="69"/>
      <c r="C1406" s="70"/>
      <c r="D1406" s="71"/>
    </row>
    <row r="1407" spans="2:4" x14ac:dyDescent="0.2">
      <c r="B1407" s="69"/>
      <c r="C1407" s="70"/>
      <c r="D1407" s="71"/>
    </row>
    <row r="1408" spans="2:4" x14ac:dyDescent="0.2">
      <c r="B1408" s="69"/>
      <c r="C1408" s="70"/>
      <c r="D1408" s="71"/>
    </row>
    <row r="1409" spans="2:4" x14ac:dyDescent="0.2">
      <c r="B1409" s="69"/>
      <c r="C1409" s="70"/>
      <c r="D1409" s="71"/>
    </row>
    <row r="1410" spans="2:4" x14ac:dyDescent="0.2">
      <c r="B1410" s="69"/>
      <c r="C1410" s="70"/>
      <c r="D1410" s="71"/>
    </row>
    <row r="1411" spans="2:4" x14ac:dyDescent="0.2">
      <c r="B1411" s="69"/>
      <c r="C1411" s="70"/>
      <c r="D1411" s="71"/>
    </row>
    <row r="1412" spans="2:4" x14ac:dyDescent="0.2">
      <c r="B1412" s="69"/>
      <c r="C1412" s="70"/>
      <c r="D1412" s="71"/>
    </row>
    <row r="1413" spans="2:4" x14ac:dyDescent="0.2">
      <c r="B1413" s="69"/>
      <c r="C1413" s="70"/>
      <c r="D1413" s="71"/>
    </row>
    <row r="1414" spans="2:4" x14ac:dyDescent="0.2">
      <c r="B1414" s="69"/>
      <c r="C1414" s="70"/>
      <c r="D1414" s="71"/>
    </row>
    <row r="1415" spans="2:4" x14ac:dyDescent="0.2">
      <c r="B1415" s="69"/>
      <c r="C1415" s="70"/>
      <c r="D1415" s="71"/>
    </row>
    <row r="1416" spans="2:4" x14ac:dyDescent="0.2">
      <c r="B1416" s="69"/>
      <c r="C1416" s="70"/>
      <c r="D1416" s="71"/>
    </row>
    <row r="1417" spans="2:4" x14ac:dyDescent="0.2">
      <c r="B1417" s="69"/>
      <c r="C1417" s="70"/>
      <c r="D1417" s="71"/>
    </row>
    <row r="1418" spans="2:4" x14ac:dyDescent="0.2">
      <c r="B1418" s="69"/>
      <c r="C1418" s="70"/>
      <c r="D1418" s="71"/>
    </row>
    <row r="1419" spans="2:4" x14ac:dyDescent="0.2">
      <c r="B1419" s="69"/>
      <c r="C1419" s="70"/>
      <c r="D1419" s="71"/>
    </row>
    <row r="1420" spans="2:4" x14ac:dyDescent="0.2">
      <c r="B1420" s="69"/>
      <c r="C1420" s="70"/>
      <c r="D1420" s="71"/>
    </row>
    <row r="1421" spans="2:4" x14ac:dyDescent="0.2">
      <c r="B1421" s="69"/>
      <c r="C1421" s="70"/>
      <c r="D1421" s="71"/>
    </row>
    <row r="1422" spans="2:4" x14ac:dyDescent="0.2">
      <c r="B1422" s="69"/>
      <c r="C1422" s="70"/>
      <c r="D1422" s="71"/>
    </row>
    <row r="1423" spans="2:4" x14ac:dyDescent="0.2">
      <c r="B1423" s="69"/>
      <c r="C1423" s="70"/>
      <c r="D1423" s="71"/>
    </row>
    <row r="1424" spans="2:4" x14ac:dyDescent="0.2">
      <c r="B1424" s="69"/>
      <c r="C1424" s="70"/>
      <c r="D1424" s="71"/>
    </row>
    <row r="1425" spans="2:4" x14ac:dyDescent="0.2">
      <c r="B1425" s="69"/>
      <c r="C1425" s="70"/>
      <c r="D1425" s="71"/>
    </row>
    <row r="1426" spans="2:4" x14ac:dyDescent="0.2">
      <c r="B1426" s="69"/>
      <c r="C1426" s="70"/>
      <c r="D1426" s="71"/>
    </row>
    <row r="1427" spans="2:4" x14ac:dyDescent="0.2">
      <c r="B1427" s="69"/>
      <c r="C1427" s="70"/>
      <c r="D1427" s="71"/>
    </row>
    <row r="1428" spans="2:4" x14ac:dyDescent="0.2">
      <c r="B1428" s="69"/>
      <c r="C1428" s="70"/>
      <c r="D1428" s="71"/>
    </row>
    <row r="1429" spans="2:4" x14ac:dyDescent="0.2">
      <c r="B1429" s="69"/>
      <c r="C1429" s="70"/>
      <c r="D1429" s="71"/>
    </row>
    <row r="1430" spans="2:4" x14ac:dyDescent="0.2">
      <c r="B1430" s="69"/>
      <c r="C1430" s="70"/>
      <c r="D1430" s="71"/>
    </row>
    <row r="1431" spans="2:4" x14ac:dyDescent="0.2">
      <c r="B1431" s="69"/>
      <c r="C1431" s="70"/>
      <c r="D1431" s="71"/>
    </row>
    <row r="1432" spans="2:4" x14ac:dyDescent="0.2">
      <c r="B1432" s="69"/>
      <c r="C1432" s="70"/>
      <c r="D1432" s="71"/>
    </row>
    <row r="1433" spans="2:4" x14ac:dyDescent="0.2">
      <c r="B1433" s="69"/>
      <c r="C1433" s="70"/>
      <c r="D1433" s="71"/>
    </row>
    <row r="1434" spans="2:4" x14ac:dyDescent="0.2">
      <c r="B1434" s="69"/>
      <c r="C1434" s="70"/>
      <c r="D1434" s="71"/>
    </row>
    <row r="1435" spans="2:4" x14ac:dyDescent="0.2">
      <c r="B1435" s="69"/>
      <c r="C1435" s="70"/>
      <c r="D1435" s="71"/>
    </row>
    <row r="1436" spans="2:4" x14ac:dyDescent="0.2">
      <c r="B1436" s="69"/>
      <c r="C1436" s="70"/>
      <c r="D1436" s="71"/>
    </row>
    <row r="1437" spans="2:4" x14ac:dyDescent="0.2">
      <c r="B1437" s="69"/>
      <c r="C1437" s="70"/>
      <c r="D1437" s="71"/>
    </row>
    <row r="1438" spans="2:4" x14ac:dyDescent="0.2">
      <c r="B1438" s="69"/>
      <c r="C1438" s="70"/>
      <c r="D1438" s="71"/>
    </row>
    <row r="1439" spans="2:4" x14ac:dyDescent="0.2">
      <c r="B1439" s="69"/>
      <c r="C1439" s="70"/>
      <c r="D1439" s="71"/>
    </row>
    <row r="1440" spans="2:4" x14ac:dyDescent="0.2">
      <c r="B1440" s="69"/>
      <c r="C1440" s="70"/>
      <c r="D1440" s="71"/>
    </row>
    <row r="1441" spans="2:4" x14ac:dyDescent="0.2">
      <c r="B1441" s="69"/>
      <c r="C1441" s="70"/>
      <c r="D1441" s="71"/>
    </row>
    <row r="1442" spans="2:4" x14ac:dyDescent="0.2">
      <c r="B1442" s="69"/>
      <c r="C1442" s="70"/>
      <c r="D1442" s="71"/>
    </row>
    <row r="1443" spans="2:4" x14ac:dyDescent="0.2">
      <c r="B1443" s="69"/>
      <c r="C1443" s="70"/>
      <c r="D1443" s="71"/>
    </row>
    <row r="1444" spans="2:4" x14ac:dyDescent="0.2">
      <c r="B1444" s="69"/>
      <c r="C1444" s="70"/>
      <c r="D1444" s="71"/>
    </row>
    <row r="1445" spans="2:4" x14ac:dyDescent="0.2">
      <c r="B1445" s="69"/>
      <c r="C1445" s="70"/>
      <c r="D1445" s="71"/>
    </row>
    <row r="1446" spans="2:4" x14ac:dyDescent="0.2">
      <c r="B1446" s="69"/>
      <c r="C1446" s="70"/>
      <c r="D1446" s="71"/>
    </row>
    <row r="1447" spans="2:4" x14ac:dyDescent="0.2">
      <c r="B1447" s="69"/>
      <c r="C1447" s="70"/>
      <c r="D1447" s="71"/>
    </row>
    <row r="1448" spans="2:4" x14ac:dyDescent="0.2">
      <c r="B1448" s="69"/>
      <c r="C1448" s="70"/>
      <c r="D1448" s="71"/>
    </row>
    <row r="1449" spans="2:4" x14ac:dyDescent="0.2">
      <c r="B1449" s="69"/>
      <c r="C1449" s="70"/>
      <c r="D1449" s="71"/>
    </row>
    <row r="1450" spans="2:4" x14ac:dyDescent="0.2">
      <c r="B1450" s="69"/>
      <c r="C1450" s="70"/>
      <c r="D1450" s="71"/>
    </row>
    <row r="1451" spans="2:4" x14ac:dyDescent="0.2">
      <c r="B1451" s="69"/>
      <c r="C1451" s="70"/>
      <c r="D1451" s="71"/>
    </row>
    <row r="1452" spans="2:4" x14ac:dyDescent="0.2">
      <c r="B1452" s="69"/>
      <c r="C1452" s="70"/>
      <c r="D1452" s="71"/>
    </row>
    <row r="1453" spans="2:4" x14ac:dyDescent="0.2">
      <c r="B1453" s="69"/>
      <c r="C1453" s="70"/>
      <c r="D1453" s="71"/>
    </row>
    <row r="1454" spans="2:4" x14ac:dyDescent="0.2">
      <c r="B1454" s="69"/>
      <c r="C1454" s="70"/>
      <c r="D1454" s="71"/>
    </row>
    <row r="1455" spans="2:4" x14ac:dyDescent="0.2">
      <c r="B1455" s="69"/>
      <c r="C1455" s="70"/>
      <c r="D1455" s="71"/>
    </row>
    <row r="1456" spans="2:4" x14ac:dyDescent="0.2">
      <c r="B1456" s="69"/>
      <c r="C1456" s="70"/>
      <c r="D1456" s="71"/>
    </row>
    <row r="1457" spans="2:4" x14ac:dyDescent="0.2">
      <c r="B1457" s="69"/>
      <c r="C1457" s="70"/>
      <c r="D1457" s="71"/>
    </row>
    <row r="1458" spans="2:4" x14ac:dyDescent="0.2">
      <c r="B1458" s="69"/>
      <c r="C1458" s="70"/>
      <c r="D1458" s="71"/>
    </row>
    <row r="1459" spans="2:4" x14ac:dyDescent="0.2">
      <c r="B1459" s="69"/>
      <c r="C1459" s="70"/>
      <c r="D1459" s="71"/>
    </row>
    <row r="1460" spans="2:4" x14ac:dyDescent="0.2">
      <c r="B1460" s="69"/>
      <c r="C1460" s="70"/>
      <c r="D1460" s="71"/>
    </row>
    <row r="1461" spans="2:4" x14ac:dyDescent="0.2">
      <c r="B1461" s="69"/>
      <c r="C1461" s="70"/>
      <c r="D1461" s="71"/>
    </row>
    <row r="1462" spans="2:4" x14ac:dyDescent="0.2">
      <c r="B1462" s="69"/>
      <c r="C1462" s="70"/>
      <c r="D1462" s="71"/>
    </row>
    <row r="1463" spans="2:4" x14ac:dyDescent="0.2">
      <c r="B1463" s="69"/>
      <c r="C1463" s="70"/>
      <c r="D1463" s="71"/>
    </row>
    <row r="1464" spans="2:4" x14ac:dyDescent="0.2">
      <c r="B1464" s="69"/>
      <c r="C1464" s="70"/>
      <c r="D1464" s="71"/>
    </row>
    <row r="1465" spans="2:4" x14ac:dyDescent="0.2">
      <c r="B1465" s="69"/>
      <c r="C1465" s="70"/>
      <c r="D1465" s="71"/>
    </row>
    <row r="1466" spans="2:4" x14ac:dyDescent="0.2">
      <c r="B1466" s="69"/>
      <c r="C1466" s="70"/>
      <c r="D1466" s="71"/>
    </row>
    <row r="1467" spans="2:4" x14ac:dyDescent="0.2">
      <c r="B1467" s="69"/>
      <c r="C1467" s="70"/>
      <c r="D1467" s="71"/>
    </row>
    <row r="1468" spans="2:4" x14ac:dyDescent="0.2">
      <c r="B1468" s="69"/>
      <c r="C1468" s="70"/>
      <c r="D1468" s="71"/>
    </row>
    <row r="1469" spans="2:4" x14ac:dyDescent="0.2">
      <c r="B1469" s="69"/>
      <c r="C1469" s="70"/>
      <c r="D1469" s="71"/>
    </row>
    <row r="1470" spans="2:4" x14ac:dyDescent="0.2">
      <c r="B1470" s="69"/>
      <c r="C1470" s="70"/>
      <c r="D1470" s="71"/>
    </row>
    <row r="1471" spans="2:4" x14ac:dyDescent="0.2">
      <c r="B1471" s="69"/>
      <c r="C1471" s="70"/>
      <c r="D1471" s="71"/>
    </row>
    <row r="1472" spans="2:4" x14ac:dyDescent="0.2">
      <c r="B1472" s="69"/>
      <c r="C1472" s="70"/>
      <c r="D1472" s="71"/>
    </row>
    <row r="1473" spans="2:4" x14ac:dyDescent="0.2">
      <c r="B1473" s="69"/>
      <c r="C1473" s="70"/>
      <c r="D1473" s="71"/>
    </row>
    <row r="1474" spans="2:4" x14ac:dyDescent="0.2">
      <c r="B1474" s="69"/>
      <c r="C1474" s="70"/>
      <c r="D1474" s="71"/>
    </row>
    <row r="1475" spans="2:4" x14ac:dyDescent="0.2">
      <c r="B1475" s="69"/>
      <c r="C1475" s="70"/>
      <c r="D1475" s="71"/>
    </row>
    <row r="1476" spans="2:4" x14ac:dyDescent="0.2">
      <c r="B1476" s="69"/>
      <c r="C1476" s="70"/>
      <c r="D1476" s="71"/>
    </row>
    <row r="1477" spans="2:4" x14ac:dyDescent="0.2">
      <c r="B1477" s="69"/>
      <c r="C1477" s="70"/>
      <c r="D1477" s="71"/>
    </row>
    <row r="1478" spans="2:4" x14ac:dyDescent="0.2">
      <c r="B1478" s="69"/>
      <c r="C1478" s="70"/>
      <c r="D1478" s="71"/>
    </row>
    <row r="1479" spans="2:4" x14ac:dyDescent="0.2">
      <c r="B1479" s="69"/>
      <c r="C1479" s="70"/>
      <c r="D1479" s="71"/>
    </row>
    <row r="1480" spans="2:4" x14ac:dyDescent="0.2">
      <c r="B1480" s="69"/>
      <c r="C1480" s="70"/>
      <c r="D1480" s="71"/>
    </row>
    <row r="1481" spans="2:4" x14ac:dyDescent="0.2">
      <c r="B1481" s="69"/>
      <c r="C1481" s="70"/>
      <c r="D1481" s="71"/>
    </row>
    <row r="1482" spans="2:4" x14ac:dyDescent="0.2">
      <c r="B1482" s="69"/>
      <c r="C1482" s="70"/>
      <c r="D1482" s="71"/>
    </row>
    <row r="1483" spans="2:4" x14ac:dyDescent="0.2">
      <c r="B1483" s="69"/>
      <c r="C1483" s="70"/>
      <c r="D1483" s="71"/>
    </row>
    <row r="1484" spans="2:4" x14ac:dyDescent="0.2">
      <c r="B1484" s="69"/>
      <c r="C1484" s="70"/>
      <c r="D1484" s="71"/>
    </row>
    <row r="1485" spans="2:4" x14ac:dyDescent="0.2">
      <c r="B1485" s="69"/>
      <c r="C1485" s="70"/>
      <c r="D1485" s="71"/>
    </row>
    <row r="1486" spans="2:4" x14ac:dyDescent="0.2">
      <c r="B1486" s="69"/>
      <c r="C1486" s="70"/>
      <c r="D1486" s="71"/>
    </row>
    <row r="1487" spans="2:4" x14ac:dyDescent="0.2">
      <c r="B1487" s="69"/>
      <c r="C1487" s="70"/>
      <c r="D1487" s="71"/>
    </row>
    <row r="1488" spans="2:4" x14ac:dyDescent="0.2">
      <c r="B1488" s="69"/>
      <c r="C1488" s="70"/>
      <c r="D1488" s="71"/>
    </row>
    <row r="1489" spans="2:4" x14ac:dyDescent="0.2">
      <c r="B1489" s="69"/>
      <c r="C1489" s="70"/>
      <c r="D1489" s="71"/>
    </row>
    <row r="1490" spans="2:4" x14ac:dyDescent="0.2">
      <c r="B1490" s="69"/>
      <c r="C1490" s="70"/>
      <c r="D1490" s="71"/>
    </row>
    <row r="1491" spans="2:4" x14ac:dyDescent="0.2">
      <c r="B1491" s="69"/>
      <c r="C1491" s="70"/>
      <c r="D1491" s="71"/>
    </row>
    <row r="1492" spans="2:4" x14ac:dyDescent="0.2">
      <c r="B1492" s="69"/>
      <c r="C1492" s="70"/>
      <c r="D1492" s="71"/>
    </row>
    <row r="1493" spans="2:4" x14ac:dyDescent="0.2">
      <c r="B1493" s="69"/>
      <c r="C1493" s="70"/>
      <c r="D1493" s="71"/>
    </row>
    <row r="1494" spans="2:4" x14ac:dyDescent="0.2">
      <c r="B1494" s="69"/>
      <c r="C1494" s="70"/>
      <c r="D1494" s="71"/>
    </row>
    <row r="1495" spans="2:4" x14ac:dyDescent="0.2">
      <c r="B1495" s="69"/>
      <c r="C1495" s="70"/>
      <c r="D1495" s="71"/>
    </row>
    <row r="1496" spans="2:4" x14ac:dyDescent="0.2">
      <c r="B1496" s="69"/>
      <c r="C1496" s="70"/>
      <c r="D1496" s="71"/>
    </row>
    <row r="1497" spans="2:4" x14ac:dyDescent="0.2">
      <c r="B1497" s="69"/>
      <c r="C1497" s="70"/>
      <c r="D1497" s="71"/>
    </row>
    <row r="1498" spans="2:4" x14ac:dyDescent="0.2">
      <c r="B1498" s="69"/>
      <c r="C1498" s="70"/>
      <c r="D1498" s="71"/>
    </row>
    <row r="1499" spans="2:4" x14ac:dyDescent="0.2">
      <c r="B1499" s="69"/>
      <c r="C1499" s="70"/>
      <c r="D1499" s="71"/>
    </row>
    <row r="1500" spans="2:4" x14ac:dyDescent="0.2">
      <c r="B1500" s="69"/>
      <c r="C1500" s="70"/>
      <c r="D1500" s="71"/>
    </row>
    <row r="1501" spans="2:4" x14ac:dyDescent="0.2">
      <c r="B1501" s="69"/>
      <c r="C1501" s="70"/>
      <c r="D1501" s="71"/>
    </row>
    <row r="1502" spans="2:4" x14ac:dyDescent="0.2">
      <c r="B1502" s="69"/>
      <c r="C1502" s="70"/>
      <c r="D1502" s="71"/>
    </row>
    <row r="1503" spans="2:4" x14ac:dyDescent="0.2">
      <c r="B1503" s="69"/>
      <c r="C1503" s="70"/>
      <c r="D1503" s="71"/>
    </row>
    <row r="1504" spans="2:4" x14ac:dyDescent="0.2">
      <c r="B1504" s="69"/>
      <c r="C1504" s="70"/>
      <c r="D1504" s="71"/>
    </row>
    <row r="1505" spans="2:4" x14ac:dyDescent="0.2">
      <c r="B1505" s="69"/>
      <c r="C1505" s="70"/>
      <c r="D1505" s="71"/>
    </row>
    <row r="1506" spans="2:4" x14ac:dyDescent="0.2">
      <c r="B1506" s="69"/>
      <c r="C1506" s="70"/>
      <c r="D1506" s="71"/>
    </row>
    <row r="1507" spans="2:4" x14ac:dyDescent="0.2">
      <c r="B1507" s="69"/>
      <c r="C1507" s="70"/>
      <c r="D1507" s="71"/>
    </row>
    <row r="1508" spans="2:4" x14ac:dyDescent="0.2">
      <c r="B1508" s="69"/>
      <c r="C1508" s="70"/>
      <c r="D1508" s="71"/>
    </row>
    <row r="1509" spans="2:4" x14ac:dyDescent="0.2">
      <c r="B1509" s="69"/>
      <c r="C1509" s="70"/>
      <c r="D1509" s="71"/>
    </row>
    <row r="1510" spans="2:4" x14ac:dyDescent="0.2">
      <c r="B1510" s="69"/>
      <c r="C1510" s="70"/>
      <c r="D1510" s="71"/>
    </row>
    <row r="1511" spans="2:4" x14ac:dyDescent="0.2">
      <c r="B1511" s="69"/>
      <c r="C1511" s="70"/>
      <c r="D1511" s="71"/>
    </row>
    <row r="1512" spans="2:4" x14ac:dyDescent="0.2">
      <c r="B1512" s="69"/>
      <c r="C1512" s="70"/>
      <c r="D1512" s="71"/>
    </row>
    <row r="1513" spans="2:4" x14ac:dyDescent="0.2">
      <c r="B1513" s="69"/>
      <c r="C1513" s="70"/>
      <c r="D1513" s="71"/>
    </row>
    <row r="1514" spans="2:4" x14ac:dyDescent="0.2">
      <c r="B1514" s="69"/>
      <c r="C1514" s="70"/>
      <c r="D1514" s="71"/>
    </row>
    <row r="1515" spans="2:4" x14ac:dyDescent="0.2">
      <c r="B1515" s="69"/>
      <c r="C1515" s="70"/>
      <c r="D1515" s="71"/>
    </row>
    <row r="1516" spans="2:4" x14ac:dyDescent="0.2">
      <c r="B1516" s="69"/>
      <c r="C1516" s="70"/>
      <c r="D1516" s="71"/>
    </row>
    <row r="1517" spans="2:4" x14ac:dyDescent="0.2">
      <c r="B1517" s="69"/>
      <c r="C1517" s="70"/>
      <c r="D1517" s="71"/>
    </row>
    <row r="1518" spans="2:4" x14ac:dyDescent="0.2">
      <c r="B1518" s="69"/>
      <c r="C1518" s="70"/>
      <c r="D1518" s="71"/>
    </row>
    <row r="1519" spans="2:4" x14ac:dyDescent="0.2">
      <c r="B1519" s="69"/>
      <c r="C1519" s="70"/>
      <c r="D1519" s="71"/>
    </row>
    <row r="1520" spans="2:4" x14ac:dyDescent="0.2">
      <c r="B1520" s="69"/>
      <c r="C1520" s="70"/>
      <c r="D1520" s="71"/>
    </row>
    <row r="1521" spans="2:4" x14ac:dyDescent="0.2">
      <c r="B1521" s="69"/>
      <c r="C1521" s="70"/>
      <c r="D1521" s="71"/>
    </row>
    <row r="1522" spans="2:4" x14ac:dyDescent="0.2">
      <c r="B1522" s="69"/>
      <c r="C1522" s="70"/>
      <c r="D1522" s="71"/>
    </row>
    <row r="1523" spans="2:4" x14ac:dyDescent="0.2">
      <c r="B1523" s="69"/>
      <c r="C1523" s="70"/>
      <c r="D1523" s="71"/>
    </row>
    <row r="1524" spans="2:4" x14ac:dyDescent="0.2">
      <c r="B1524" s="69"/>
      <c r="C1524" s="70"/>
      <c r="D1524" s="71"/>
    </row>
    <row r="1525" spans="2:4" x14ac:dyDescent="0.2">
      <c r="B1525" s="69"/>
      <c r="C1525" s="70"/>
      <c r="D1525" s="71"/>
    </row>
    <row r="1526" spans="2:4" x14ac:dyDescent="0.2">
      <c r="B1526" s="69"/>
      <c r="C1526" s="70"/>
      <c r="D1526" s="71"/>
    </row>
    <row r="1527" spans="2:4" x14ac:dyDescent="0.2">
      <c r="B1527" s="69"/>
      <c r="C1527" s="70"/>
      <c r="D1527" s="71"/>
    </row>
    <row r="1528" spans="2:4" x14ac:dyDescent="0.2">
      <c r="B1528" s="69"/>
      <c r="C1528" s="70"/>
      <c r="D1528" s="71"/>
    </row>
    <row r="1529" spans="2:4" x14ac:dyDescent="0.2">
      <c r="B1529" s="69"/>
      <c r="C1529" s="70"/>
      <c r="D1529" s="71"/>
    </row>
    <row r="1530" spans="2:4" x14ac:dyDescent="0.2">
      <c r="B1530" s="69"/>
      <c r="C1530" s="70"/>
      <c r="D1530" s="71"/>
    </row>
    <row r="1531" spans="2:4" x14ac:dyDescent="0.2">
      <c r="B1531" s="69"/>
      <c r="C1531" s="70"/>
      <c r="D1531" s="71"/>
    </row>
    <row r="1532" spans="2:4" x14ac:dyDescent="0.2">
      <c r="B1532" s="69"/>
      <c r="C1532" s="70"/>
      <c r="D1532" s="71"/>
    </row>
    <row r="1533" spans="2:4" x14ac:dyDescent="0.2">
      <c r="B1533" s="69"/>
      <c r="C1533" s="70"/>
      <c r="D1533" s="71"/>
    </row>
    <row r="1534" spans="2:4" x14ac:dyDescent="0.2">
      <c r="B1534" s="69"/>
      <c r="C1534" s="70"/>
      <c r="D1534" s="71"/>
    </row>
    <row r="1535" spans="2:4" x14ac:dyDescent="0.2">
      <c r="B1535" s="69"/>
      <c r="C1535" s="70"/>
      <c r="D1535" s="71"/>
    </row>
    <row r="1536" spans="2:4" x14ac:dyDescent="0.2">
      <c r="B1536" s="69"/>
      <c r="C1536" s="70"/>
      <c r="D1536" s="71"/>
    </row>
    <row r="1537" spans="2:4" x14ac:dyDescent="0.2">
      <c r="B1537" s="69"/>
      <c r="C1537" s="70"/>
      <c r="D1537" s="71"/>
    </row>
    <row r="1538" spans="2:4" x14ac:dyDescent="0.2">
      <c r="B1538" s="69"/>
      <c r="C1538" s="70"/>
      <c r="D1538" s="71"/>
    </row>
    <row r="1539" spans="2:4" x14ac:dyDescent="0.2">
      <c r="B1539" s="69"/>
      <c r="C1539" s="70"/>
      <c r="D1539" s="71"/>
    </row>
    <row r="1540" spans="2:4" x14ac:dyDescent="0.2">
      <c r="B1540" s="69"/>
      <c r="C1540" s="70"/>
      <c r="D1540" s="71"/>
    </row>
    <row r="1541" spans="2:4" x14ac:dyDescent="0.2">
      <c r="B1541" s="69"/>
      <c r="C1541" s="70"/>
      <c r="D1541" s="71"/>
    </row>
    <row r="1542" spans="2:4" x14ac:dyDescent="0.2">
      <c r="B1542" s="69"/>
      <c r="C1542" s="70"/>
      <c r="D1542" s="71"/>
    </row>
    <row r="1543" spans="2:4" x14ac:dyDescent="0.2">
      <c r="B1543" s="69"/>
      <c r="C1543" s="70"/>
      <c r="D1543" s="71"/>
    </row>
    <row r="1544" spans="2:4" x14ac:dyDescent="0.2">
      <c r="B1544" s="69"/>
      <c r="C1544" s="70"/>
      <c r="D1544" s="71"/>
    </row>
    <row r="1545" spans="2:4" x14ac:dyDescent="0.2">
      <c r="B1545" s="69"/>
      <c r="C1545" s="70"/>
      <c r="D1545" s="71"/>
    </row>
    <row r="1546" spans="2:4" x14ac:dyDescent="0.2">
      <c r="B1546" s="69"/>
      <c r="C1546" s="70"/>
      <c r="D1546" s="71"/>
    </row>
    <row r="1547" spans="2:4" x14ac:dyDescent="0.2">
      <c r="B1547" s="69"/>
      <c r="C1547" s="70"/>
      <c r="D1547" s="71"/>
    </row>
    <row r="1548" spans="2:4" x14ac:dyDescent="0.2">
      <c r="B1548" s="69"/>
      <c r="C1548" s="70"/>
      <c r="D1548" s="71"/>
    </row>
    <row r="1549" spans="2:4" x14ac:dyDescent="0.2">
      <c r="B1549" s="69"/>
      <c r="C1549" s="70"/>
      <c r="D1549" s="71"/>
    </row>
    <row r="1550" spans="2:4" x14ac:dyDescent="0.2">
      <c r="B1550" s="69"/>
      <c r="C1550" s="70"/>
      <c r="D1550" s="71"/>
    </row>
    <row r="1551" spans="2:4" x14ac:dyDescent="0.2">
      <c r="B1551" s="69"/>
      <c r="C1551" s="70"/>
      <c r="D1551" s="71"/>
    </row>
    <row r="1552" spans="2:4" x14ac:dyDescent="0.2">
      <c r="B1552" s="69"/>
      <c r="C1552" s="70"/>
      <c r="D1552" s="71"/>
    </row>
    <row r="1553" spans="2:4" x14ac:dyDescent="0.2">
      <c r="B1553" s="69"/>
      <c r="C1553" s="70"/>
      <c r="D1553" s="71"/>
    </row>
    <row r="1554" spans="2:4" x14ac:dyDescent="0.2">
      <c r="B1554" s="69"/>
      <c r="C1554" s="70"/>
      <c r="D1554" s="71"/>
    </row>
    <row r="1555" spans="2:4" x14ac:dyDescent="0.2">
      <c r="B1555" s="69"/>
      <c r="C1555" s="70"/>
      <c r="D1555" s="71"/>
    </row>
    <row r="1556" spans="2:4" x14ac:dyDescent="0.2">
      <c r="B1556" s="69"/>
      <c r="C1556" s="70"/>
      <c r="D1556" s="71"/>
    </row>
    <row r="1557" spans="2:4" x14ac:dyDescent="0.2">
      <c r="B1557" s="69"/>
      <c r="C1557" s="70"/>
      <c r="D1557" s="71"/>
    </row>
    <row r="1558" spans="2:4" x14ac:dyDescent="0.2">
      <c r="B1558" s="69"/>
      <c r="C1558" s="70"/>
      <c r="D1558" s="71"/>
    </row>
    <row r="1559" spans="2:4" x14ac:dyDescent="0.2">
      <c r="B1559" s="69"/>
      <c r="C1559" s="70"/>
      <c r="D1559" s="71"/>
    </row>
    <row r="1560" spans="2:4" x14ac:dyDescent="0.2">
      <c r="B1560" s="69"/>
      <c r="C1560" s="70"/>
      <c r="D1560" s="71"/>
    </row>
    <row r="1561" spans="2:4" x14ac:dyDescent="0.2">
      <c r="B1561" s="69"/>
      <c r="C1561" s="70"/>
      <c r="D1561" s="71"/>
    </row>
    <row r="1562" spans="2:4" x14ac:dyDescent="0.2">
      <c r="B1562" s="69"/>
      <c r="C1562" s="70"/>
      <c r="D1562" s="71"/>
    </row>
    <row r="1563" spans="2:4" x14ac:dyDescent="0.2">
      <c r="B1563" s="69"/>
      <c r="C1563" s="70"/>
      <c r="D1563" s="71"/>
    </row>
    <row r="1564" spans="2:4" x14ac:dyDescent="0.2">
      <c r="B1564" s="69"/>
      <c r="C1564" s="70"/>
      <c r="D1564" s="71"/>
    </row>
    <row r="1565" spans="2:4" x14ac:dyDescent="0.2">
      <c r="B1565" s="69"/>
      <c r="C1565" s="70"/>
      <c r="D1565" s="71"/>
    </row>
    <row r="1566" spans="2:4" x14ac:dyDescent="0.2">
      <c r="B1566" s="69"/>
      <c r="C1566" s="70"/>
      <c r="D1566" s="71"/>
    </row>
    <row r="1567" spans="2:4" x14ac:dyDescent="0.2">
      <c r="B1567" s="69"/>
      <c r="C1567" s="70"/>
      <c r="D1567" s="71"/>
    </row>
    <row r="1568" spans="2:4" x14ac:dyDescent="0.2">
      <c r="B1568" s="69"/>
      <c r="C1568" s="70"/>
      <c r="D1568" s="71"/>
    </row>
    <row r="1569" spans="2:4" x14ac:dyDescent="0.2">
      <c r="B1569" s="69"/>
      <c r="C1569" s="70"/>
      <c r="D1569" s="71"/>
    </row>
    <row r="1570" spans="2:4" x14ac:dyDescent="0.2">
      <c r="B1570" s="69"/>
      <c r="C1570" s="70"/>
      <c r="D1570" s="71"/>
    </row>
    <row r="1571" spans="2:4" x14ac:dyDescent="0.2">
      <c r="B1571" s="69"/>
      <c r="C1571" s="70"/>
      <c r="D1571" s="71"/>
    </row>
    <row r="1572" spans="2:4" x14ac:dyDescent="0.2">
      <c r="B1572" s="69"/>
      <c r="C1572" s="70"/>
      <c r="D1572" s="71"/>
    </row>
    <row r="1573" spans="2:4" x14ac:dyDescent="0.2">
      <c r="B1573" s="69"/>
      <c r="C1573" s="70"/>
      <c r="D1573" s="71"/>
    </row>
    <row r="1574" spans="2:4" x14ac:dyDescent="0.2">
      <c r="B1574" s="69"/>
      <c r="C1574" s="70"/>
      <c r="D1574" s="71"/>
    </row>
    <row r="1575" spans="2:4" x14ac:dyDescent="0.2">
      <c r="B1575" s="69"/>
      <c r="C1575" s="70"/>
      <c r="D1575" s="71"/>
    </row>
    <row r="1576" spans="2:4" x14ac:dyDescent="0.2">
      <c r="B1576" s="69"/>
      <c r="C1576" s="70"/>
      <c r="D1576" s="71"/>
    </row>
    <row r="1577" spans="2:4" x14ac:dyDescent="0.2">
      <c r="B1577" s="69"/>
      <c r="C1577" s="70"/>
      <c r="D1577" s="71"/>
    </row>
    <row r="1578" spans="2:4" x14ac:dyDescent="0.2">
      <c r="B1578" s="69"/>
      <c r="C1578" s="70"/>
      <c r="D1578" s="71"/>
    </row>
    <row r="1579" spans="2:4" x14ac:dyDescent="0.2">
      <c r="B1579" s="69"/>
      <c r="C1579" s="70"/>
      <c r="D1579" s="71"/>
    </row>
    <row r="1580" spans="2:4" x14ac:dyDescent="0.2">
      <c r="B1580" s="69"/>
      <c r="C1580" s="70"/>
      <c r="D1580" s="71"/>
    </row>
    <row r="1581" spans="2:4" x14ac:dyDescent="0.2">
      <c r="B1581" s="69"/>
      <c r="C1581" s="70"/>
      <c r="D1581" s="71"/>
    </row>
    <row r="1582" spans="2:4" x14ac:dyDescent="0.2">
      <c r="B1582" s="69"/>
      <c r="C1582" s="70"/>
      <c r="D1582" s="71"/>
    </row>
    <row r="1583" spans="2:4" x14ac:dyDescent="0.2">
      <c r="B1583" s="69"/>
      <c r="C1583" s="70"/>
      <c r="D1583" s="71"/>
    </row>
    <row r="1584" spans="2:4" x14ac:dyDescent="0.2">
      <c r="B1584" s="69"/>
      <c r="C1584" s="70"/>
      <c r="D1584" s="71"/>
    </row>
    <row r="1585" spans="2:4" x14ac:dyDescent="0.2">
      <c r="B1585" s="69"/>
      <c r="C1585" s="70"/>
      <c r="D1585" s="71"/>
    </row>
    <row r="1586" spans="2:4" x14ac:dyDescent="0.2">
      <c r="B1586" s="69"/>
      <c r="C1586" s="70"/>
      <c r="D1586" s="71"/>
    </row>
    <row r="1587" spans="2:4" x14ac:dyDescent="0.2">
      <c r="B1587" s="69"/>
      <c r="C1587" s="70"/>
      <c r="D1587" s="71"/>
    </row>
    <row r="1588" spans="2:4" x14ac:dyDescent="0.2">
      <c r="B1588" s="69"/>
      <c r="C1588" s="70"/>
      <c r="D1588" s="71"/>
    </row>
    <row r="1589" spans="2:4" x14ac:dyDescent="0.2">
      <c r="B1589" s="69"/>
      <c r="C1589" s="70"/>
      <c r="D1589" s="71"/>
    </row>
    <row r="1590" spans="2:4" x14ac:dyDescent="0.2">
      <c r="B1590" s="69"/>
      <c r="C1590" s="70"/>
      <c r="D1590" s="71"/>
    </row>
    <row r="1591" spans="2:4" x14ac:dyDescent="0.2">
      <c r="B1591" s="69"/>
      <c r="C1591" s="70"/>
      <c r="D1591" s="71"/>
    </row>
    <row r="1592" spans="2:4" x14ac:dyDescent="0.2">
      <c r="B1592" s="69"/>
      <c r="C1592" s="70"/>
      <c r="D1592" s="71"/>
    </row>
    <row r="1593" spans="2:4" x14ac:dyDescent="0.2">
      <c r="B1593" s="69"/>
      <c r="C1593" s="70"/>
      <c r="D1593" s="71"/>
    </row>
    <row r="1594" spans="2:4" x14ac:dyDescent="0.2">
      <c r="B1594" s="69"/>
      <c r="C1594" s="70"/>
      <c r="D1594" s="71"/>
    </row>
    <row r="1595" spans="2:4" x14ac:dyDescent="0.2">
      <c r="B1595" s="69"/>
      <c r="C1595" s="70"/>
      <c r="D1595" s="71"/>
    </row>
    <row r="1596" spans="2:4" x14ac:dyDescent="0.2">
      <c r="B1596" s="69"/>
      <c r="C1596" s="70"/>
      <c r="D1596" s="71"/>
    </row>
    <row r="1597" spans="2:4" x14ac:dyDescent="0.2">
      <c r="B1597" s="69"/>
      <c r="C1597" s="70"/>
      <c r="D1597" s="71"/>
    </row>
    <row r="1598" spans="2:4" x14ac:dyDescent="0.2">
      <c r="B1598" s="69"/>
      <c r="C1598" s="70"/>
      <c r="D1598" s="71"/>
    </row>
    <row r="1599" spans="2:4" x14ac:dyDescent="0.2">
      <c r="B1599" s="69"/>
      <c r="C1599" s="70"/>
      <c r="D1599" s="71"/>
    </row>
    <row r="1600" spans="2:4" x14ac:dyDescent="0.2">
      <c r="B1600" s="69"/>
      <c r="C1600" s="70"/>
      <c r="D1600" s="71"/>
    </row>
    <row r="1601" spans="2:4" x14ac:dyDescent="0.2">
      <c r="B1601" s="69"/>
      <c r="C1601" s="70"/>
      <c r="D1601" s="71"/>
    </row>
    <row r="1602" spans="2:4" x14ac:dyDescent="0.2">
      <c r="B1602" s="69"/>
      <c r="C1602" s="70"/>
      <c r="D1602" s="71"/>
    </row>
    <row r="1603" spans="2:4" x14ac:dyDescent="0.2">
      <c r="B1603" s="69"/>
      <c r="C1603" s="70"/>
      <c r="D1603" s="71"/>
    </row>
    <row r="1604" spans="2:4" x14ac:dyDescent="0.2">
      <c r="B1604" s="69"/>
      <c r="C1604" s="70"/>
      <c r="D1604" s="71"/>
    </row>
    <row r="1605" spans="2:4" x14ac:dyDescent="0.2">
      <c r="B1605" s="69"/>
      <c r="C1605" s="70"/>
      <c r="D1605" s="71"/>
    </row>
    <row r="1606" spans="2:4" x14ac:dyDescent="0.2">
      <c r="B1606" s="69"/>
      <c r="C1606" s="70"/>
      <c r="D1606" s="71"/>
    </row>
    <row r="1607" spans="2:4" x14ac:dyDescent="0.2">
      <c r="B1607" s="69"/>
      <c r="C1607" s="70"/>
      <c r="D1607" s="71"/>
    </row>
    <row r="1608" spans="2:4" x14ac:dyDescent="0.2">
      <c r="B1608" s="69"/>
      <c r="C1608" s="70"/>
      <c r="D1608" s="71"/>
    </row>
    <row r="1609" spans="2:4" x14ac:dyDescent="0.2">
      <c r="B1609" s="69"/>
      <c r="C1609" s="70"/>
      <c r="D1609" s="71"/>
    </row>
    <row r="1610" spans="2:4" x14ac:dyDescent="0.2">
      <c r="B1610" s="69"/>
      <c r="C1610" s="70"/>
      <c r="D1610" s="71"/>
    </row>
    <row r="1611" spans="2:4" x14ac:dyDescent="0.2">
      <c r="B1611" s="69"/>
      <c r="C1611" s="70"/>
      <c r="D1611" s="71"/>
    </row>
    <row r="1612" spans="2:4" x14ac:dyDescent="0.2">
      <c r="B1612" s="69"/>
      <c r="C1612" s="70"/>
      <c r="D1612" s="71"/>
    </row>
    <row r="1613" spans="2:4" x14ac:dyDescent="0.2">
      <c r="B1613" s="69"/>
      <c r="C1613" s="70"/>
      <c r="D1613" s="71"/>
    </row>
    <row r="1614" spans="2:4" x14ac:dyDescent="0.2">
      <c r="B1614" s="69"/>
      <c r="C1614" s="70"/>
      <c r="D1614" s="71"/>
    </row>
    <row r="1615" spans="2:4" x14ac:dyDescent="0.2">
      <c r="B1615" s="69"/>
      <c r="C1615" s="70"/>
      <c r="D1615" s="71"/>
    </row>
    <row r="1616" spans="2:4" x14ac:dyDescent="0.2">
      <c r="B1616" s="69"/>
      <c r="C1616" s="70"/>
      <c r="D1616" s="71"/>
    </row>
    <row r="1617" spans="2:4" x14ac:dyDescent="0.2">
      <c r="B1617" s="69"/>
      <c r="C1617" s="70"/>
      <c r="D1617" s="71"/>
    </row>
    <row r="1618" spans="2:4" x14ac:dyDescent="0.2">
      <c r="B1618" s="69"/>
      <c r="C1618" s="70"/>
      <c r="D1618" s="71"/>
    </row>
    <row r="1619" spans="2:4" x14ac:dyDescent="0.2">
      <c r="B1619" s="69"/>
      <c r="C1619" s="70"/>
      <c r="D1619" s="71"/>
    </row>
    <row r="1620" spans="2:4" x14ac:dyDescent="0.2">
      <c r="B1620" s="69"/>
      <c r="C1620" s="70"/>
      <c r="D1620" s="71"/>
    </row>
    <row r="1621" spans="2:4" x14ac:dyDescent="0.2">
      <c r="B1621" s="69"/>
      <c r="C1621" s="70"/>
      <c r="D1621" s="71"/>
    </row>
    <row r="1622" spans="2:4" x14ac:dyDescent="0.2">
      <c r="B1622" s="69"/>
      <c r="C1622" s="70"/>
      <c r="D1622" s="71"/>
    </row>
    <row r="1623" spans="2:4" x14ac:dyDescent="0.2">
      <c r="B1623" s="69"/>
      <c r="C1623" s="70"/>
      <c r="D1623" s="71"/>
    </row>
    <row r="1624" spans="2:4" x14ac:dyDescent="0.2">
      <c r="B1624" s="69"/>
      <c r="C1624" s="70"/>
      <c r="D1624" s="71"/>
    </row>
    <row r="1625" spans="2:4" x14ac:dyDescent="0.2">
      <c r="B1625" s="69"/>
      <c r="C1625" s="70"/>
      <c r="D1625" s="71"/>
    </row>
    <row r="1626" spans="2:4" x14ac:dyDescent="0.2">
      <c r="B1626" s="69"/>
      <c r="C1626" s="70"/>
      <c r="D1626" s="71"/>
    </row>
    <row r="1627" spans="2:4" x14ac:dyDescent="0.2">
      <c r="B1627" s="69"/>
      <c r="C1627" s="70"/>
      <c r="D1627" s="71"/>
    </row>
    <row r="1628" spans="2:4" x14ac:dyDescent="0.2">
      <c r="B1628" s="69"/>
      <c r="C1628" s="70"/>
      <c r="D1628" s="71"/>
    </row>
    <row r="1629" spans="2:4" x14ac:dyDescent="0.2">
      <c r="B1629" s="69"/>
      <c r="C1629" s="70"/>
      <c r="D1629" s="71"/>
    </row>
    <row r="1630" spans="2:4" x14ac:dyDescent="0.2">
      <c r="B1630" s="69"/>
      <c r="C1630" s="70"/>
      <c r="D1630" s="71"/>
    </row>
    <row r="1631" spans="2:4" x14ac:dyDescent="0.2">
      <c r="B1631" s="69"/>
      <c r="C1631" s="70"/>
      <c r="D1631" s="71"/>
    </row>
    <row r="1632" spans="2:4" x14ac:dyDescent="0.2">
      <c r="B1632" s="69"/>
      <c r="C1632" s="70"/>
      <c r="D1632" s="71"/>
    </row>
    <row r="1633" spans="2:4" x14ac:dyDescent="0.2">
      <c r="B1633" s="69"/>
      <c r="C1633" s="70"/>
      <c r="D1633" s="71"/>
    </row>
    <row r="1634" spans="2:4" x14ac:dyDescent="0.2">
      <c r="B1634" s="69"/>
      <c r="C1634" s="70"/>
      <c r="D1634" s="71"/>
    </row>
    <row r="1635" spans="2:4" x14ac:dyDescent="0.2">
      <c r="B1635" s="69"/>
      <c r="C1635" s="70"/>
      <c r="D1635" s="71"/>
    </row>
    <row r="1636" spans="2:4" x14ac:dyDescent="0.2">
      <c r="B1636" s="69"/>
      <c r="C1636" s="70"/>
      <c r="D1636" s="71"/>
    </row>
    <row r="1637" spans="2:4" x14ac:dyDescent="0.2">
      <c r="B1637" s="69"/>
      <c r="C1637" s="70"/>
      <c r="D1637" s="71"/>
    </row>
    <row r="1638" spans="2:4" x14ac:dyDescent="0.2">
      <c r="B1638" s="69"/>
      <c r="C1638" s="70"/>
      <c r="D1638" s="71"/>
    </row>
    <row r="1639" spans="2:4" x14ac:dyDescent="0.2">
      <c r="B1639" s="69"/>
      <c r="C1639" s="70"/>
      <c r="D1639" s="71"/>
    </row>
    <row r="1640" spans="2:4" x14ac:dyDescent="0.2">
      <c r="B1640" s="69"/>
      <c r="C1640" s="70"/>
      <c r="D1640" s="71"/>
    </row>
    <row r="1641" spans="2:4" x14ac:dyDescent="0.2">
      <c r="B1641" s="69"/>
      <c r="C1641" s="70"/>
      <c r="D1641" s="71"/>
    </row>
    <row r="1642" spans="2:4" x14ac:dyDescent="0.2">
      <c r="B1642" s="69"/>
      <c r="C1642" s="70"/>
      <c r="D1642" s="71"/>
    </row>
    <row r="1643" spans="2:4" x14ac:dyDescent="0.2">
      <c r="B1643" s="69"/>
      <c r="C1643" s="70"/>
      <c r="D1643" s="71"/>
    </row>
    <row r="1644" spans="2:4" x14ac:dyDescent="0.2">
      <c r="B1644" s="69"/>
      <c r="C1644" s="70"/>
      <c r="D1644" s="71"/>
    </row>
    <row r="1645" spans="2:4" x14ac:dyDescent="0.2">
      <c r="B1645" s="69"/>
      <c r="C1645" s="70"/>
      <c r="D1645" s="71"/>
    </row>
    <row r="1646" spans="2:4" x14ac:dyDescent="0.2">
      <c r="B1646" s="69"/>
      <c r="C1646" s="70"/>
      <c r="D1646" s="71"/>
    </row>
    <row r="1647" spans="2:4" x14ac:dyDescent="0.2">
      <c r="B1647" s="69"/>
      <c r="C1647" s="70"/>
      <c r="D1647" s="71"/>
    </row>
    <row r="1648" spans="2:4" x14ac:dyDescent="0.2">
      <c r="B1648" s="69"/>
      <c r="C1648" s="70"/>
      <c r="D1648" s="71"/>
    </row>
    <row r="1649" spans="2:4" x14ac:dyDescent="0.2">
      <c r="B1649" s="69"/>
      <c r="C1649" s="70"/>
      <c r="D1649" s="71"/>
    </row>
    <row r="1650" spans="2:4" x14ac:dyDescent="0.2">
      <c r="B1650" s="69"/>
      <c r="C1650" s="70"/>
      <c r="D1650" s="71"/>
    </row>
    <row r="1651" spans="2:4" x14ac:dyDescent="0.2">
      <c r="B1651" s="69"/>
      <c r="C1651" s="70"/>
      <c r="D1651" s="71"/>
    </row>
    <row r="1652" spans="2:4" x14ac:dyDescent="0.2">
      <c r="B1652" s="69"/>
      <c r="C1652" s="70"/>
      <c r="D1652" s="71"/>
    </row>
    <row r="1653" spans="2:4" x14ac:dyDescent="0.2">
      <c r="B1653" s="69"/>
      <c r="C1653" s="70"/>
      <c r="D1653" s="71"/>
    </row>
    <row r="1654" spans="2:4" x14ac:dyDescent="0.2">
      <c r="B1654" s="69"/>
      <c r="C1654" s="70"/>
      <c r="D1654" s="71"/>
    </row>
    <row r="1655" spans="2:4" x14ac:dyDescent="0.2">
      <c r="B1655" s="69"/>
      <c r="C1655" s="70"/>
      <c r="D1655" s="71"/>
    </row>
    <row r="1656" spans="2:4" x14ac:dyDescent="0.2">
      <c r="B1656" s="69"/>
      <c r="C1656" s="70"/>
      <c r="D1656" s="71"/>
    </row>
    <row r="1657" spans="2:4" x14ac:dyDescent="0.2">
      <c r="B1657" s="69"/>
      <c r="C1657" s="70"/>
      <c r="D1657" s="71"/>
    </row>
    <row r="1658" spans="2:4" x14ac:dyDescent="0.2">
      <c r="B1658" s="69"/>
      <c r="C1658" s="70"/>
      <c r="D1658" s="71"/>
    </row>
    <row r="1659" spans="2:4" x14ac:dyDescent="0.2">
      <c r="B1659" s="69"/>
      <c r="C1659" s="70"/>
      <c r="D1659" s="71"/>
    </row>
    <row r="1660" spans="2:4" x14ac:dyDescent="0.2">
      <c r="B1660" s="69"/>
      <c r="C1660" s="70"/>
      <c r="D1660" s="71"/>
    </row>
    <row r="1661" spans="2:4" x14ac:dyDescent="0.2">
      <c r="B1661" s="69"/>
      <c r="C1661" s="70"/>
      <c r="D1661" s="71"/>
    </row>
    <row r="1662" spans="2:4" x14ac:dyDescent="0.2">
      <c r="B1662" s="69"/>
      <c r="C1662" s="70"/>
      <c r="D1662" s="71"/>
    </row>
    <row r="1663" spans="2:4" x14ac:dyDescent="0.2">
      <c r="B1663" s="69"/>
      <c r="C1663" s="70"/>
      <c r="D1663" s="71"/>
    </row>
    <row r="1664" spans="2:4" x14ac:dyDescent="0.2">
      <c r="B1664" s="69"/>
      <c r="C1664" s="70"/>
      <c r="D1664" s="71"/>
    </row>
    <row r="1665" spans="2:4" x14ac:dyDescent="0.2">
      <c r="B1665" s="69"/>
      <c r="C1665" s="70"/>
      <c r="D1665" s="71"/>
    </row>
    <row r="1666" spans="2:4" x14ac:dyDescent="0.2">
      <c r="B1666" s="69"/>
      <c r="C1666" s="70"/>
      <c r="D1666" s="71"/>
    </row>
    <row r="1667" spans="2:4" x14ac:dyDescent="0.2">
      <c r="B1667" s="69"/>
      <c r="C1667" s="70"/>
      <c r="D1667" s="71"/>
    </row>
    <row r="1668" spans="2:4" x14ac:dyDescent="0.2">
      <c r="B1668" s="69"/>
      <c r="C1668" s="70"/>
      <c r="D1668" s="71"/>
    </row>
    <row r="1669" spans="2:4" x14ac:dyDescent="0.2">
      <c r="B1669" s="69"/>
      <c r="C1669" s="70"/>
      <c r="D1669" s="71"/>
    </row>
    <row r="1670" spans="2:4" x14ac:dyDescent="0.2">
      <c r="B1670" s="69"/>
      <c r="C1670" s="70"/>
      <c r="D1670" s="71"/>
    </row>
    <row r="1671" spans="2:4" x14ac:dyDescent="0.2">
      <c r="B1671" s="69"/>
      <c r="C1671" s="70"/>
      <c r="D1671" s="71"/>
    </row>
    <row r="1672" spans="2:4" x14ac:dyDescent="0.2">
      <c r="B1672" s="69"/>
      <c r="C1672" s="70"/>
      <c r="D1672" s="71"/>
    </row>
    <row r="1673" spans="2:4" x14ac:dyDescent="0.2">
      <c r="B1673" s="69"/>
      <c r="C1673" s="70"/>
      <c r="D1673" s="71"/>
    </row>
    <row r="1674" spans="2:4" x14ac:dyDescent="0.2">
      <c r="B1674" s="69"/>
      <c r="C1674" s="70"/>
      <c r="D1674" s="71"/>
    </row>
    <row r="1675" spans="2:4" x14ac:dyDescent="0.2">
      <c r="B1675" s="69"/>
      <c r="C1675" s="70"/>
      <c r="D1675" s="71"/>
    </row>
    <row r="1676" spans="2:4" x14ac:dyDescent="0.2">
      <c r="B1676" s="69"/>
      <c r="C1676" s="70"/>
      <c r="D1676" s="71"/>
    </row>
    <row r="1677" spans="2:4" x14ac:dyDescent="0.2">
      <c r="B1677" s="69"/>
      <c r="C1677" s="70"/>
      <c r="D1677" s="71"/>
    </row>
    <row r="1678" spans="2:4" x14ac:dyDescent="0.2">
      <c r="B1678" s="69"/>
      <c r="C1678" s="70"/>
      <c r="D1678" s="71"/>
    </row>
    <row r="1679" spans="2:4" x14ac:dyDescent="0.2">
      <c r="B1679" s="69"/>
      <c r="C1679" s="70"/>
      <c r="D1679" s="71"/>
    </row>
    <row r="1680" spans="2:4" x14ac:dyDescent="0.2">
      <c r="B1680" s="69"/>
      <c r="C1680" s="70"/>
      <c r="D1680" s="71"/>
    </row>
    <row r="1681" spans="2:4" x14ac:dyDescent="0.2">
      <c r="B1681" s="69"/>
      <c r="C1681" s="70"/>
      <c r="D1681" s="71"/>
    </row>
    <row r="1682" spans="2:4" x14ac:dyDescent="0.2">
      <c r="B1682" s="69"/>
      <c r="C1682" s="70"/>
      <c r="D1682" s="71"/>
    </row>
    <row r="1683" spans="2:4" x14ac:dyDescent="0.2">
      <c r="B1683" s="69"/>
      <c r="C1683" s="70"/>
      <c r="D1683" s="71"/>
    </row>
    <row r="1684" spans="2:4" x14ac:dyDescent="0.2">
      <c r="B1684" s="69"/>
      <c r="C1684" s="70"/>
      <c r="D1684" s="71"/>
    </row>
    <row r="1685" spans="2:4" x14ac:dyDescent="0.2">
      <c r="B1685" s="69"/>
      <c r="C1685" s="70"/>
      <c r="D1685" s="71"/>
    </row>
    <row r="1686" spans="2:4" x14ac:dyDescent="0.2">
      <c r="B1686" s="69"/>
      <c r="C1686" s="70"/>
      <c r="D1686" s="71"/>
    </row>
    <row r="1687" spans="2:4" x14ac:dyDescent="0.2">
      <c r="B1687" s="69"/>
      <c r="C1687" s="70"/>
      <c r="D1687" s="71"/>
    </row>
    <row r="1688" spans="2:4" x14ac:dyDescent="0.2">
      <c r="B1688" s="69"/>
      <c r="C1688" s="70"/>
      <c r="D1688" s="71"/>
    </row>
    <row r="1689" spans="2:4" x14ac:dyDescent="0.2">
      <c r="B1689" s="69"/>
      <c r="C1689" s="70"/>
      <c r="D1689" s="71"/>
    </row>
    <row r="1690" spans="2:4" x14ac:dyDescent="0.2">
      <c r="B1690" s="69"/>
      <c r="C1690" s="70"/>
      <c r="D1690" s="71"/>
    </row>
    <row r="1691" spans="2:4" x14ac:dyDescent="0.2">
      <c r="B1691" s="69"/>
      <c r="C1691" s="70"/>
      <c r="D1691" s="71"/>
    </row>
    <row r="1692" spans="2:4" x14ac:dyDescent="0.2">
      <c r="B1692" s="69"/>
      <c r="C1692" s="70"/>
      <c r="D1692" s="71"/>
    </row>
    <row r="1693" spans="2:4" x14ac:dyDescent="0.2">
      <c r="B1693" s="69"/>
      <c r="C1693" s="70"/>
      <c r="D1693" s="71"/>
    </row>
    <row r="1694" spans="2:4" x14ac:dyDescent="0.2">
      <c r="B1694" s="69"/>
      <c r="C1694" s="70"/>
      <c r="D1694" s="71"/>
    </row>
    <row r="1695" spans="2:4" x14ac:dyDescent="0.2">
      <c r="B1695" s="69"/>
      <c r="C1695" s="70"/>
      <c r="D1695" s="71"/>
    </row>
    <row r="1696" spans="2:4" x14ac:dyDescent="0.2">
      <c r="B1696" s="69"/>
      <c r="C1696" s="70"/>
      <c r="D1696" s="71"/>
    </row>
    <row r="1697" spans="2:4" x14ac:dyDescent="0.2">
      <c r="B1697" s="69"/>
      <c r="C1697" s="70"/>
      <c r="D1697" s="71"/>
    </row>
    <row r="1698" spans="2:4" x14ac:dyDescent="0.2">
      <c r="B1698" s="69"/>
      <c r="C1698" s="70"/>
      <c r="D1698" s="71"/>
    </row>
    <row r="1699" spans="2:4" x14ac:dyDescent="0.2">
      <c r="B1699" s="69"/>
      <c r="C1699" s="70"/>
      <c r="D1699" s="71"/>
    </row>
    <row r="1700" spans="2:4" x14ac:dyDescent="0.2">
      <c r="B1700" s="69"/>
      <c r="C1700" s="70"/>
      <c r="D1700" s="71"/>
    </row>
    <row r="1701" spans="2:4" x14ac:dyDescent="0.2">
      <c r="B1701" s="69"/>
      <c r="C1701" s="70"/>
      <c r="D1701" s="71"/>
    </row>
    <row r="1702" spans="2:4" x14ac:dyDescent="0.2">
      <c r="B1702" s="69"/>
      <c r="C1702" s="70"/>
      <c r="D1702" s="71"/>
    </row>
    <row r="1703" spans="2:4" x14ac:dyDescent="0.2">
      <c r="B1703" s="69"/>
      <c r="C1703" s="70"/>
      <c r="D1703" s="71"/>
    </row>
    <row r="1704" spans="2:4" x14ac:dyDescent="0.2">
      <c r="B1704" s="69"/>
      <c r="C1704" s="70"/>
      <c r="D1704" s="71"/>
    </row>
    <row r="1705" spans="2:4" x14ac:dyDescent="0.2">
      <c r="B1705" s="69"/>
      <c r="C1705" s="70"/>
      <c r="D1705" s="71"/>
    </row>
    <row r="1706" spans="2:4" x14ac:dyDescent="0.2">
      <c r="B1706" s="69"/>
      <c r="C1706" s="70"/>
      <c r="D1706" s="71"/>
    </row>
    <row r="1707" spans="2:4" x14ac:dyDescent="0.2">
      <c r="B1707" s="69"/>
      <c r="C1707" s="70"/>
      <c r="D1707" s="71"/>
    </row>
    <row r="1708" spans="2:4" x14ac:dyDescent="0.2">
      <c r="B1708" s="69"/>
      <c r="C1708" s="70"/>
      <c r="D1708" s="71"/>
    </row>
    <row r="1709" spans="2:4" x14ac:dyDescent="0.2">
      <c r="B1709" s="69"/>
      <c r="C1709" s="70"/>
      <c r="D1709" s="71"/>
    </row>
    <row r="1710" spans="2:4" x14ac:dyDescent="0.2">
      <c r="B1710" s="69"/>
      <c r="C1710" s="70"/>
      <c r="D1710" s="71"/>
    </row>
    <row r="1711" spans="2:4" x14ac:dyDescent="0.2">
      <c r="B1711" s="69"/>
      <c r="C1711" s="70"/>
      <c r="D1711" s="71"/>
    </row>
    <row r="1712" spans="2:4" x14ac:dyDescent="0.2">
      <c r="B1712" s="69"/>
      <c r="C1712" s="70"/>
      <c r="D1712" s="71"/>
    </row>
    <row r="1713" spans="2:4" x14ac:dyDescent="0.2">
      <c r="B1713" s="69"/>
      <c r="C1713" s="70"/>
      <c r="D1713" s="71"/>
    </row>
    <row r="1714" spans="2:4" x14ac:dyDescent="0.2">
      <c r="B1714" s="69"/>
      <c r="C1714" s="70"/>
      <c r="D1714" s="71"/>
    </row>
    <row r="1715" spans="2:4" x14ac:dyDescent="0.2">
      <c r="B1715" s="69"/>
      <c r="C1715" s="70"/>
      <c r="D1715" s="71"/>
    </row>
    <row r="1716" spans="2:4" x14ac:dyDescent="0.2">
      <c r="B1716" s="69"/>
      <c r="C1716" s="70"/>
      <c r="D1716" s="71"/>
    </row>
    <row r="1717" spans="2:4" x14ac:dyDescent="0.2">
      <c r="B1717" s="69"/>
      <c r="C1717" s="70"/>
      <c r="D1717" s="71"/>
    </row>
    <row r="1718" spans="2:4" x14ac:dyDescent="0.2">
      <c r="B1718" s="69"/>
      <c r="C1718" s="70"/>
      <c r="D1718" s="71"/>
    </row>
    <row r="1719" spans="2:4" x14ac:dyDescent="0.2">
      <c r="B1719" s="69"/>
      <c r="C1719" s="70"/>
      <c r="D1719" s="71"/>
    </row>
    <row r="1720" spans="2:4" x14ac:dyDescent="0.2">
      <c r="B1720" s="69"/>
      <c r="C1720" s="70"/>
      <c r="D1720" s="71"/>
    </row>
    <row r="1721" spans="2:4" x14ac:dyDescent="0.2">
      <c r="B1721" s="69"/>
      <c r="C1721" s="70"/>
      <c r="D1721" s="71"/>
    </row>
    <row r="1722" spans="2:4" x14ac:dyDescent="0.2">
      <c r="B1722" s="69"/>
      <c r="C1722" s="70"/>
      <c r="D1722" s="71"/>
    </row>
    <row r="1723" spans="2:4" x14ac:dyDescent="0.2">
      <c r="B1723" s="69"/>
      <c r="C1723" s="70"/>
      <c r="D1723" s="71"/>
    </row>
    <row r="1724" spans="2:4" x14ac:dyDescent="0.2">
      <c r="B1724" s="69"/>
      <c r="C1724" s="70"/>
      <c r="D1724" s="71"/>
    </row>
    <row r="1725" spans="2:4" x14ac:dyDescent="0.2">
      <c r="B1725" s="69"/>
      <c r="C1725" s="70"/>
      <c r="D1725" s="71"/>
    </row>
    <row r="1726" spans="2:4" x14ac:dyDescent="0.2">
      <c r="B1726" s="69"/>
      <c r="C1726" s="70"/>
      <c r="D1726" s="71"/>
    </row>
    <row r="1727" spans="2:4" x14ac:dyDescent="0.2">
      <c r="B1727" s="69"/>
      <c r="C1727" s="70"/>
      <c r="D1727" s="71"/>
    </row>
    <row r="1728" spans="2:4" x14ac:dyDescent="0.2">
      <c r="B1728" s="69"/>
      <c r="C1728" s="70"/>
      <c r="D1728" s="71"/>
    </row>
    <row r="1729" spans="2:4" x14ac:dyDescent="0.2">
      <c r="B1729" s="69"/>
      <c r="C1729" s="70"/>
      <c r="D1729" s="71"/>
    </row>
    <row r="1730" spans="2:4" x14ac:dyDescent="0.2">
      <c r="B1730" s="69"/>
      <c r="C1730" s="70"/>
      <c r="D1730" s="71"/>
    </row>
    <row r="1731" spans="2:4" x14ac:dyDescent="0.2">
      <c r="B1731" s="69"/>
      <c r="C1731" s="70"/>
      <c r="D1731" s="71"/>
    </row>
    <row r="1732" spans="2:4" x14ac:dyDescent="0.2">
      <c r="B1732" s="69"/>
      <c r="C1732" s="70"/>
      <c r="D1732" s="71"/>
    </row>
    <row r="1733" spans="2:4" x14ac:dyDescent="0.2">
      <c r="B1733" s="69"/>
      <c r="C1733" s="70"/>
      <c r="D1733" s="71"/>
    </row>
    <row r="1734" spans="2:4" x14ac:dyDescent="0.2">
      <c r="B1734" s="69"/>
      <c r="C1734" s="70"/>
      <c r="D1734" s="71"/>
    </row>
    <row r="1735" spans="2:4" x14ac:dyDescent="0.2">
      <c r="B1735" s="69"/>
      <c r="C1735" s="70"/>
      <c r="D1735" s="71"/>
    </row>
    <row r="1736" spans="2:4" x14ac:dyDescent="0.2">
      <c r="B1736" s="69"/>
      <c r="C1736" s="70"/>
      <c r="D1736" s="71"/>
    </row>
    <row r="1737" spans="2:4" x14ac:dyDescent="0.2">
      <c r="B1737" s="69"/>
      <c r="C1737" s="70"/>
      <c r="D1737" s="71"/>
    </row>
    <row r="1738" spans="2:4" x14ac:dyDescent="0.2">
      <c r="B1738" s="69"/>
      <c r="C1738" s="70"/>
      <c r="D1738" s="71"/>
    </row>
    <row r="1739" spans="2:4" x14ac:dyDescent="0.2">
      <c r="B1739" s="69"/>
      <c r="C1739" s="70"/>
      <c r="D1739" s="71"/>
    </row>
    <row r="1740" spans="2:4" x14ac:dyDescent="0.2">
      <c r="B1740" s="69"/>
      <c r="C1740" s="70"/>
      <c r="D1740" s="71"/>
    </row>
    <row r="1741" spans="2:4" x14ac:dyDescent="0.2">
      <c r="B1741" s="69"/>
      <c r="C1741" s="70"/>
      <c r="D1741" s="71"/>
    </row>
    <row r="1742" spans="2:4" x14ac:dyDescent="0.2">
      <c r="B1742" s="69"/>
      <c r="C1742" s="70"/>
      <c r="D1742" s="71"/>
    </row>
    <row r="1743" spans="2:4" x14ac:dyDescent="0.2">
      <c r="B1743" s="69"/>
      <c r="C1743" s="70"/>
      <c r="D1743" s="71"/>
    </row>
    <row r="1744" spans="2:4" x14ac:dyDescent="0.2">
      <c r="B1744" s="69"/>
      <c r="C1744" s="70"/>
      <c r="D1744" s="71"/>
    </row>
    <row r="1745" spans="2:4" x14ac:dyDescent="0.2">
      <c r="B1745" s="69"/>
      <c r="C1745" s="70"/>
      <c r="D1745" s="71"/>
    </row>
    <row r="1746" spans="2:4" x14ac:dyDescent="0.2">
      <c r="B1746" s="69"/>
      <c r="C1746" s="70"/>
      <c r="D1746" s="71"/>
    </row>
    <row r="1747" spans="2:4" x14ac:dyDescent="0.2">
      <c r="B1747" s="69"/>
      <c r="C1747" s="70"/>
      <c r="D1747" s="71"/>
    </row>
    <row r="1748" spans="2:4" x14ac:dyDescent="0.2">
      <c r="B1748" s="69"/>
      <c r="C1748" s="70"/>
      <c r="D1748" s="71"/>
    </row>
    <row r="1749" spans="2:4" x14ac:dyDescent="0.2">
      <c r="B1749" s="69"/>
      <c r="C1749" s="70"/>
      <c r="D1749" s="71"/>
    </row>
    <row r="1750" spans="2:4" x14ac:dyDescent="0.2">
      <c r="B1750" s="69"/>
      <c r="C1750" s="70"/>
      <c r="D1750" s="71"/>
    </row>
    <row r="1751" spans="2:4" x14ac:dyDescent="0.2">
      <c r="B1751" s="69"/>
      <c r="C1751" s="70"/>
      <c r="D1751" s="71"/>
    </row>
    <row r="1752" spans="2:4" x14ac:dyDescent="0.2">
      <c r="B1752" s="69"/>
      <c r="C1752" s="70"/>
      <c r="D1752" s="71"/>
    </row>
    <row r="1753" spans="2:4" x14ac:dyDescent="0.2">
      <c r="B1753" s="69"/>
      <c r="C1753" s="70"/>
      <c r="D1753" s="71"/>
    </row>
    <row r="1754" spans="2:4" x14ac:dyDescent="0.2">
      <c r="B1754" s="69"/>
      <c r="C1754" s="70"/>
      <c r="D1754" s="71"/>
    </row>
    <row r="1755" spans="2:4" x14ac:dyDescent="0.2">
      <c r="B1755" s="69"/>
      <c r="C1755" s="70"/>
      <c r="D1755" s="71"/>
    </row>
    <row r="1756" spans="2:4" x14ac:dyDescent="0.2">
      <c r="B1756" s="69"/>
      <c r="C1756" s="70"/>
      <c r="D1756" s="71"/>
    </row>
    <row r="1757" spans="2:4" x14ac:dyDescent="0.2">
      <c r="B1757" s="69"/>
      <c r="C1757" s="70"/>
      <c r="D1757" s="71"/>
    </row>
    <row r="1758" spans="2:4" x14ac:dyDescent="0.2">
      <c r="B1758" s="69"/>
      <c r="C1758" s="70"/>
      <c r="D1758" s="71"/>
    </row>
    <row r="1759" spans="2:4" x14ac:dyDescent="0.2">
      <c r="B1759" s="69"/>
      <c r="C1759" s="70"/>
      <c r="D1759" s="71"/>
    </row>
    <row r="1760" spans="2:4" x14ac:dyDescent="0.2">
      <c r="B1760" s="69"/>
      <c r="C1760" s="70"/>
      <c r="D1760" s="71"/>
    </row>
    <row r="1761" spans="2:4" x14ac:dyDescent="0.2">
      <c r="B1761" s="69"/>
      <c r="C1761" s="70"/>
      <c r="D1761" s="71"/>
    </row>
    <row r="1762" spans="2:4" x14ac:dyDescent="0.2">
      <c r="B1762" s="69"/>
      <c r="C1762" s="70"/>
      <c r="D1762" s="71"/>
    </row>
    <row r="1763" spans="2:4" x14ac:dyDescent="0.2">
      <c r="B1763" s="69"/>
      <c r="C1763" s="70"/>
      <c r="D1763" s="71"/>
    </row>
    <row r="1764" spans="2:4" x14ac:dyDescent="0.2">
      <c r="B1764" s="69"/>
      <c r="C1764" s="70"/>
      <c r="D1764" s="71"/>
    </row>
    <row r="1765" spans="2:4" x14ac:dyDescent="0.2">
      <c r="B1765" s="69"/>
      <c r="C1765" s="70"/>
      <c r="D1765" s="71"/>
    </row>
    <row r="1766" spans="2:4" x14ac:dyDescent="0.2">
      <c r="B1766" s="69"/>
      <c r="C1766" s="70"/>
      <c r="D1766" s="71"/>
    </row>
    <row r="1767" spans="2:4" x14ac:dyDescent="0.2">
      <c r="B1767" s="69"/>
      <c r="C1767" s="70"/>
      <c r="D1767" s="71"/>
    </row>
    <row r="1768" spans="2:4" x14ac:dyDescent="0.2">
      <c r="B1768" s="69"/>
      <c r="C1768" s="70"/>
      <c r="D1768" s="71"/>
    </row>
    <row r="1769" spans="2:4" x14ac:dyDescent="0.2">
      <c r="B1769" s="69"/>
      <c r="C1769" s="70"/>
      <c r="D1769" s="71"/>
    </row>
    <row r="1770" spans="2:4" x14ac:dyDescent="0.2">
      <c r="B1770" s="69"/>
      <c r="C1770" s="70"/>
      <c r="D1770" s="71"/>
    </row>
    <row r="1771" spans="2:4" x14ac:dyDescent="0.2">
      <c r="B1771" s="69"/>
      <c r="C1771" s="70"/>
      <c r="D1771" s="71"/>
    </row>
    <row r="1772" spans="2:4" x14ac:dyDescent="0.2">
      <c r="B1772" s="69"/>
      <c r="C1772" s="70"/>
      <c r="D1772" s="71"/>
    </row>
    <row r="1773" spans="2:4" x14ac:dyDescent="0.2">
      <c r="B1773" s="69"/>
      <c r="C1773" s="70"/>
      <c r="D1773" s="71"/>
    </row>
    <row r="1774" spans="2:4" x14ac:dyDescent="0.2">
      <c r="B1774" s="69"/>
      <c r="C1774" s="70"/>
      <c r="D1774" s="71"/>
    </row>
    <row r="1775" spans="2:4" x14ac:dyDescent="0.2">
      <c r="B1775" s="69"/>
      <c r="C1775" s="70"/>
      <c r="D1775" s="71"/>
    </row>
    <row r="1776" spans="2:4" x14ac:dyDescent="0.2">
      <c r="B1776" s="69"/>
      <c r="C1776" s="70"/>
      <c r="D1776" s="71"/>
    </row>
    <row r="1777" spans="2:4" x14ac:dyDescent="0.2">
      <c r="B1777" s="69"/>
      <c r="C1777" s="70"/>
      <c r="D1777" s="71"/>
    </row>
    <row r="1778" spans="2:4" x14ac:dyDescent="0.2">
      <c r="B1778" s="69"/>
      <c r="C1778" s="70"/>
      <c r="D1778" s="71"/>
    </row>
    <row r="1779" spans="2:4" x14ac:dyDescent="0.2">
      <c r="B1779" s="69"/>
      <c r="C1779" s="70"/>
      <c r="D1779" s="71"/>
    </row>
    <row r="1780" spans="2:4" x14ac:dyDescent="0.2">
      <c r="B1780" s="69"/>
      <c r="C1780" s="70"/>
      <c r="D1780" s="71"/>
    </row>
    <row r="1781" spans="2:4" x14ac:dyDescent="0.2">
      <c r="B1781" s="69"/>
      <c r="C1781" s="70"/>
      <c r="D1781" s="71"/>
    </row>
    <row r="1782" spans="2:4" x14ac:dyDescent="0.2">
      <c r="B1782" s="69"/>
      <c r="C1782" s="70"/>
      <c r="D1782" s="71"/>
    </row>
    <row r="1783" spans="2:4" x14ac:dyDescent="0.2">
      <c r="B1783" s="69"/>
      <c r="C1783" s="70"/>
      <c r="D1783" s="71"/>
    </row>
    <row r="1784" spans="2:4" x14ac:dyDescent="0.2">
      <c r="B1784" s="69"/>
      <c r="C1784" s="70"/>
      <c r="D1784" s="71"/>
    </row>
    <row r="1785" spans="2:4" x14ac:dyDescent="0.2">
      <c r="B1785" s="69"/>
      <c r="C1785" s="70"/>
      <c r="D1785" s="71"/>
    </row>
    <row r="1786" spans="2:4" x14ac:dyDescent="0.2">
      <c r="B1786" s="69"/>
      <c r="C1786" s="70"/>
      <c r="D1786" s="71"/>
    </row>
    <row r="1787" spans="2:4" x14ac:dyDescent="0.2">
      <c r="B1787" s="69"/>
      <c r="C1787" s="70"/>
      <c r="D1787" s="71"/>
    </row>
    <row r="1788" spans="2:4" x14ac:dyDescent="0.2">
      <c r="B1788" s="69"/>
      <c r="C1788" s="70"/>
      <c r="D1788" s="71"/>
    </row>
    <row r="1789" spans="2:4" x14ac:dyDescent="0.2">
      <c r="B1789" s="69"/>
      <c r="C1789" s="70"/>
      <c r="D1789" s="71"/>
    </row>
    <row r="1790" spans="2:4" x14ac:dyDescent="0.2">
      <c r="B1790" s="69"/>
      <c r="C1790" s="70"/>
      <c r="D1790" s="71"/>
    </row>
    <row r="1791" spans="2:4" x14ac:dyDescent="0.2">
      <c r="B1791" s="69"/>
      <c r="C1791" s="70"/>
      <c r="D1791" s="71"/>
    </row>
    <row r="1792" spans="2:4" x14ac:dyDescent="0.2">
      <c r="B1792" s="69"/>
      <c r="C1792" s="70"/>
      <c r="D1792" s="71"/>
    </row>
    <row r="1793" spans="2:4" x14ac:dyDescent="0.2">
      <c r="B1793" s="69"/>
      <c r="C1793" s="70"/>
      <c r="D1793" s="71"/>
    </row>
    <row r="1794" spans="2:4" x14ac:dyDescent="0.2">
      <c r="B1794" s="69"/>
      <c r="C1794" s="70"/>
      <c r="D1794" s="71"/>
    </row>
    <row r="1795" spans="2:4" x14ac:dyDescent="0.2">
      <c r="B1795" s="69"/>
      <c r="C1795" s="70"/>
      <c r="D1795" s="71"/>
    </row>
    <row r="1796" spans="2:4" x14ac:dyDescent="0.2">
      <c r="B1796" s="69"/>
      <c r="C1796" s="70"/>
      <c r="D1796" s="71"/>
    </row>
    <row r="1797" spans="2:4" x14ac:dyDescent="0.2">
      <c r="B1797" s="69"/>
      <c r="C1797" s="70"/>
      <c r="D1797" s="71"/>
    </row>
    <row r="1798" spans="2:4" x14ac:dyDescent="0.2">
      <c r="B1798" s="69"/>
      <c r="C1798" s="70"/>
      <c r="D1798" s="71"/>
    </row>
    <row r="1799" spans="2:4" x14ac:dyDescent="0.2">
      <c r="B1799" s="69"/>
      <c r="C1799" s="70"/>
      <c r="D1799" s="71"/>
    </row>
    <row r="1800" spans="2:4" x14ac:dyDescent="0.2">
      <c r="B1800" s="69"/>
      <c r="C1800" s="70"/>
      <c r="D1800" s="71"/>
    </row>
    <row r="1801" spans="2:4" x14ac:dyDescent="0.2">
      <c r="B1801" s="69"/>
      <c r="C1801" s="70"/>
      <c r="D1801" s="71"/>
    </row>
    <row r="1802" spans="2:4" x14ac:dyDescent="0.2">
      <c r="B1802" s="69"/>
      <c r="C1802" s="70"/>
      <c r="D1802" s="71"/>
    </row>
    <row r="1803" spans="2:4" x14ac:dyDescent="0.2">
      <c r="B1803" s="69"/>
      <c r="C1803" s="70"/>
      <c r="D1803" s="71"/>
    </row>
    <row r="1804" spans="2:4" x14ac:dyDescent="0.2">
      <c r="B1804" s="69"/>
      <c r="C1804" s="70"/>
      <c r="D1804" s="71"/>
    </row>
    <row r="1805" spans="2:4" x14ac:dyDescent="0.2">
      <c r="B1805" s="69"/>
      <c r="C1805" s="70"/>
      <c r="D1805" s="71"/>
    </row>
    <row r="1806" spans="2:4" x14ac:dyDescent="0.2">
      <c r="B1806" s="69"/>
      <c r="C1806" s="70"/>
      <c r="D1806" s="71"/>
    </row>
    <row r="1807" spans="2:4" x14ac:dyDescent="0.2">
      <c r="B1807" s="69"/>
      <c r="C1807" s="70"/>
      <c r="D1807" s="71"/>
    </row>
    <row r="1808" spans="2:4" x14ac:dyDescent="0.2">
      <c r="B1808" s="69"/>
      <c r="C1808" s="70"/>
      <c r="D1808" s="71"/>
    </row>
    <row r="1809" spans="2:4" x14ac:dyDescent="0.2">
      <c r="B1809" s="69"/>
      <c r="C1809" s="70"/>
      <c r="D1809" s="71"/>
    </row>
    <row r="1810" spans="2:4" x14ac:dyDescent="0.2">
      <c r="B1810" s="69"/>
      <c r="C1810" s="70"/>
      <c r="D1810" s="71"/>
    </row>
    <row r="1811" spans="2:4" x14ac:dyDescent="0.2">
      <c r="B1811" s="69"/>
      <c r="C1811" s="70"/>
      <c r="D1811" s="71"/>
    </row>
    <row r="1812" spans="2:4" x14ac:dyDescent="0.2">
      <c r="B1812" s="69"/>
      <c r="C1812" s="70"/>
      <c r="D1812" s="71"/>
    </row>
    <row r="1813" spans="2:4" x14ac:dyDescent="0.2">
      <c r="B1813" s="69"/>
      <c r="C1813" s="70"/>
      <c r="D1813" s="71"/>
    </row>
    <row r="1814" spans="2:4" x14ac:dyDescent="0.2">
      <c r="B1814" s="69"/>
      <c r="C1814" s="70"/>
      <c r="D1814" s="71"/>
    </row>
    <row r="1815" spans="2:4" x14ac:dyDescent="0.2">
      <c r="B1815" s="69"/>
      <c r="C1815" s="70"/>
      <c r="D1815" s="71"/>
    </row>
    <row r="1816" spans="2:4" x14ac:dyDescent="0.2">
      <c r="B1816" s="69"/>
      <c r="C1816" s="70"/>
      <c r="D1816" s="71"/>
    </row>
    <row r="1817" spans="2:4" x14ac:dyDescent="0.2">
      <c r="B1817" s="69"/>
      <c r="C1817" s="70"/>
      <c r="D1817" s="71"/>
    </row>
    <row r="1818" spans="2:4" x14ac:dyDescent="0.2">
      <c r="B1818" s="69"/>
      <c r="C1818" s="70"/>
      <c r="D1818" s="71"/>
    </row>
    <row r="1819" spans="2:4" x14ac:dyDescent="0.2">
      <c r="B1819" s="69"/>
      <c r="C1819" s="70"/>
      <c r="D1819" s="71"/>
    </row>
    <row r="1820" spans="2:4" x14ac:dyDescent="0.2">
      <c r="B1820" s="69"/>
      <c r="C1820" s="70"/>
      <c r="D1820" s="71"/>
    </row>
    <row r="1821" spans="2:4" x14ac:dyDescent="0.2">
      <c r="B1821" s="69"/>
      <c r="C1821" s="70"/>
      <c r="D1821" s="71"/>
    </row>
    <row r="1822" spans="2:4" x14ac:dyDescent="0.2">
      <c r="B1822" s="69"/>
      <c r="C1822" s="70"/>
      <c r="D1822" s="71"/>
    </row>
    <row r="1823" spans="2:4" x14ac:dyDescent="0.2">
      <c r="B1823" s="69"/>
      <c r="C1823" s="70"/>
      <c r="D1823" s="71"/>
    </row>
    <row r="1824" spans="2:4" x14ac:dyDescent="0.2">
      <c r="B1824" s="69"/>
      <c r="C1824" s="70"/>
      <c r="D1824" s="71"/>
    </row>
    <row r="1825" spans="2:4" x14ac:dyDescent="0.2">
      <c r="B1825" s="69"/>
      <c r="C1825" s="70"/>
      <c r="D1825" s="71"/>
    </row>
    <row r="1826" spans="2:4" x14ac:dyDescent="0.2">
      <c r="B1826" s="69"/>
      <c r="C1826" s="70"/>
      <c r="D1826" s="71"/>
    </row>
    <row r="1827" spans="2:4" x14ac:dyDescent="0.2">
      <c r="B1827" s="69"/>
      <c r="C1827" s="70"/>
      <c r="D1827" s="71"/>
    </row>
    <row r="1828" spans="2:4" x14ac:dyDescent="0.2">
      <c r="B1828" s="69"/>
      <c r="C1828" s="70"/>
      <c r="D1828" s="71"/>
    </row>
    <row r="1829" spans="2:4" x14ac:dyDescent="0.2">
      <c r="B1829" s="69"/>
      <c r="C1829" s="70"/>
      <c r="D1829" s="71"/>
    </row>
    <row r="1830" spans="2:4" x14ac:dyDescent="0.2">
      <c r="B1830" s="69"/>
      <c r="C1830" s="70"/>
      <c r="D1830" s="71"/>
    </row>
    <row r="1831" spans="2:4" x14ac:dyDescent="0.2">
      <c r="B1831" s="69"/>
      <c r="C1831" s="70"/>
      <c r="D1831" s="71"/>
    </row>
    <row r="1832" spans="2:4" x14ac:dyDescent="0.2">
      <c r="B1832" s="69"/>
      <c r="C1832" s="70"/>
      <c r="D1832" s="71"/>
    </row>
    <row r="1833" spans="2:4" x14ac:dyDescent="0.2">
      <c r="B1833" s="69"/>
      <c r="C1833" s="70"/>
      <c r="D1833" s="71"/>
    </row>
    <row r="1834" spans="2:4" x14ac:dyDescent="0.2">
      <c r="B1834" s="69"/>
      <c r="C1834" s="70"/>
      <c r="D1834" s="71"/>
    </row>
    <row r="1835" spans="2:4" x14ac:dyDescent="0.2">
      <c r="B1835" s="69"/>
      <c r="C1835" s="70"/>
      <c r="D1835" s="71"/>
    </row>
    <row r="1836" spans="2:4" x14ac:dyDescent="0.2">
      <c r="B1836" s="69"/>
      <c r="C1836" s="70"/>
      <c r="D1836" s="71"/>
    </row>
    <row r="1837" spans="2:4" x14ac:dyDescent="0.2">
      <c r="B1837" s="69"/>
      <c r="C1837" s="70"/>
      <c r="D1837" s="71"/>
    </row>
    <row r="1838" spans="2:4" x14ac:dyDescent="0.2">
      <c r="B1838" s="69"/>
      <c r="C1838" s="70"/>
      <c r="D1838" s="71"/>
    </row>
    <row r="1839" spans="2:4" x14ac:dyDescent="0.2">
      <c r="B1839" s="69"/>
      <c r="C1839" s="70"/>
      <c r="D1839" s="71"/>
    </row>
    <row r="1840" spans="2:4" x14ac:dyDescent="0.2">
      <c r="B1840" s="69"/>
      <c r="C1840" s="70"/>
      <c r="D1840" s="71"/>
    </row>
    <row r="1841" spans="2:4" x14ac:dyDescent="0.2">
      <c r="B1841" s="69"/>
      <c r="C1841" s="70"/>
      <c r="D1841" s="71"/>
    </row>
    <row r="1842" spans="2:4" x14ac:dyDescent="0.2">
      <c r="B1842" s="69"/>
      <c r="C1842" s="70"/>
      <c r="D1842" s="71"/>
    </row>
    <row r="1843" spans="2:4" x14ac:dyDescent="0.2">
      <c r="B1843" s="69"/>
      <c r="C1843" s="70"/>
      <c r="D1843" s="71"/>
    </row>
    <row r="1844" spans="2:4" x14ac:dyDescent="0.2">
      <c r="B1844" s="69"/>
      <c r="C1844" s="70"/>
      <c r="D1844" s="71"/>
    </row>
    <row r="1845" spans="2:4" x14ac:dyDescent="0.2">
      <c r="B1845" s="69"/>
      <c r="C1845" s="70"/>
      <c r="D1845" s="71"/>
    </row>
    <row r="1846" spans="2:4" x14ac:dyDescent="0.2">
      <c r="B1846" s="69"/>
      <c r="C1846" s="70"/>
      <c r="D1846" s="71"/>
    </row>
    <row r="1847" spans="2:4" x14ac:dyDescent="0.2">
      <c r="B1847" s="69"/>
      <c r="C1847" s="70"/>
      <c r="D1847" s="71"/>
    </row>
    <row r="1848" spans="2:4" x14ac:dyDescent="0.2">
      <c r="B1848" s="69"/>
      <c r="C1848" s="70"/>
      <c r="D1848" s="71"/>
    </row>
    <row r="1849" spans="2:4" x14ac:dyDescent="0.2">
      <c r="B1849" s="69"/>
      <c r="C1849" s="70"/>
      <c r="D1849" s="71"/>
    </row>
    <row r="1850" spans="2:4" x14ac:dyDescent="0.2">
      <c r="B1850" s="69"/>
      <c r="C1850" s="70"/>
      <c r="D1850" s="71"/>
    </row>
    <row r="1851" spans="2:4" x14ac:dyDescent="0.2">
      <c r="B1851" s="69"/>
      <c r="C1851" s="70"/>
      <c r="D1851" s="71"/>
    </row>
    <row r="1852" spans="2:4" x14ac:dyDescent="0.2">
      <c r="B1852" s="69"/>
      <c r="C1852" s="70"/>
      <c r="D1852" s="71"/>
    </row>
    <row r="1853" spans="2:4" x14ac:dyDescent="0.2">
      <c r="B1853" s="69"/>
      <c r="C1853" s="70"/>
      <c r="D1853" s="71"/>
    </row>
    <row r="1854" spans="2:4" x14ac:dyDescent="0.2">
      <c r="B1854" s="69"/>
      <c r="C1854" s="70"/>
      <c r="D1854" s="71"/>
    </row>
    <row r="1855" spans="2:4" x14ac:dyDescent="0.2">
      <c r="B1855" s="69"/>
      <c r="C1855" s="70"/>
      <c r="D1855" s="71"/>
    </row>
    <row r="1856" spans="2:4" x14ac:dyDescent="0.2">
      <c r="B1856" s="69"/>
      <c r="C1856" s="70"/>
      <c r="D1856" s="71"/>
    </row>
    <row r="1857" spans="2:4" x14ac:dyDescent="0.2">
      <c r="B1857" s="69"/>
      <c r="C1857" s="70"/>
      <c r="D1857" s="71"/>
    </row>
    <row r="1858" spans="2:4" x14ac:dyDescent="0.2">
      <c r="B1858" s="69"/>
      <c r="C1858" s="70"/>
      <c r="D1858" s="71"/>
    </row>
    <row r="1859" spans="2:4" x14ac:dyDescent="0.2">
      <c r="B1859" s="69"/>
      <c r="C1859" s="70"/>
      <c r="D1859" s="71"/>
    </row>
    <row r="1860" spans="2:4" x14ac:dyDescent="0.2">
      <c r="B1860" s="69"/>
      <c r="C1860" s="70"/>
      <c r="D1860" s="71"/>
    </row>
    <row r="1861" spans="2:4" x14ac:dyDescent="0.2">
      <c r="B1861" s="69"/>
      <c r="C1861" s="70"/>
      <c r="D1861" s="71"/>
    </row>
    <row r="1862" spans="2:4" x14ac:dyDescent="0.2">
      <c r="B1862" s="69"/>
      <c r="C1862" s="70"/>
      <c r="D1862" s="71"/>
    </row>
    <row r="1863" spans="2:4" x14ac:dyDescent="0.2">
      <c r="B1863" s="69"/>
      <c r="C1863" s="70"/>
      <c r="D1863" s="71"/>
    </row>
    <row r="1864" spans="2:4" x14ac:dyDescent="0.2">
      <c r="B1864" s="69"/>
      <c r="C1864" s="70"/>
      <c r="D1864" s="71"/>
    </row>
    <row r="1865" spans="2:4" x14ac:dyDescent="0.2">
      <c r="B1865" s="69"/>
      <c r="C1865" s="70"/>
      <c r="D1865" s="71"/>
    </row>
    <row r="1866" spans="2:4" x14ac:dyDescent="0.2">
      <c r="B1866" s="69"/>
      <c r="C1866" s="70"/>
      <c r="D1866" s="71"/>
    </row>
    <row r="1867" spans="2:4" x14ac:dyDescent="0.2">
      <c r="B1867" s="69"/>
      <c r="C1867" s="70"/>
      <c r="D1867" s="71"/>
    </row>
    <row r="1868" spans="2:4" x14ac:dyDescent="0.2">
      <c r="B1868" s="69"/>
      <c r="C1868" s="70"/>
      <c r="D1868" s="71"/>
    </row>
    <row r="1869" spans="2:4" x14ac:dyDescent="0.2">
      <c r="B1869" s="69"/>
      <c r="C1869" s="70"/>
      <c r="D1869" s="71"/>
    </row>
    <row r="1870" spans="2:4" x14ac:dyDescent="0.2">
      <c r="B1870" s="69"/>
      <c r="C1870" s="70"/>
      <c r="D1870" s="71"/>
    </row>
    <row r="1871" spans="2:4" x14ac:dyDescent="0.2">
      <c r="B1871" s="69"/>
      <c r="C1871" s="70"/>
      <c r="D1871" s="71"/>
    </row>
    <row r="1872" spans="2:4" x14ac:dyDescent="0.2">
      <c r="B1872" s="69"/>
      <c r="C1872" s="70"/>
      <c r="D1872" s="71"/>
    </row>
    <row r="1873" spans="2:4" x14ac:dyDescent="0.2">
      <c r="B1873" s="69"/>
      <c r="C1873" s="70"/>
      <c r="D1873" s="71"/>
    </row>
    <row r="1874" spans="2:4" x14ac:dyDescent="0.2">
      <c r="B1874" s="69"/>
      <c r="C1874" s="70"/>
      <c r="D1874" s="71"/>
    </row>
    <row r="1875" spans="2:4" x14ac:dyDescent="0.2">
      <c r="B1875" s="69"/>
      <c r="C1875" s="70"/>
      <c r="D1875" s="71"/>
    </row>
    <row r="1876" spans="2:4" x14ac:dyDescent="0.2">
      <c r="B1876" s="69"/>
      <c r="C1876" s="70"/>
      <c r="D1876" s="71"/>
    </row>
    <row r="1877" spans="2:4" x14ac:dyDescent="0.2">
      <c r="B1877" s="69"/>
      <c r="C1877" s="70"/>
      <c r="D1877" s="71"/>
    </row>
    <row r="1878" spans="2:4" x14ac:dyDescent="0.2">
      <c r="B1878" s="69"/>
      <c r="C1878" s="70"/>
      <c r="D1878" s="71"/>
    </row>
    <row r="1879" spans="2:4" x14ac:dyDescent="0.2">
      <c r="B1879" s="69"/>
      <c r="C1879" s="70"/>
      <c r="D1879" s="71"/>
    </row>
    <row r="1880" spans="2:4" x14ac:dyDescent="0.2">
      <c r="B1880" s="69"/>
      <c r="C1880" s="70"/>
      <c r="D1880" s="71"/>
    </row>
    <row r="1881" spans="2:4" x14ac:dyDescent="0.2">
      <c r="B1881" s="69"/>
      <c r="C1881" s="70"/>
      <c r="D1881" s="71"/>
    </row>
    <row r="1882" spans="2:4" x14ac:dyDescent="0.2">
      <c r="B1882" s="69"/>
      <c r="C1882" s="70"/>
      <c r="D1882" s="71"/>
    </row>
    <row r="1883" spans="2:4" x14ac:dyDescent="0.2">
      <c r="B1883" s="69"/>
      <c r="C1883" s="70"/>
      <c r="D1883" s="71"/>
    </row>
    <row r="1884" spans="2:4" x14ac:dyDescent="0.2">
      <c r="B1884" s="69"/>
      <c r="C1884" s="70"/>
      <c r="D1884" s="71"/>
    </row>
    <row r="1885" spans="2:4" x14ac:dyDescent="0.2">
      <c r="B1885" s="69"/>
      <c r="C1885" s="70"/>
      <c r="D1885" s="71"/>
    </row>
    <row r="1886" spans="2:4" x14ac:dyDescent="0.2">
      <c r="B1886" s="69"/>
      <c r="C1886" s="70"/>
      <c r="D1886" s="71"/>
    </row>
    <row r="1887" spans="2:4" x14ac:dyDescent="0.2">
      <c r="B1887" s="69"/>
      <c r="C1887" s="70"/>
      <c r="D1887" s="71"/>
    </row>
    <row r="1888" spans="2:4" x14ac:dyDescent="0.2">
      <c r="B1888" s="69"/>
      <c r="C1888" s="70"/>
      <c r="D1888" s="71"/>
    </row>
    <row r="1889" spans="2:4" x14ac:dyDescent="0.2">
      <c r="B1889" s="69"/>
      <c r="C1889" s="70"/>
      <c r="D1889" s="71"/>
    </row>
    <row r="1890" spans="2:4" x14ac:dyDescent="0.2">
      <c r="B1890" s="69"/>
      <c r="C1890" s="70"/>
      <c r="D1890" s="71"/>
    </row>
    <row r="1891" spans="2:4" x14ac:dyDescent="0.2">
      <c r="B1891" s="69"/>
      <c r="C1891" s="70"/>
      <c r="D1891" s="71"/>
    </row>
    <row r="1892" spans="2:4" x14ac:dyDescent="0.2">
      <c r="B1892" s="69"/>
      <c r="C1892" s="70"/>
      <c r="D1892" s="71"/>
    </row>
    <row r="1893" spans="2:4" x14ac:dyDescent="0.2">
      <c r="B1893" s="69"/>
      <c r="C1893" s="70"/>
      <c r="D1893" s="71"/>
    </row>
    <row r="1894" spans="2:4" x14ac:dyDescent="0.2">
      <c r="B1894" s="69"/>
      <c r="C1894" s="70"/>
      <c r="D1894" s="71"/>
    </row>
    <row r="1895" spans="2:4" x14ac:dyDescent="0.2">
      <c r="B1895" s="69"/>
      <c r="C1895" s="70"/>
      <c r="D1895" s="71"/>
    </row>
    <row r="1896" spans="2:4" x14ac:dyDescent="0.2">
      <c r="B1896" s="69"/>
      <c r="C1896" s="70"/>
      <c r="D1896" s="71"/>
    </row>
    <row r="1897" spans="2:4" x14ac:dyDescent="0.2">
      <c r="B1897" s="69"/>
      <c r="C1897" s="70"/>
      <c r="D1897" s="71"/>
    </row>
    <row r="1898" spans="2:4" x14ac:dyDescent="0.2">
      <c r="B1898" s="69"/>
      <c r="C1898" s="70"/>
      <c r="D1898" s="71"/>
    </row>
    <row r="1899" spans="2:4" x14ac:dyDescent="0.2">
      <c r="B1899" s="69"/>
      <c r="C1899" s="70"/>
      <c r="D1899" s="71"/>
    </row>
    <row r="1900" spans="2:4" x14ac:dyDescent="0.2">
      <c r="B1900" s="69"/>
      <c r="C1900" s="70"/>
      <c r="D1900" s="71"/>
    </row>
    <row r="1901" spans="2:4" x14ac:dyDescent="0.2">
      <c r="B1901" s="69"/>
      <c r="C1901" s="70"/>
      <c r="D1901" s="71"/>
    </row>
    <row r="1902" spans="2:4" x14ac:dyDescent="0.2">
      <c r="B1902" s="69"/>
      <c r="C1902" s="70"/>
      <c r="D1902" s="71"/>
    </row>
    <row r="1903" spans="2:4" x14ac:dyDescent="0.2">
      <c r="B1903" s="69"/>
      <c r="C1903" s="70"/>
      <c r="D1903" s="71"/>
    </row>
    <row r="1904" spans="2:4" x14ac:dyDescent="0.2">
      <c r="B1904" s="69"/>
      <c r="C1904" s="70"/>
      <c r="D1904" s="71"/>
    </row>
    <row r="1905" spans="2:4" x14ac:dyDescent="0.2">
      <c r="B1905" s="69"/>
      <c r="C1905" s="70"/>
      <c r="D1905" s="71"/>
    </row>
    <row r="1906" spans="2:4" x14ac:dyDescent="0.2">
      <c r="B1906" s="69"/>
      <c r="C1906" s="70"/>
      <c r="D1906" s="71"/>
    </row>
    <row r="1907" spans="2:4" x14ac:dyDescent="0.2">
      <c r="B1907" s="69"/>
      <c r="C1907" s="70"/>
      <c r="D1907" s="71"/>
    </row>
    <row r="1908" spans="2:4" x14ac:dyDescent="0.2">
      <c r="B1908" s="69"/>
      <c r="C1908" s="70"/>
      <c r="D1908" s="71"/>
    </row>
    <row r="1909" spans="2:4" x14ac:dyDescent="0.2">
      <c r="B1909" s="69"/>
      <c r="C1909" s="70"/>
      <c r="D1909" s="71"/>
    </row>
    <row r="1910" spans="2:4" x14ac:dyDescent="0.2">
      <c r="B1910" s="69"/>
      <c r="C1910" s="70"/>
      <c r="D1910" s="71"/>
    </row>
    <row r="1911" spans="2:4" x14ac:dyDescent="0.2">
      <c r="B1911" s="69"/>
      <c r="C1911" s="70"/>
      <c r="D1911" s="71"/>
    </row>
    <row r="1912" spans="2:4" x14ac:dyDescent="0.2">
      <c r="B1912" s="69"/>
      <c r="C1912" s="70"/>
      <c r="D1912" s="71"/>
    </row>
    <row r="1913" spans="2:4" x14ac:dyDescent="0.2">
      <c r="B1913" s="69"/>
      <c r="C1913" s="70"/>
      <c r="D1913" s="71"/>
    </row>
    <row r="1914" spans="2:4" x14ac:dyDescent="0.2">
      <c r="B1914" s="69"/>
      <c r="C1914" s="70"/>
      <c r="D1914" s="71"/>
    </row>
    <row r="1915" spans="2:4" x14ac:dyDescent="0.2">
      <c r="B1915" s="69"/>
      <c r="C1915" s="70"/>
      <c r="D1915" s="71"/>
    </row>
    <row r="1916" spans="2:4" x14ac:dyDescent="0.2">
      <c r="B1916" s="69"/>
      <c r="C1916" s="70"/>
      <c r="D1916" s="71"/>
    </row>
    <row r="1917" spans="2:4" x14ac:dyDescent="0.2">
      <c r="B1917" s="69"/>
      <c r="C1917" s="70"/>
      <c r="D1917" s="71"/>
    </row>
    <row r="1918" spans="2:4" x14ac:dyDescent="0.2">
      <c r="B1918" s="69"/>
      <c r="C1918" s="70"/>
      <c r="D1918" s="71"/>
    </row>
    <row r="1919" spans="2:4" x14ac:dyDescent="0.2">
      <c r="B1919" s="69"/>
      <c r="C1919" s="70"/>
      <c r="D1919" s="71"/>
    </row>
    <row r="1920" spans="2:4" x14ac:dyDescent="0.2">
      <c r="B1920" s="69"/>
      <c r="C1920" s="70"/>
      <c r="D1920" s="71"/>
    </row>
    <row r="1921" spans="2:4" x14ac:dyDescent="0.2">
      <c r="B1921" s="69"/>
      <c r="C1921" s="70"/>
      <c r="D1921" s="71"/>
    </row>
    <row r="1922" spans="2:4" x14ac:dyDescent="0.2">
      <c r="B1922" s="69"/>
      <c r="C1922" s="70"/>
      <c r="D1922" s="71"/>
    </row>
    <row r="1923" spans="2:4" x14ac:dyDescent="0.2">
      <c r="B1923" s="69"/>
      <c r="C1923" s="70"/>
      <c r="D1923" s="71"/>
    </row>
    <row r="1924" spans="2:4" x14ac:dyDescent="0.2">
      <c r="B1924" s="69"/>
      <c r="C1924" s="70"/>
      <c r="D1924" s="71"/>
    </row>
    <row r="1925" spans="2:4" x14ac:dyDescent="0.2">
      <c r="B1925" s="69"/>
      <c r="C1925" s="70"/>
      <c r="D1925" s="71"/>
    </row>
    <row r="1926" spans="2:4" x14ac:dyDescent="0.2">
      <c r="B1926" s="69"/>
      <c r="C1926" s="70"/>
      <c r="D1926" s="71"/>
    </row>
    <row r="1927" spans="2:4" x14ac:dyDescent="0.2">
      <c r="B1927" s="69"/>
      <c r="C1927" s="70"/>
      <c r="D1927" s="71"/>
    </row>
    <row r="1928" spans="2:4" x14ac:dyDescent="0.2">
      <c r="B1928" s="69"/>
      <c r="C1928" s="70"/>
      <c r="D1928" s="71"/>
    </row>
    <row r="1929" spans="2:4" x14ac:dyDescent="0.2">
      <c r="B1929" s="69"/>
      <c r="C1929" s="70"/>
      <c r="D1929" s="71"/>
    </row>
    <row r="1930" spans="2:4" x14ac:dyDescent="0.2">
      <c r="B1930" s="69"/>
      <c r="C1930" s="70"/>
      <c r="D1930" s="71"/>
    </row>
    <row r="1931" spans="2:4" x14ac:dyDescent="0.2">
      <c r="B1931" s="69"/>
      <c r="C1931" s="70"/>
      <c r="D1931" s="71"/>
    </row>
    <row r="1932" spans="2:4" x14ac:dyDescent="0.2">
      <c r="B1932" s="69"/>
      <c r="C1932" s="70"/>
      <c r="D1932" s="71"/>
    </row>
    <row r="1933" spans="2:4" x14ac:dyDescent="0.2">
      <c r="B1933" s="69"/>
      <c r="C1933" s="70"/>
      <c r="D1933" s="71"/>
    </row>
    <row r="1934" spans="2:4" x14ac:dyDescent="0.2">
      <c r="B1934" s="69"/>
      <c r="C1934" s="70"/>
      <c r="D1934" s="71"/>
    </row>
    <row r="1935" spans="2:4" x14ac:dyDescent="0.2">
      <c r="B1935" s="69"/>
      <c r="C1935" s="70"/>
      <c r="D1935" s="71"/>
    </row>
    <row r="1936" spans="2:4" x14ac:dyDescent="0.2">
      <c r="B1936" s="69"/>
      <c r="C1936" s="70"/>
      <c r="D1936" s="71"/>
    </row>
    <row r="1937" spans="2:4" x14ac:dyDescent="0.2">
      <c r="B1937" s="69"/>
      <c r="C1937" s="70"/>
      <c r="D1937" s="71"/>
    </row>
    <row r="1938" spans="2:4" x14ac:dyDescent="0.2">
      <c r="B1938" s="69"/>
      <c r="C1938" s="70"/>
      <c r="D1938" s="71"/>
    </row>
    <row r="1939" spans="2:4" x14ac:dyDescent="0.2">
      <c r="B1939" s="69"/>
      <c r="C1939" s="70"/>
      <c r="D1939" s="71"/>
    </row>
    <row r="1940" spans="2:4" x14ac:dyDescent="0.2">
      <c r="B1940" s="69"/>
      <c r="C1940" s="70"/>
      <c r="D1940" s="71"/>
    </row>
    <row r="1941" spans="2:4" x14ac:dyDescent="0.2">
      <c r="B1941" s="69"/>
      <c r="C1941" s="70"/>
      <c r="D1941" s="71"/>
    </row>
    <row r="1942" spans="2:4" x14ac:dyDescent="0.2">
      <c r="B1942" s="69"/>
      <c r="C1942" s="70"/>
      <c r="D1942" s="71"/>
    </row>
    <row r="1943" spans="2:4" x14ac:dyDescent="0.2">
      <c r="B1943" s="69"/>
      <c r="C1943" s="70"/>
      <c r="D1943" s="71"/>
    </row>
    <row r="1944" spans="2:4" x14ac:dyDescent="0.2">
      <c r="B1944" s="69"/>
      <c r="C1944" s="70"/>
      <c r="D1944" s="71"/>
    </row>
    <row r="1945" spans="2:4" x14ac:dyDescent="0.2">
      <c r="B1945" s="69"/>
      <c r="C1945" s="70"/>
      <c r="D1945" s="71"/>
    </row>
    <row r="1946" spans="2:4" x14ac:dyDescent="0.2">
      <c r="B1946" s="69"/>
      <c r="C1946" s="70"/>
      <c r="D1946" s="71"/>
    </row>
    <row r="1947" spans="2:4" x14ac:dyDescent="0.2">
      <c r="B1947" s="69"/>
      <c r="C1947" s="70"/>
      <c r="D1947" s="71"/>
    </row>
    <row r="1948" spans="2:4" x14ac:dyDescent="0.2">
      <c r="B1948" s="69"/>
      <c r="C1948" s="70"/>
      <c r="D1948" s="71"/>
    </row>
    <row r="1949" spans="2:4" x14ac:dyDescent="0.2">
      <c r="B1949" s="69"/>
      <c r="C1949" s="70"/>
      <c r="D1949" s="71"/>
    </row>
    <row r="1950" spans="2:4" x14ac:dyDescent="0.2">
      <c r="B1950" s="69"/>
      <c r="C1950" s="70"/>
      <c r="D1950" s="71"/>
    </row>
    <row r="1951" spans="2:4" x14ac:dyDescent="0.2">
      <c r="B1951" s="69"/>
      <c r="C1951" s="70"/>
      <c r="D1951" s="71"/>
    </row>
    <row r="1952" spans="2:4" x14ac:dyDescent="0.2">
      <c r="B1952" s="69"/>
      <c r="C1952" s="70"/>
      <c r="D1952" s="71"/>
    </row>
    <row r="1953" spans="2:4" x14ac:dyDescent="0.2">
      <c r="B1953" s="69"/>
      <c r="C1953" s="70"/>
      <c r="D1953" s="71"/>
    </row>
    <row r="1954" spans="2:4" x14ac:dyDescent="0.2">
      <c r="B1954" s="69"/>
      <c r="C1954" s="70"/>
      <c r="D1954" s="71"/>
    </row>
    <row r="1955" spans="2:4" x14ac:dyDescent="0.2">
      <c r="B1955" s="69"/>
      <c r="C1955" s="70"/>
      <c r="D1955" s="71"/>
    </row>
    <row r="1956" spans="2:4" x14ac:dyDescent="0.2">
      <c r="B1956" s="69"/>
      <c r="C1956" s="70"/>
      <c r="D1956" s="71"/>
    </row>
    <row r="1957" spans="2:4" x14ac:dyDescent="0.2">
      <c r="B1957" s="69"/>
      <c r="C1957" s="70"/>
      <c r="D1957" s="71"/>
    </row>
    <row r="1958" spans="2:4" x14ac:dyDescent="0.2">
      <c r="B1958" s="69"/>
      <c r="C1958" s="70"/>
      <c r="D1958" s="71"/>
    </row>
    <row r="1959" spans="2:4" x14ac:dyDescent="0.2">
      <c r="B1959" s="69"/>
      <c r="C1959" s="70"/>
      <c r="D1959" s="71"/>
    </row>
    <row r="1960" spans="2:4" x14ac:dyDescent="0.2">
      <c r="B1960" s="69"/>
      <c r="C1960" s="70"/>
      <c r="D1960" s="71"/>
    </row>
    <row r="1961" spans="2:4" x14ac:dyDescent="0.2">
      <c r="B1961" s="69"/>
      <c r="C1961" s="70"/>
      <c r="D1961" s="71"/>
    </row>
    <row r="1962" spans="2:4" x14ac:dyDescent="0.2">
      <c r="B1962" s="69"/>
      <c r="C1962" s="70"/>
      <c r="D1962" s="71"/>
    </row>
    <row r="1963" spans="2:4" x14ac:dyDescent="0.2">
      <c r="B1963" s="69"/>
      <c r="C1963" s="70"/>
      <c r="D1963" s="71"/>
    </row>
    <row r="1964" spans="2:4" x14ac:dyDescent="0.2">
      <c r="B1964" s="69"/>
      <c r="C1964" s="70"/>
      <c r="D1964" s="71"/>
    </row>
    <row r="1965" spans="2:4" x14ac:dyDescent="0.2">
      <c r="B1965" s="69"/>
      <c r="C1965" s="70"/>
      <c r="D1965" s="71"/>
    </row>
    <row r="1966" spans="2:4" x14ac:dyDescent="0.2">
      <c r="B1966" s="69"/>
      <c r="C1966" s="70"/>
      <c r="D1966" s="71"/>
    </row>
    <row r="1967" spans="2:4" x14ac:dyDescent="0.2">
      <c r="B1967" s="69"/>
      <c r="C1967" s="70"/>
      <c r="D1967" s="71"/>
    </row>
    <row r="1968" spans="2:4" x14ac:dyDescent="0.2">
      <c r="B1968" s="69"/>
      <c r="C1968" s="70"/>
      <c r="D1968" s="71"/>
    </row>
    <row r="1969" spans="2:4" x14ac:dyDescent="0.2">
      <c r="B1969" s="69"/>
      <c r="C1969" s="70"/>
      <c r="D1969" s="71"/>
    </row>
    <row r="1970" spans="2:4" x14ac:dyDescent="0.2">
      <c r="B1970" s="69"/>
      <c r="C1970" s="70"/>
      <c r="D1970" s="71"/>
    </row>
    <row r="1971" spans="2:4" x14ac:dyDescent="0.2">
      <c r="B1971" s="69"/>
      <c r="C1971" s="70"/>
      <c r="D1971" s="71"/>
    </row>
    <row r="1972" spans="2:4" x14ac:dyDescent="0.2">
      <c r="B1972" s="69"/>
      <c r="C1972" s="70"/>
      <c r="D1972" s="71"/>
    </row>
    <row r="1973" spans="2:4" x14ac:dyDescent="0.2">
      <c r="B1973" s="69"/>
      <c r="C1973" s="70"/>
      <c r="D1973" s="71"/>
    </row>
    <row r="1974" spans="2:4" x14ac:dyDescent="0.2">
      <c r="B1974" s="69"/>
      <c r="C1974" s="70"/>
      <c r="D1974" s="71"/>
    </row>
    <row r="1975" spans="2:4" x14ac:dyDescent="0.2">
      <c r="B1975" s="69"/>
      <c r="C1975" s="70"/>
      <c r="D1975" s="71"/>
    </row>
    <row r="1976" spans="2:4" x14ac:dyDescent="0.2">
      <c r="B1976" s="69"/>
      <c r="C1976" s="70"/>
      <c r="D1976" s="71"/>
    </row>
    <row r="1977" spans="2:4" x14ac:dyDescent="0.2">
      <c r="B1977" s="69"/>
      <c r="C1977" s="70"/>
      <c r="D1977" s="71"/>
    </row>
    <row r="1978" spans="2:4" x14ac:dyDescent="0.2">
      <c r="B1978" s="69"/>
      <c r="C1978" s="70"/>
      <c r="D1978" s="71"/>
    </row>
    <row r="1979" spans="2:4" x14ac:dyDescent="0.2">
      <c r="B1979" s="69"/>
      <c r="C1979" s="70"/>
      <c r="D1979" s="71"/>
    </row>
    <row r="1980" spans="2:4" x14ac:dyDescent="0.2">
      <c r="B1980" s="69"/>
      <c r="C1980" s="70"/>
      <c r="D1980" s="71"/>
    </row>
    <row r="1981" spans="2:4" x14ac:dyDescent="0.2">
      <c r="B1981" s="69"/>
      <c r="C1981" s="70"/>
      <c r="D1981" s="71"/>
    </row>
    <row r="1982" spans="2:4" x14ac:dyDescent="0.2">
      <c r="B1982" s="69"/>
      <c r="C1982" s="70"/>
      <c r="D1982" s="71"/>
    </row>
    <row r="1983" spans="2:4" x14ac:dyDescent="0.2">
      <c r="B1983" s="69"/>
      <c r="C1983" s="70"/>
      <c r="D1983" s="71"/>
    </row>
    <row r="1984" spans="2:4" x14ac:dyDescent="0.2">
      <c r="B1984" s="69"/>
      <c r="C1984" s="70"/>
      <c r="D1984" s="71"/>
    </row>
    <row r="1985" spans="2:4" x14ac:dyDescent="0.2">
      <c r="B1985" s="69"/>
      <c r="C1985" s="70"/>
      <c r="D1985" s="71"/>
    </row>
    <row r="1986" spans="2:4" x14ac:dyDescent="0.2">
      <c r="B1986" s="69"/>
      <c r="C1986" s="70"/>
      <c r="D1986" s="71"/>
    </row>
    <row r="1987" spans="2:4" x14ac:dyDescent="0.2">
      <c r="B1987" s="69"/>
      <c r="C1987" s="70"/>
      <c r="D1987" s="71"/>
    </row>
    <row r="1988" spans="2:4" x14ac:dyDescent="0.2">
      <c r="B1988" s="69"/>
      <c r="C1988" s="70"/>
      <c r="D1988" s="71"/>
    </row>
    <row r="1989" spans="2:4" x14ac:dyDescent="0.2">
      <c r="B1989" s="69"/>
      <c r="C1989" s="70"/>
      <c r="D1989" s="71"/>
    </row>
    <row r="1990" spans="2:4" x14ac:dyDescent="0.2">
      <c r="B1990" s="69"/>
      <c r="C1990" s="70"/>
      <c r="D1990" s="71"/>
    </row>
    <row r="1991" spans="2:4" x14ac:dyDescent="0.2">
      <c r="B1991" s="69"/>
      <c r="C1991" s="70"/>
      <c r="D1991" s="71"/>
    </row>
    <row r="1992" spans="2:4" x14ac:dyDescent="0.2">
      <c r="B1992" s="69"/>
      <c r="C1992" s="70"/>
      <c r="D1992" s="71"/>
    </row>
    <row r="1993" spans="2:4" x14ac:dyDescent="0.2">
      <c r="B1993" s="69"/>
      <c r="C1993" s="70"/>
      <c r="D1993" s="71"/>
    </row>
    <row r="1994" spans="2:4" x14ac:dyDescent="0.2">
      <c r="B1994" s="69"/>
      <c r="C1994" s="70"/>
      <c r="D1994" s="71"/>
    </row>
    <row r="1995" spans="2:4" x14ac:dyDescent="0.2">
      <c r="B1995" s="69"/>
      <c r="C1995" s="70"/>
      <c r="D1995" s="71"/>
    </row>
    <row r="1996" spans="2:4" x14ac:dyDescent="0.2">
      <c r="B1996" s="69"/>
      <c r="C1996" s="70"/>
      <c r="D1996" s="71"/>
    </row>
    <row r="1997" spans="2:4" x14ac:dyDescent="0.2">
      <c r="B1997" s="69"/>
      <c r="C1997" s="70"/>
      <c r="D1997" s="71"/>
    </row>
    <row r="1998" spans="2:4" x14ac:dyDescent="0.2">
      <c r="B1998" s="69"/>
      <c r="C1998" s="70"/>
      <c r="D1998" s="71"/>
    </row>
    <row r="1999" spans="2:4" x14ac:dyDescent="0.2">
      <c r="B1999" s="69"/>
      <c r="C1999" s="70"/>
      <c r="D1999" s="71"/>
    </row>
    <row r="2000" spans="2:4" x14ac:dyDescent="0.2">
      <c r="B2000" s="69"/>
      <c r="C2000" s="70"/>
      <c r="D2000" s="71"/>
    </row>
    <row r="2001" spans="2:4" x14ac:dyDescent="0.2">
      <c r="B2001" s="69"/>
      <c r="C2001" s="70"/>
      <c r="D2001" s="71"/>
    </row>
    <row r="2002" spans="2:4" x14ac:dyDescent="0.2">
      <c r="B2002" s="69"/>
      <c r="C2002" s="70"/>
      <c r="D2002" s="71"/>
    </row>
    <row r="2003" spans="2:4" x14ac:dyDescent="0.2">
      <c r="B2003" s="69"/>
      <c r="C2003" s="70"/>
      <c r="D2003" s="71"/>
    </row>
    <row r="2004" spans="2:4" x14ac:dyDescent="0.2">
      <c r="B2004" s="69"/>
      <c r="C2004" s="70"/>
      <c r="D2004" s="71"/>
    </row>
    <row r="2005" spans="2:4" x14ac:dyDescent="0.2">
      <c r="B2005" s="69"/>
      <c r="C2005" s="70"/>
      <c r="D2005" s="71"/>
    </row>
    <row r="2006" spans="2:4" x14ac:dyDescent="0.2">
      <c r="B2006" s="69"/>
      <c r="C2006" s="70"/>
      <c r="D2006" s="71"/>
    </row>
    <row r="2007" spans="2:4" x14ac:dyDescent="0.2">
      <c r="B2007" s="69"/>
      <c r="C2007" s="70"/>
      <c r="D2007" s="71"/>
    </row>
    <row r="2008" spans="2:4" x14ac:dyDescent="0.2">
      <c r="B2008" s="69"/>
      <c r="C2008" s="70"/>
      <c r="D2008" s="71"/>
    </row>
    <row r="2009" spans="2:4" x14ac:dyDescent="0.2">
      <c r="B2009" s="69"/>
      <c r="C2009" s="70"/>
      <c r="D2009" s="71"/>
    </row>
    <row r="2010" spans="2:4" x14ac:dyDescent="0.2">
      <c r="B2010" s="69"/>
      <c r="C2010" s="70"/>
      <c r="D2010" s="71"/>
    </row>
    <row r="2011" spans="2:4" x14ac:dyDescent="0.2">
      <c r="B2011" s="69"/>
      <c r="C2011" s="70"/>
      <c r="D2011" s="71"/>
    </row>
    <row r="2012" spans="2:4" x14ac:dyDescent="0.2">
      <c r="B2012" s="69"/>
      <c r="C2012" s="70"/>
      <c r="D2012" s="71"/>
    </row>
    <row r="2013" spans="2:4" x14ac:dyDescent="0.2">
      <c r="B2013" s="69"/>
      <c r="C2013" s="70"/>
      <c r="D2013" s="71"/>
    </row>
    <row r="2014" spans="2:4" x14ac:dyDescent="0.2">
      <c r="B2014" s="69"/>
      <c r="C2014" s="70"/>
      <c r="D2014" s="71"/>
    </row>
    <row r="2015" spans="2:4" x14ac:dyDescent="0.2">
      <c r="B2015" s="69"/>
      <c r="C2015" s="70"/>
      <c r="D2015" s="71"/>
    </row>
    <row r="2016" spans="2:4" x14ac:dyDescent="0.2">
      <c r="B2016" s="69"/>
      <c r="C2016" s="70"/>
      <c r="D2016" s="71"/>
    </row>
    <row r="2017" spans="2:4" x14ac:dyDescent="0.2">
      <c r="B2017" s="69"/>
      <c r="C2017" s="70"/>
      <c r="D2017" s="71"/>
    </row>
    <row r="2018" spans="2:4" x14ac:dyDescent="0.2">
      <c r="B2018" s="69"/>
      <c r="C2018" s="70"/>
      <c r="D2018" s="71"/>
    </row>
    <row r="2019" spans="2:4" x14ac:dyDescent="0.2">
      <c r="B2019" s="69"/>
      <c r="C2019" s="70"/>
      <c r="D2019" s="71"/>
    </row>
    <row r="2020" spans="2:4" x14ac:dyDescent="0.2">
      <c r="B2020" s="69"/>
      <c r="C2020" s="70"/>
      <c r="D2020" s="71"/>
    </row>
    <row r="2021" spans="2:4" x14ac:dyDescent="0.2">
      <c r="B2021" s="69"/>
      <c r="C2021" s="70"/>
      <c r="D2021" s="71"/>
    </row>
    <row r="2022" spans="2:4" x14ac:dyDescent="0.2">
      <c r="B2022" s="69"/>
      <c r="C2022" s="70"/>
      <c r="D2022" s="71"/>
    </row>
    <row r="2023" spans="2:4" x14ac:dyDescent="0.2">
      <c r="B2023" s="69"/>
      <c r="C2023" s="70"/>
      <c r="D2023" s="71"/>
    </row>
    <row r="2024" spans="2:4" x14ac:dyDescent="0.2">
      <c r="B2024" s="69"/>
      <c r="C2024" s="70"/>
      <c r="D2024" s="71"/>
    </row>
    <row r="2025" spans="2:4" x14ac:dyDescent="0.2">
      <c r="B2025" s="69"/>
      <c r="C2025" s="70"/>
      <c r="D2025" s="71"/>
    </row>
    <row r="2026" spans="2:4" x14ac:dyDescent="0.2">
      <c r="B2026" s="69"/>
      <c r="C2026" s="70"/>
      <c r="D2026" s="71"/>
    </row>
    <row r="2027" spans="2:4" x14ac:dyDescent="0.2">
      <c r="B2027" s="69"/>
      <c r="C2027" s="70"/>
      <c r="D2027" s="71"/>
    </row>
    <row r="2028" spans="2:4" x14ac:dyDescent="0.2">
      <c r="B2028" s="69"/>
      <c r="C2028" s="70"/>
      <c r="D2028" s="71"/>
    </row>
    <row r="2029" spans="2:4" x14ac:dyDescent="0.2">
      <c r="B2029" s="69"/>
      <c r="C2029" s="70"/>
      <c r="D2029" s="71"/>
    </row>
    <row r="2030" spans="2:4" x14ac:dyDescent="0.2">
      <c r="B2030" s="69"/>
      <c r="C2030" s="70"/>
      <c r="D2030" s="71"/>
    </row>
    <row r="2031" spans="2:4" x14ac:dyDescent="0.2">
      <c r="B2031" s="69"/>
      <c r="C2031" s="70"/>
      <c r="D2031" s="71"/>
    </row>
    <row r="2032" spans="2:4" x14ac:dyDescent="0.2">
      <c r="B2032" s="69"/>
      <c r="C2032" s="70"/>
      <c r="D2032" s="71"/>
    </row>
    <row r="2033" spans="2:4" x14ac:dyDescent="0.2">
      <c r="B2033" s="69"/>
      <c r="C2033" s="70"/>
      <c r="D2033" s="71"/>
    </row>
    <row r="2034" spans="2:4" x14ac:dyDescent="0.2">
      <c r="B2034" s="69"/>
      <c r="C2034" s="70"/>
      <c r="D2034" s="71"/>
    </row>
    <row r="2035" spans="2:4" x14ac:dyDescent="0.2">
      <c r="B2035" s="69"/>
      <c r="C2035" s="70"/>
      <c r="D2035" s="71"/>
    </row>
    <row r="2036" spans="2:4" x14ac:dyDescent="0.2">
      <c r="B2036" s="69"/>
      <c r="C2036" s="70"/>
      <c r="D2036" s="71"/>
    </row>
    <row r="2037" spans="2:4" x14ac:dyDescent="0.2">
      <c r="B2037" s="69"/>
      <c r="C2037" s="70"/>
      <c r="D2037" s="71"/>
    </row>
    <row r="2038" spans="2:4" x14ac:dyDescent="0.2">
      <c r="B2038" s="69"/>
      <c r="C2038" s="70"/>
      <c r="D2038" s="71"/>
    </row>
    <row r="2039" spans="2:4" x14ac:dyDescent="0.2">
      <c r="B2039" s="69"/>
      <c r="C2039" s="70"/>
      <c r="D2039" s="71"/>
    </row>
    <row r="2040" spans="2:4" x14ac:dyDescent="0.2">
      <c r="B2040" s="69"/>
      <c r="C2040" s="70"/>
      <c r="D2040" s="71"/>
    </row>
    <row r="2041" spans="2:4" x14ac:dyDescent="0.2">
      <c r="B2041" s="69"/>
      <c r="C2041" s="70"/>
      <c r="D2041" s="71"/>
    </row>
    <row r="2042" spans="2:4" x14ac:dyDescent="0.2">
      <c r="B2042" s="69"/>
      <c r="C2042" s="70"/>
      <c r="D2042" s="71"/>
    </row>
    <row r="2043" spans="2:4" x14ac:dyDescent="0.2">
      <c r="B2043" s="69"/>
      <c r="C2043" s="70"/>
      <c r="D2043" s="71"/>
    </row>
    <row r="2044" spans="2:4" x14ac:dyDescent="0.2">
      <c r="B2044" s="69"/>
      <c r="C2044" s="70"/>
      <c r="D2044" s="71"/>
    </row>
    <row r="2045" spans="2:4" x14ac:dyDescent="0.2">
      <c r="B2045" s="69"/>
      <c r="C2045" s="70"/>
      <c r="D2045" s="71"/>
    </row>
    <row r="2046" spans="2:4" x14ac:dyDescent="0.2">
      <c r="B2046" s="69"/>
      <c r="C2046" s="70"/>
      <c r="D2046" s="71"/>
    </row>
    <row r="2047" spans="2:4" x14ac:dyDescent="0.2">
      <c r="B2047" s="69"/>
      <c r="C2047" s="70"/>
      <c r="D2047" s="71"/>
    </row>
    <row r="2048" spans="2:4" x14ac:dyDescent="0.2">
      <c r="B2048" s="69"/>
      <c r="C2048" s="70"/>
      <c r="D2048" s="71"/>
    </row>
    <row r="2049" spans="2:4" x14ac:dyDescent="0.2">
      <c r="B2049" s="69"/>
      <c r="C2049" s="70"/>
      <c r="D2049" s="71"/>
    </row>
    <row r="2050" spans="2:4" x14ac:dyDescent="0.2">
      <c r="B2050" s="69"/>
      <c r="C2050" s="70"/>
      <c r="D2050" s="71"/>
    </row>
    <row r="2051" spans="2:4" x14ac:dyDescent="0.2">
      <c r="B2051" s="69"/>
      <c r="C2051" s="70"/>
      <c r="D2051" s="71"/>
    </row>
    <row r="2052" spans="2:4" x14ac:dyDescent="0.2">
      <c r="B2052" s="69"/>
      <c r="C2052" s="70"/>
      <c r="D2052" s="71"/>
    </row>
    <row r="2053" spans="2:4" x14ac:dyDescent="0.2">
      <c r="B2053" s="69"/>
      <c r="C2053" s="70"/>
      <c r="D2053" s="71"/>
    </row>
    <row r="2054" spans="2:4" x14ac:dyDescent="0.2">
      <c r="B2054" s="69"/>
      <c r="C2054" s="70"/>
      <c r="D2054" s="71"/>
    </row>
    <row r="2055" spans="2:4" x14ac:dyDescent="0.2">
      <c r="B2055" s="69"/>
      <c r="C2055" s="70"/>
      <c r="D2055" s="71"/>
    </row>
    <row r="2056" spans="2:4" x14ac:dyDescent="0.2">
      <c r="B2056" s="69"/>
      <c r="C2056" s="70"/>
      <c r="D2056" s="71"/>
    </row>
    <row r="2057" spans="2:4" x14ac:dyDescent="0.2">
      <c r="B2057" s="69"/>
      <c r="C2057" s="70"/>
      <c r="D2057" s="71"/>
    </row>
    <row r="2058" spans="2:4" x14ac:dyDescent="0.2">
      <c r="B2058" s="69"/>
      <c r="C2058" s="70"/>
      <c r="D2058" s="71"/>
    </row>
    <row r="2059" spans="2:4" x14ac:dyDescent="0.2">
      <c r="B2059" s="69"/>
      <c r="C2059" s="70"/>
      <c r="D2059" s="71"/>
    </row>
    <row r="2060" spans="2:4" x14ac:dyDescent="0.2">
      <c r="B2060" s="69"/>
      <c r="C2060" s="70"/>
      <c r="D2060" s="71"/>
    </row>
    <row r="2061" spans="2:4" x14ac:dyDescent="0.2">
      <c r="B2061" s="69"/>
      <c r="C2061" s="70"/>
      <c r="D2061" s="71"/>
    </row>
    <row r="2062" spans="2:4" x14ac:dyDescent="0.2">
      <c r="B2062" s="69"/>
      <c r="C2062" s="70"/>
      <c r="D2062" s="71"/>
    </row>
    <row r="2063" spans="2:4" x14ac:dyDescent="0.2">
      <c r="B2063" s="69"/>
      <c r="C2063" s="70"/>
      <c r="D2063" s="71"/>
    </row>
    <row r="2064" spans="2:4" x14ac:dyDescent="0.2">
      <c r="B2064" s="69"/>
      <c r="C2064" s="70"/>
      <c r="D2064" s="71"/>
    </row>
    <row r="2065" spans="2:4" x14ac:dyDescent="0.2">
      <c r="B2065" s="69"/>
      <c r="C2065" s="70"/>
      <c r="D2065" s="71"/>
    </row>
    <row r="2066" spans="2:4" x14ac:dyDescent="0.2">
      <c r="B2066" s="69"/>
      <c r="C2066" s="70"/>
      <c r="D2066" s="71"/>
    </row>
    <row r="2067" spans="2:4" x14ac:dyDescent="0.2">
      <c r="B2067" s="69"/>
      <c r="C2067" s="70"/>
      <c r="D2067" s="71"/>
    </row>
    <row r="2068" spans="2:4" x14ac:dyDescent="0.2">
      <c r="B2068" s="69"/>
      <c r="C2068" s="70"/>
      <c r="D2068" s="71"/>
    </row>
    <row r="2069" spans="2:4" x14ac:dyDescent="0.2">
      <c r="B2069" s="69"/>
      <c r="C2069" s="70"/>
      <c r="D2069" s="71"/>
    </row>
    <row r="2070" spans="2:4" x14ac:dyDescent="0.2">
      <c r="B2070" s="69"/>
      <c r="C2070" s="70"/>
      <c r="D2070" s="71"/>
    </row>
    <row r="2071" spans="2:4" x14ac:dyDescent="0.2">
      <c r="B2071" s="69"/>
      <c r="C2071" s="70"/>
      <c r="D2071" s="71"/>
    </row>
    <row r="2072" spans="2:4" x14ac:dyDescent="0.2">
      <c r="B2072" s="69"/>
      <c r="C2072" s="70"/>
      <c r="D2072" s="71"/>
    </row>
    <row r="2073" spans="2:4" x14ac:dyDescent="0.2">
      <c r="B2073" s="69"/>
      <c r="C2073" s="70"/>
      <c r="D2073" s="71"/>
    </row>
    <row r="2074" spans="2:4" x14ac:dyDescent="0.2">
      <c r="B2074" s="69"/>
      <c r="C2074" s="70"/>
      <c r="D2074" s="71"/>
    </row>
    <row r="2075" spans="2:4" x14ac:dyDescent="0.2">
      <c r="B2075" s="69"/>
      <c r="C2075" s="70"/>
      <c r="D2075" s="71"/>
    </row>
    <row r="2076" spans="2:4" x14ac:dyDescent="0.2">
      <c r="B2076" s="69"/>
      <c r="C2076" s="70"/>
      <c r="D2076" s="71"/>
    </row>
    <row r="2077" spans="2:4" x14ac:dyDescent="0.2">
      <c r="B2077" s="69"/>
      <c r="C2077" s="70"/>
      <c r="D2077" s="71"/>
    </row>
    <row r="2078" spans="2:4" x14ac:dyDescent="0.2">
      <c r="B2078" s="69"/>
      <c r="C2078" s="70"/>
      <c r="D2078" s="71"/>
    </row>
    <row r="2079" spans="2:4" x14ac:dyDescent="0.2">
      <c r="B2079" s="69"/>
      <c r="C2079" s="70"/>
      <c r="D2079" s="71"/>
    </row>
    <row r="2080" spans="2:4" x14ac:dyDescent="0.2">
      <c r="B2080" s="69"/>
      <c r="C2080" s="70"/>
      <c r="D2080" s="71"/>
    </row>
    <row r="2081" spans="2:4" x14ac:dyDescent="0.2">
      <c r="B2081" s="69"/>
      <c r="C2081" s="70"/>
      <c r="D2081" s="71"/>
    </row>
    <row r="2082" spans="2:4" x14ac:dyDescent="0.2">
      <c r="B2082" s="69"/>
      <c r="C2082" s="70"/>
      <c r="D2082" s="71"/>
    </row>
    <row r="2083" spans="2:4" x14ac:dyDescent="0.2">
      <c r="B2083" s="69"/>
      <c r="C2083" s="70"/>
      <c r="D2083" s="71"/>
    </row>
    <row r="2084" spans="2:4" x14ac:dyDescent="0.2">
      <c r="B2084" s="69"/>
      <c r="C2084" s="70"/>
      <c r="D2084" s="71"/>
    </row>
    <row r="2085" spans="2:4" x14ac:dyDescent="0.2">
      <c r="B2085" s="69"/>
      <c r="C2085" s="70"/>
      <c r="D2085" s="71"/>
    </row>
    <row r="2086" spans="2:4" x14ac:dyDescent="0.2">
      <c r="B2086" s="69"/>
      <c r="C2086" s="70"/>
      <c r="D2086" s="71"/>
    </row>
    <row r="2087" spans="2:4" x14ac:dyDescent="0.2">
      <c r="B2087" s="69"/>
      <c r="C2087" s="70"/>
      <c r="D2087" s="71"/>
    </row>
    <row r="2088" spans="2:4" x14ac:dyDescent="0.2">
      <c r="B2088" s="69"/>
      <c r="C2088" s="70"/>
      <c r="D2088" s="71"/>
    </row>
    <row r="2089" spans="2:4" x14ac:dyDescent="0.2">
      <c r="B2089" s="69"/>
      <c r="C2089" s="70"/>
      <c r="D2089" s="71"/>
    </row>
    <row r="2090" spans="2:4" x14ac:dyDescent="0.2">
      <c r="B2090" s="69"/>
      <c r="C2090" s="70"/>
      <c r="D2090" s="71"/>
    </row>
    <row r="2091" spans="2:4" x14ac:dyDescent="0.2">
      <c r="B2091" s="69"/>
      <c r="C2091" s="70"/>
      <c r="D2091" s="71"/>
    </row>
    <row r="2092" spans="2:4" x14ac:dyDescent="0.2">
      <c r="B2092" s="69"/>
      <c r="C2092" s="70"/>
      <c r="D2092" s="71"/>
    </row>
    <row r="2093" spans="2:4" x14ac:dyDescent="0.2">
      <c r="B2093" s="69"/>
      <c r="C2093" s="70"/>
      <c r="D2093" s="71"/>
    </row>
    <row r="2094" spans="2:4" x14ac:dyDescent="0.2">
      <c r="B2094" s="69"/>
      <c r="C2094" s="70"/>
      <c r="D2094" s="71"/>
    </row>
    <row r="2095" spans="2:4" x14ac:dyDescent="0.2">
      <c r="B2095" s="69"/>
      <c r="C2095" s="70"/>
      <c r="D2095" s="71"/>
    </row>
    <row r="2096" spans="2:4" x14ac:dyDescent="0.2">
      <c r="B2096" s="69"/>
      <c r="C2096" s="70"/>
      <c r="D2096" s="71"/>
    </row>
    <row r="2097" spans="2:4" x14ac:dyDescent="0.2">
      <c r="B2097" s="69"/>
      <c r="C2097" s="70"/>
      <c r="D2097" s="71"/>
    </row>
    <row r="2098" spans="2:4" x14ac:dyDescent="0.2">
      <c r="B2098" s="69"/>
      <c r="C2098" s="70"/>
      <c r="D2098" s="71"/>
    </row>
    <row r="2099" spans="2:4" x14ac:dyDescent="0.2">
      <c r="B2099" s="69"/>
      <c r="C2099" s="70"/>
      <c r="D2099" s="71"/>
    </row>
    <row r="2100" spans="2:4" x14ac:dyDescent="0.2">
      <c r="B2100" s="69"/>
      <c r="C2100" s="70"/>
      <c r="D2100" s="71"/>
    </row>
    <row r="2101" spans="2:4" x14ac:dyDescent="0.2">
      <c r="B2101" s="69"/>
      <c r="C2101" s="70"/>
      <c r="D2101" s="71"/>
    </row>
    <row r="2102" spans="2:4" x14ac:dyDescent="0.2">
      <c r="B2102" s="69"/>
      <c r="C2102" s="70"/>
      <c r="D2102" s="71"/>
    </row>
    <row r="2103" spans="2:4" x14ac:dyDescent="0.2">
      <c r="B2103" s="69"/>
      <c r="C2103" s="70"/>
      <c r="D2103" s="71"/>
    </row>
    <row r="2104" spans="2:4" x14ac:dyDescent="0.2">
      <c r="B2104" s="69"/>
      <c r="C2104" s="70"/>
      <c r="D2104" s="71"/>
    </row>
    <row r="2105" spans="2:4" x14ac:dyDescent="0.2">
      <c r="B2105" s="69"/>
      <c r="C2105" s="70"/>
      <c r="D2105" s="71"/>
    </row>
    <row r="2106" spans="2:4" x14ac:dyDescent="0.2">
      <c r="B2106" s="69"/>
      <c r="C2106" s="70"/>
      <c r="D2106" s="71"/>
    </row>
    <row r="2107" spans="2:4" x14ac:dyDescent="0.2">
      <c r="B2107" s="69"/>
      <c r="C2107" s="70"/>
      <c r="D2107" s="71"/>
    </row>
    <row r="2108" spans="2:4" x14ac:dyDescent="0.2">
      <c r="B2108" s="69"/>
      <c r="C2108" s="70"/>
      <c r="D2108" s="71"/>
    </row>
    <row r="2109" spans="2:4" x14ac:dyDescent="0.2">
      <c r="B2109" s="69"/>
      <c r="C2109" s="70"/>
      <c r="D2109" s="71"/>
    </row>
    <row r="2110" spans="2:4" x14ac:dyDescent="0.2">
      <c r="B2110" s="69"/>
      <c r="C2110" s="70"/>
      <c r="D2110" s="71"/>
    </row>
    <row r="2111" spans="2:4" x14ac:dyDescent="0.2">
      <c r="B2111" s="69"/>
      <c r="C2111" s="70"/>
      <c r="D2111" s="71"/>
    </row>
    <row r="2112" spans="2:4" x14ac:dyDescent="0.2">
      <c r="B2112" s="69"/>
      <c r="C2112" s="70"/>
      <c r="D2112" s="71"/>
    </row>
    <row r="2113" spans="2:4" x14ac:dyDescent="0.2">
      <c r="B2113" s="69"/>
      <c r="C2113" s="70"/>
      <c r="D2113" s="71"/>
    </row>
    <row r="2114" spans="2:4" x14ac:dyDescent="0.2">
      <c r="B2114" s="69"/>
      <c r="C2114" s="70"/>
      <c r="D2114" s="71"/>
    </row>
    <row r="2115" spans="2:4" x14ac:dyDescent="0.2">
      <c r="B2115" s="69"/>
      <c r="C2115" s="70"/>
      <c r="D2115" s="71"/>
    </row>
    <row r="2116" spans="2:4" x14ac:dyDescent="0.2">
      <c r="B2116" s="69"/>
      <c r="C2116" s="70"/>
      <c r="D2116" s="71"/>
    </row>
    <row r="2117" spans="2:4" x14ac:dyDescent="0.2">
      <c r="B2117" s="69"/>
      <c r="C2117" s="70"/>
      <c r="D2117" s="71"/>
    </row>
    <row r="2118" spans="2:4" x14ac:dyDescent="0.2">
      <c r="B2118" s="69"/>
      <c r="C2118" s="70"/>
      <c r="D2118" s="71"/>
    </row>
    <row r="2119" spans="2:4" x14ac:dyDescent="0.2">
      <c r="B2119" s="69"/>
      <c r="C2119" s="70"/>
      <c r="D2119" s="71"/>
    </row>
    <row r="2120" spans="2:4" x14ac:dyDescent="0.2">
      <c r="B2120" s="69"/>
      <c r="C2120" s="70"/>
      <c r="D2120" s="71"/>
    </row>
    <row r="2121" spans="2:4" x14ac:dyDescent="0.2">
      <c r="B2121" s="69"/>
      <c r="C2121" s="70"/>
      <c r="D2121" s="71"/>
    </row>
    <row r="2122" spans="2:4" x14ac:dyDescent="0.2">
      <c r="B2122" s="69"/>
      <c r="C2122" s="70"/>
      <c r="D2122" s="71"/>
    </row>
    <row r="2123" spans="2:4" x14ac:dyDescent="0.2">
      <c r="B2123" s="69"/>
      <c r="C2123" s="70"/>
      <c r="D2123" s="71"/>
    </row>
    <row r="2124" spans="2:4" x14ac:dyDescent="0.2">
      <c r="B2124" s="69"/>
      <c r="C2124" s="70"/>
      <c r="D2124" s="71"/>
    </row>
    <row r="2125" spans="2:4" x14ac:dyDescent="0.2">
      <c r="B2125" s="69"/>
      <c r="C2125" s="70"/>
      <c r="D2125" s="71"/>
    </row>
    <row r="2126" spans="2:4" x14ac:dyDescent="0.2">
      <c r="B2126" s="69"/>
      <c r="C2126" s="70"/>
      <c r="D2126" s="71"/>
    </row>
    <row r="2127" spans="2:4" x14ac:dyDescent="0.2">
      <c r="B2127" s="69"/>
      <c r="C2127" s="70"/>
      <c r="D2127" s="71"/>
    </row>
    <row r="2128" spans="2:4" x14ac:dyDescent="0.2">
      <c r="B2128" s="69"/>
      <c r="C2128" s="70"/>
      <c r="D2128" s="71"/>
    </row>
    <row r="2129" spans="2:4" x14ac:dyDescent="0.2">
      <c r="B2129" s="69"/>
      <c r="C2129" s="70"/>
      <c r="D2129" s="71"/>
    </row>
    <row r="2130" spans="2:4" x14ac:dyDescent="0.2">
      <c r="B2130" s="69"/>
      <c r="C2130" s="70"/>
      <c r="D2130" s="71"/>
    </row>
    <row r="2131" spans="2:4" x14ac:dyDescent="0.2">
      <c r="B2131" s="69"/>
      <c r="C2131" s="70"/>
      <c r="D2131" s="71"/>
    </row>
    <row r="2132" spans="2:4" x14ac:dyDescent="0.2">
      <c r="B2132" s="69"/>
      <c r="C2132" s="70"/>
      <c r="D2132" s="71"/>
    </row>
    <row r="2133" spans="2:4" x14ac:dyDescent="0.2">
      <c r="B2133" s="69"/>
      <c r="C2133" s="70"/>
      <c r="D2133" s="71"/>
    </row>
    <row r="2134" spans="2:4" x14ac:dyDescent="0.2">
      <c r="B2134" s="69"/>
      <c r="C2134" s="70"/>
      <c r="D2134" s="71"/>
    </row>
    <row r="2135" spans="2:4" x14ac:dyDescent="0.2">
      <c r="B2135" s="69"/>
      <c r="C2135" s="70"/>
      <c r="D2135" s="71"/>
    </row>
    <row r="2136" spans="2:4" x14ac:dyDescent="0.2">
      <c r="B2136" s="69"/>
      <c r="C2136" s="70"/>
      <c r="D2136" s="71"/>
    </row>
    <row r="2137" spans="2:4" x14ac:dyDescent="0.2">
      <c r="B2137" s="69"/>
      <c r="C2137" s="70"/>
      <c r="D2137" s="71"/>
    </row>
    <row r="2138" spans="2:4" x14ac:dyDescent="0.2">
      <c r="B2138" s="69"/>
      <c r="C2138" s="70"/>
      <c r="D2138" s="71"/>
    </row>
    <row r="2139" spans="2:4" x14ac:dyDescent="0.2">
      <c r="B2139" s="69"/>
      <c r="C2139" s="70"/>
      <c r="D2139" s="71"/>
    </row>
    <row r="2140" spans="2:4" x14ac:dyDescent="0.2">
      <c r="B2140" s="69"/>
      <c r="C2140" s="70"/>
      <c r="D2140" s="71"/>
    </row>
    <row r="2141" spans="2:4" x14ac:dyDescent="0.2">
      <c r="B2141" s="69"/>
      <c r="C2141" s="70"/>
      <c r="D2141" s="71"/>
    </row>
    <row r="2142" spans="2:4" x14ac:dyDescent="0.2">
      <c r="B2142" s="69"/>
      <c r="C2142" s="70"/>
      <c r="D2142" s="71"/>
    </row>
    <row r="2143" spans="2:4" x14ac:dyDescent="0.2">
      <c r="B2143" s="69"/>
      <c r="C2143" s="70"/>
      <c r="D2143" s="71"/>
    </row>
    <row r="2144" spans="2:4" x14ac:dyDescent="0.2">
      <c r="B2144" s="69"/>
      <c r="C2144" s="70"/>
      <c r="D2144" s="71"/>
    </row>
    <row r="2145" spans="2:4" x14ac:dyDescent="0.2">
      <c r="B2145" s="69"/>
      <c r="C2145" s="70"/>
      <c r="D2145" s="71"/>
    </row>
    <row r="2146" spans="2:4" x14ac:dyDescent="0.2">
      <c r="B2146" s="69"/>
      <c r="C2146" s="70"/>
      <c r="D2146" s="71"/>
    </row>
    <row r="2147" spans="2:4" x14ac:dyDescent="0.2">
      <c r="B2147" s="69"/>
      <c r="C2147" s="70"/>
      <c r="D2147" s="71"/>
    </row>
    <row r="2148" spans="2:4" x14ac:dyDescent="0.2">
      <c r="B2148" s="69"/>
      <c r="C2148" s="70"/>
      <c r="D2148" s="71"/>
    </row>
    <row r="2149" spans="2:4" x14ac:dyDescent="0.2">
      <c r="B2149" s="69"/>
      <c r="C2149" s="70"/>
      <c r="D2149" s="71"/>
    </row>
    <row r="2150" spans="2:4" x14ac:dyDescent="0.2">
      <c r="B2150" s="69"/>
      <c r="C2150" s="70"/>
      <c r="D2150" s="71"/>
    </row>
    <row r="2151" spans="2:4" x14ac:dyDescent="0.2">
      <c r="B2151" s="69"/>
      <c r="C2151" s="70"/>
      <c r="D2151" s="71"/>
    </row>
    <row r="2152" spans="2:4" x14ac:dyDescent="0.2">
      <c r="B2152" s="69"/>
      <c r="C2152" s="70"/>
      <c r="D2152" s="71"/>
    </row>
    <row r="2153" spans="2:4" x14ac:dyDescent="0.2">
      <c r="B2153" s="69"/>
      <c r="C2153" s="70"/>
      <c r="D2153" s="71"/>
    </row>
    <row r="2154" spans="2:4" x14ac:dyDescent="0.2">
      <c r="B2154" s="69"/>
      <c r="C2154" s="70"/>
      <c r="D2154" s="71"/>
    </row>
    <row r="2155" spans="2:4" x14ac:dyDescent="0.2">
      <c r="B2155" s="69"/>
      <c r="C2155" s="70"/>
      <c r="D2155" s="71"/>
    </row>
    <row r="2156" spans="2:4" x14ac:dyDescent="0.2">
      <c r="B2156" s="69"/>
      <c r="C2156" s="70"/>
      <c r="D2156" s="71"/>
    </row>
    <row r="2157" spans="2:4" x14ac:dyDescent="0.2">
      <c r="B2157" s="69"/>
      <c r="C2157" s="70"/>
      <c r="D2157" s="71"/>
    </row>
    <row r="2158" spans="2:4" x14ac:dyDescent="0.2">
      <c r="B2158" s="69"/>
      <c r="C2158" s="70"/>
      <c r="D2158" s="71"/>
    </row>
    <row r="2159" spans="2:4" x14ac:dyDescent="0.2">
      <c r="B2159" s="69"/>
      <c r="C2159" s="70"/>
      <c r="D2159" s="71"/>
    </row>
    <row r="2160" spans="2:4" x14ac:dyDescent="0.2">
      <c r="B2160" s="69"/>
      <c r="C2160" s="70"/>
      <c r="D2160" s="71"/>
    </row>
    <row r="2161" spans="2:4" x14ac:dyDescent="0.2">
      <c r="B2161" s="69"/>
      <c r="C2161" s="70"/>
      <c r="D2161" s="71"/>
    </row>
    <row r="2162" spans="2:4" x14ac:dyDescent="0.2">
      <c r="B2162" s="69"/>
      <c r="C2162" s="70"/>
      <c r="D2162" s="71"/>
    </row>
    <row r="2163" spans="2:4" x14ac:dyDescent="0.2">
      <c r="B2163" s="69"/>
      <c r="C2163" s="70"/>
      <c r="D2163" s="71"/>
    </row>
    <row r="2164" spans="2:4" x14ac:dyDescent="0.2">
      <c r="B2164" s="69"/>
      <c r="C2164" s="70"/>
      <c r="D2164" s="71"/>
    </row>
    <row r="2165" spans="2:4" x14ac:dyDescent="0.2">
      <c r="B2165" s="69"/>
      <c r="C2165" s="70"/>
      <c r="D2165" s="71"/>
    </row>
    <row r="2166" spans="2:4" x14ac:dyDescent="0.2">
      <c r="B2166" s="69"/>
      <c r="C2166" s="70"/>
      <c r="D2166" s="71"/>
    </row>
    <row r="2167" spans="2:4" x14ac:dyDescent="0.2">
      <c r="B2167" s="69"/>
      <c r="C2167" s="70"/>
      <c r="D2167" s="71"/>
    </row>
    <row r="2168" spans="2:4" x14ac:dyDescent="0.2">
      <c r="B2168" s="69"/>
      <c r="C2168" s="70"/>
      <c r="D2168" s="71"/>
    </row>
    <row r="2169" spans="2:4" x14ac:dyDescent="0.2">
      <c r="B2169" s="69"/>
      <c r="C2169" s="70"/>
      <c r="D2169" s="71"/>
    </row>
    <row r="2170" spans="2:4" x14ac:dyDescent="0.2">
      <c r="B2170" s="69"/>
      <c r="C2170" s="70"/>
      <c r="D2170" s="71"/>
    </row>
    <row r="2171" spans="2:4" x14ac:dyDescent="0.2">
      <c r="B2171" s="69"/>
      <c r="C2171" s="70"/>
      <c r="D2171" s="71"/>
    </row>
    <row r="2172" spans="2:4" x14ac:dyDescent="0.2">
      <c r="B2172" s="69"/>
      <c r="C2172" s="70"/>
      <c r="D2172" s="71"/>
    </row>
    <row r="2173" spans="2:4" x14ac:dyDescent="0.2">
      <c r="B2173" s="69"/>
      <c r="C2173" s="70"/>
      <c r="D2173" s="71"/>
    </row>
    <row r="2174" spans="2:4" x14ac:dyDescent="0.2">
      <c r="B2174" s="69"/>
      <c r="C2174" s="70"/>
      <c r="D2174" s="71"/>
    </row>
    <row r="2175" spans="2:4" x14ac:dyDescent="0.2">
      <c r="B2175" s="69"/>
      <c r="C2175" s="70"/>
      <c r="D2175" s="71"/>
    </row>
    <row r="2176" spans="2:4" x14ac:dyDescent="0.2">
      <c r="B2176" s="69"/>
      <c r="C2176" s="70"/>
      <c r="D2176" s="71"/>
    </row>
    <row r="2177" spans="2:4" x14ac:dyDescent="0.2">
      <c r="B2177" s="69"/>
      <c r="C2177" s="70"/>
      <c r="D2177" s="71"/>
    </row>
    <row r="2178" spans="2:4" x14ac:dyDescent="0.2">
      <c r="B2178" s="69"/>
      <c r="C2178" s="70"/>
      <c r="D2178" s="71"/>
    </row>
    <row r="2179" spans="2:4" x14ac:dyDescent="0.2">
      <c r="B2179" s="69"/>
      <c r="C2179" s="70"/>
      <c r="D2179" s="71"/>
    </row>
    <row r="2180" spans="2:4" x14ac:dyDescent="0.2">
      <c r="B2180" s="69"/>
      <c r="C2180" s="70"/>
      <c r="D2180" s="71"/>
    </row>
    <row r="2181" spans="2:4" x14ac:dyDescent="0.2">
      <c r="B2181" s="69"/>
      <c r="C2181" s="70"/>
      <c r="D2181" s="71"/>
    </row>
    <row r="2182" spans="2:4" x14ac:dyDescent="0.2">
      <c r="B2182" s="69"/>
      <c r="C2182" s="70"/>
      <c r="D2182" s="71"/>
    </row>
    <row r="2183" spans="2:4" x14ac:dyDescent="0.2">
      <c r="B2183" s="69"/>
      <c r="C2183" s="70"/>
      <c r="D2183" s="71"/>
    </row>
    <row r="2184" spans="2:4" x14ac:dyDescent="0.2">
      <c r="B2184" s="69"/>
      <c r="C2184" s="70"/>
      <c r="D2184" s="71"/>
    </row>
    <row r="2185" spans="2:4" x14ac:dyDescent="0.2">
      <c r="B2185" s="69"/>
      <c r="C2185" s="70"/>
      <c r="D2185" s="71"/>
    </row>
    <row r="2186" spans="2:4" x14ac:dyDescent="0.2">
      <c r="B2186" s="69"/>
      <c r="C2186" s="70"/>
      <c r="D2186" s="71"/>
    </row>
    <row r="2187" spans="2:4" x14ac:dyDescent="0.2">
      <c r="B2187" s="69"/>
      <c r="C2187" s="70"/>
      <c r="D2187" s="71"/>
    </row>
    <row r="2188" spans="2:4" x14ac:dyDescent="0.2">
      <c r="B2188" s="69"/>
      <c r="C2188" s="70"/>
      <c r="D2188" s="71"/>
    </row>
    <row r="2189" spans="2:4" x14ac:dyDescent="0.2">
      <c r="B2189" s="69"/>
      <c r="C2189" s="70"/>
      <c r="D2189" s="71"/>
    </row>
    <row r="2190" spans="2:4" x14ac:dyDescent="0.2">
      <c r="B2190" s="69"/>
      <c r="C2190" s="70"/>
      <c r="D2190" s="71"/>
    </row>
    <row r="2191" spans="2:4" x14ac:dyDescent="0.2">
      <c r="B2191" s="69"/>
      <c r="C2191" s="70"/>
      <c r="D2191" s="71"/>
    </row>
    <row r="2192" spans="2:4" x14ac:dyDescent="0.2">
      <c r="B2192" s="69"/>
      <c r="C2192" s="70"/>
      <c r="D2192" s="71"/>
    </row>
    <row r="2193" spans="2:4" x14ac:dyDescent="0.2">
      <c r="B2193" s="69"/>
      <c r="C2193" s="70"/>
      <c r="D2193" s="71"/>
    </row>
    <row r="2194" spans="2:4" x14ac:dyDescent="0.2">
      <c r="B2194" s="69"/>
      <c r="C2194" s="70"/>
      <c r="D2194" s="71"/>
    </row>
    <row r="2195" spans="2:4" x14ac:dyDescent="0.2">
      <c r="B2195" s="69"/>
      <c r="C2195" s="70"/>
      <c r="D2195" s="71"/>
    </row>
    <row r="2196" spans="2:4" x14ac:dyDescent="0.2">
      <c r="B2196" s="69"/>
      <c r="C2196" s="70"/>
      <c r="D2196" s="71"/>
    </row>
    <row r="2197" spans="2:4" x14ac:dyDescent="0.2">
      <c r="B2197" s="69"/>
      <c r="C2197" s="70"/>
      <c r="D2197" s="71"/>
    </row>
    <row r="2198" spans="2:4" x14ac:dyDescent="0.2">
      <c r="B2198" s="69"/>
      <c r="C2198" s="70"/>
      <c r="D2198" s="71"/>
    </row>
    <row r="2199" spans="2:4" x14ac:dyDescent="0.2">
      <c r="B2199" s="69"/>
      <c r="C2199" s="70"/>
      <c r="D2199" s="71"/>
    </row>
    <row r="2200" spans="2:4" x14ac:dyDescent="0.2">
      <c r="B2200" s="69"/>
      <c r="C2200" s="70"/>
      <c r="D2200" s="71"/>
    </row>
    <row r="2201" spans="2:4" x14ac:dyDescent="0.2">
      <c r="B2201" s="69"/>
      <c r="C2201" s="70"/>
      <c r="D2201" s="71"/>
    </row>
    <row r="2202" spans="2:4" x14ac:dyDescent="0.2">
      <c r="B2202" s="69"/>
      <c r="C2202" s="70"/>
      <c r="D2202" s="71"/>
    </row>
    <row r="2203" spans="2:4" x14ac:dyDescent="0.2">
      <c r="B2203" s="69"/>
      <c r="C2203" s="70"/>
      <c r="D2203" s="71"/>
    </row>
    <row r="2204" spans="2:4" x14ac:dyDescent="0.2">
      <c r="B2204" s="69"/>
      <c r="C2204" s="70"/>
      <c r="D2204" s="71"/>
    </row>
    <row r="2205" spans="2:4" x14ac:dyDescent="0.2">
      <c r="B2205" s="69"/>
      <c r="C2205" s="70"/>
      <c r="D2205" s="71"/>
    </row>
    <row r="2206" spans="2:4" x14ac:dyDescent="0.2">
      <c r="B2206" s="69"/>
      <c r="C2206" s="70"/>
      <c r="D2206" s="71"/>
    </row>
    <row r="2207" spans="2:4" x14ac:dyDescent="0.2">
      <c r="B2207" s="69"/>
      <c r="C2207" s="70"/>
      <c r="D2207" s="71"/>
    </row>
    <row r="2208" spans="2:4" x14ac:dyDescent="0.2">
      <c r="B2208" s="69"/>
      <c r="C2208" s="70"/>
      <c r="D2208" s="71"/>
    </row>
    <row r="2209" spans="2:4" x14ac:dyDescent="0.2">
      <c r="B2209" s="69"/>
      <c r="C2209" s="70"/>
      <c r="D2209" s="71"/>
    </row>
    <row r="2210" spans="2:4" x14ac:dyDescent="0.2">
      <c r="B2210" s="69"/>
      <c r="C2210" s="70"/>
      <c r="D2210" s="71"/>
    </row>
    <row r="2211" spans="2:4" x14ac:dyDescent="0.2">
      <c r="B2211" s="69"/>
      <c r="C2211" s="70"/>
      <c r="D2211" s="71"/>
    </row>
    <row r="2212" spans="2:4" x14ac:dyDescent="0.2">
      <c r="B2212" s="69"/>
      <c r="C2212" s="70"/>
      <c r="D2212" s="71"/>
    </row>
    <row r="2213" spans="2:4" x14ac:dyDescent="0.2">
      <c r="B2213" s="69"/>
      <c r="C2213" s="70"/>
      <c r="D2213" s="71"/>
    </row>
    <row r="2214" spans="2:4" x14ac:dyDescent="0.2">
      <c r="B2214" s="69"/>
      <c r="C2214" s="70"/>
      <c r="D2214" s="71"/>
    </row>
    <row r="2215" spans="2:4" x14ac:dyDescent="0.2">
      <c r="B2215" s="69"/>
      <c r="C2215" s="70"/>
      <c r="D2215" s="71"/>
    </row>
    <row r="2216" spans="2:4" x14ac:dyDescent="0.2">
      <c r="B2216" s="69"/>
      <c r="C2216" s="70"/>
      <c r="D2216" s="71"/>
    </row>
    <row r="2217" spans="2:4" x14ac:dyDescent="0.2">
      <c r="B2217" s="69"/>
      <c r="C2217" s="70"/>
      <c r="D2217" s="71"/>
    </row>
    <row r="2218" spans="2:4" x14ac:dyDescent="0.2">
      <c r="B2218" s="69"/>
      <c r="C2218" s="70"/>
      <c r="D2218" s="71"/>
    </row>
    <row r="2219" spans="2:4" x14ac:dyDescent="0.2">
      <c r="B2219" s="69"/>
      <c r="C2219" s="70"/>
      <c r="D2219" s="71"/>
    </row>
    <row r="2220" spans="2:4" x14ac:dyDescent="0.2">
      <c r="B2220" s="69"/>
      <c r="C2220" s="70"/>
      <c r="D2220" s="71"/>
    </row>
    <row r="2221" spans="2:4" x14ac:dyDescent="0.2">
      <c r="B2221" s="69"/>
      <c r="C2221" s="70"/>
      <c r="D2221" s="71"/>
    </row>
    <row r="2222" spans="2:4" x14ac:dyDescent="0.2">
      <c r="B2222" s="69"/>
      <c r="C2222" s="70"/>
      <c r="D2222" s="71"/>
    </row>
    <row r="2223" spans="2:4" x14ac:dyDescent="0.2">
      <c r="B2223" s="69"/>
      <c r="C2223" s="70"/>
      <c r="D2223" s="71"/>
    </row>
    <row r="2224" spans="2:4" x14ac:dyDescent="0.2">
      <c r="B2224" s="69"/>
      <c r="C2224" s="70"/>
      <c r="D2224" s="71"/>
    </row>
    <row r="2225" spans="2:4" x14ac:dyDescent="0.2">
      <c r="B2225" s="69"/>
      <c r="C2225" s="70"/>
      <c r="D2225" s="71"/>
    </row>
    <row r="2226" spans="2:4" x14ac:dyDescent="0.2">
      <c r="B2226" s="69"/>
      <c r="C2226" s="70"/>
      <c r="D2226" s="71"/>
    </row>
    <row r="2227" spans="2:4" x14ac:dyDescent="0.2">
      <c r="B2227" s="69"/>
      <c r="C2227" s="70"/>
      <c r="D2227" s="71"/>
    </row>
    <row r="2228" spans="2:4" x14ac:dyDescent="0.2">
      <c r="B2228" s="69"/>
      <c r="C2228" s="70"/>
      <c r="D2228" s="71"/>
    </row>
    <row r="2229" spans="2:4" x14ac:dyDescent="0.2">
      <c r="B2229" s="69"/>
      <c r="C2229" s="70"/>
      <c r="D2229" s="71"/>
    </row>
    <row r="2230" spans="2:4" x14ac:dyDescent="0.2">
      <c r="B2230" s="69"/>
      <c r="C2230" s="70"/>
      <c r="D2230" s="71"/>
    </row>
    <row r="2231" spans="2:4" x14ac:dyDescent="0.2">
      <c r="B2231" s="69"/>
      <c r="C2231" s="70"/>
      <c r="D2231" s="71"/>
    </row>
    <row r="2232" spans="2:4" x14ac:dyDescent="0.2">
      <c r="B2232" s="69"/>
      <c r="C2232" s="70"/>
      <c r="D2232" s="71"/>
    </row>
    <row r="2233" spans="2:4" x14ac:dyDescent="0.2">
      <c r="B2233" s="69"/>
      <c r="C2233" s="70"/>
      <c r="D2233" s="71"/>
    </row>
    <row r="2234" spans="2:4" x14ac:dyDescent="0.2">
      <c r="B2234" s="69"/>
      <c r="C2234" s="70"/>
      <c r="D2234" s="71"/>
    </row>
    <row r="2235" spans="2:4" x14ac:dyDescent="0.2">
      <c r="B2235" s="69"/>
      <c r="C2235" s="70"/>
      <c r="D2235" s="71"/>
    </row>
    <row r="2236" spans="2:4" x14ac:dyDescent="0.2">
      <c r="B2236" s="69"/>
      <c r="C2236" s="70"/>
      <c r="D2236" s="71"/>
    </row>
    <row r="2237" spans="2:4" x14ac:dyDescent="0.2">
      <c r="B2237" s="69"/>
      <c r="C2237" s="70"/>
      <c r="D2237" s="71"/>
    </row>
    <row r="2238" spans="2:4" x14ac:dyDescent="0.2">
      <c r="B2238" s="69"/>
      <c r="C2238" s="70"/>
      <c r="D2238" s="71"/>
    </row>
    <row r="2239" spans="2:4" x14ac:dyDescent="0.2">
      <c r="B2239" s="69"/>
      <c r="C2239" s="70"/>
      <c r="D2239" s="71"/>
    </row>
    <row r="2240" spans="2:4" x14ac:dyDescent="0.2">
      <c r="B2240" s="69"/>
      <c r="C2240" s="70"/>
      <c r="D2240" s="71"/>
    </row>
    <row r="2241" spans="2:4" x14ac:dyDescent="0.2">
      <c r="B2241" s="69"/>
      <c r="C2241" s="70"/>
      <c r="D2241" s="71"/>
    </row>
    <row r="2242" spans="2:4" x14ac:dyDescent="0.2">
      <c r="B2242" s="69"/>
      <c r="C2242" s="70"/>
      <c r="D2242" s="71"/>
    </row>
    <row r="2243" spans="2:4" x14ac:dyDescent="0.2">
      <c r="B2243" s="69"/>
      <c r="C2243" s="70"/>
      <c r="D2243" s="71"/>
    </row>
    <row r="2244" spans="2:4" x14ac:dyDescent="0.2">
      <c r="B2244" s="69"/>
      <c r="C2244" s="70"/>
      <c r="D2244" s="71"/>
    </row>
    <row r="2245" spans="2:4" x14ac:dyDescent="0.2">
      <c r="B2245" s="69"/>
      <c r="C2245" s="70"/>
      <c r="D2245" s="71"/>
    </row>
    <row r="2246" spans="2:4" x14ac:dyDescent="0.2">
      <c r="B2246" s="69"/>
      <c r="C2246" s="70"/>
      <c r="D2246" s="71"/>
    </row>
    <row r="2247" spans="2:4" x14ac:dyDescent="0.2">
      <c r="B2247" s="69"/>
      <c r="C2247" s="70"/>
      <c r="D2247" s="71"/>
    </row>
    <row r="2248" spans="2:4" x14ac:dyDescent="0.2">
      <c r="B2248" s="69"/>
      <c r="C2248" s="70"/>
      <c r="D2248" s="71"/>
    </row>
    <row r="2249" spans="2:4" x14ac:dyDescent="0.2">
      <c r="B2249" s="69"/>
      <c r="C2249" s="70"/>
      <c r="D2249" s="71"/>
    </row>
    <row r="2250" spans="2:4" x14ac:dyDescent="0.2">
      <c r="B2250" s="69"/>
      <c r="C2250" s="70"/>
      <c r="D2250" s="71"/>
    </row>
    <row r="2251" spans="2:4" x14ac:dyDescent="0.2">
      <c r="B2251" s="69"/>
      <c r="C2251" s="70"/>
      <c r="D2251" s="71"/>
    </row>
    <row r="2252" spans="2:4" x14ac:dyDescent="0.2">
      <c r="B2252" s="69"/>
      <c r="C2252" s="70"/>
      <c r="D2252" s="71"/>
    </row>
    <row r="2253" spans="2:4" x14ac:dyDescent="0.2">
      <c r="B2253" s="69"/>
      <c r="C2253" s="70"/>
      <c r="D2253" s="71"/>
    </row>
    <row r="2254" spans="2:4" x14ac:dyDescent="0.2">
      <c r="B2254" s="69"/>
      <c r="C2254" s="70"/>
      <c r="D2254" s="71"/>
    </row>
    <row r="2255" spans="2:4" x14ac:dyDescent="0.2">
      <c r="B2255" s="69"/>
      <c r="C2255" s="70"/>
      <c r="D2255" s="71"/>
    </row>
    <row r="2256" spans="2:4" x14ac:dyDescent="0.2">
      <c r="B2256" s="69"/>
      <c r="C2256" s="70"/>
      <c r="D2256" s="71"/>
    </row>
    <row r="2257" spans="2:4" x14ac:dyDescent="0.2">
      <c r="B2257" s="69"/>
      <c r="C2257" s="70"/>
      <c r="D2257" s="71"/>
    </row>
    <row r="2258" spans="2:4" x14ac:dyDescent="0.2">
      <c r="B2258" s="69"/>
      <c r="C2258" s="70"/>
      <c r="D2258" s="71"/>
    </row>
    <row r="2259" spans="2:4" x14ac:dyDescent="0.2">
      <c r="B2259" s="69"/>
      <c r="C2259" s="70"/>
      <c r="D2259" s="71"/>
    </row>
    <row r="2260" spans="2:4" x14ac:dyDescent="0.2">
      <c r="B2260" s="69"/>
      <c r="C2260" s="70"/>
      <c r="D2260" s="71"/>
    </row>
    <row r="2261" spans="2:4" x14ac:dyDescent="0.2">
      <c r="B2261" s="69"/>
      <c r="C2261" s="70"/>
      <c r="D2261" s="71"/>
    </row>
    <row r="2262" spans="2:4" x14ac:dyDescent="0.2">
      <c r="B2262" s="69"/>
      <c r="C2262" s="70"/>
      <c r="D2262" s="71"/>
    </row>
    <row r="2263" spans="2:4" x14ac:dyDescent="0.2">
      <c r="B2263" s="69"/>
      <c r="C2263" s="70"/>
      <c r="D2263" s="71"/>
    </row>
    <row r="2264" spans="2:4" x14ac:dyDescent="0.2">
      <c r="B2264" s="69"/>
      <c r="C2264" s="70"/>
      <c r="D2264" s="71"/>
    </row>
    <row r="2265" spans="2:4" x14ac:dyDescent="0.2">
      <c r="B2265" s="69"/>
      <c r="C2265" s="70"/>
      <c r="D2265" s="71"/>
    </row>
    <row r="2266" spans="2:4" x14ac:dyDescent="0.2">
      <c r="B2266" s="69"/>
      <c r="C2266" s="70"/>
      <c r="D2266" s="71"/>
    </row>
    <row r="2267" spans="2:4" x14ac:dyDescent="0.2">
      <c r="B2267" s="69"/>
      <c r="C2267" s="70"/>
      <c r="D2267" s="71"/>
    </row>
    <row r="2268" spans="2:4" x14ac:dyDescent="0.2">
      <c r="B2268" s="69"/>
      <c r="C2268" s="70"/>
      <c r="D2268" s="71"/>
    </row>
    <row r="2269" spans="2:4" x14ac:dyDescent="0.2">
      <c r="B2269" s="69"/>
      <c r="C2269" s="70"/>
      <c r="D2269" s="71"/>
    </row>
    <row r="2270" spans="2:4" x14ac:dyDescent="0.2">
      <c r="B2270" s="69"/>
      <c r="C2270" s="70"/>
      <c r="D2270" s="71"/>
    </row>
    <row r="2271" spans="2:4" x14ac:dyDescent="0.2">
      <c r="B2271" s="69"/>
      <c r="C2271" s="70"/>
      <c r="D2271" s="71"/>
    </row>
    <row r="2272" spans="2:4" x14ac:dyDescent="0.2">
      <c r="B2272" s="69"/>
      <c r="C2272" s="70"/>
      <c r="D2272" s="71"/>
    </row>
    <row r="2273" spans="2:4" x14ac:dyDescent="0.2">
      <c r="B2273" s="69"/>
      <c r="C2273" s="70"/>
      <c r="D2273" s="71"/>
    </row>
    <row r="2274" spans="2:4" x14ac:dyDescent="0.2">
      <c r="B2274" s="69"/>
      <c r="C2274" s="70"/>
      <c r="D2274" s="71"/>
    </row>
    <row r="2275" spans="2:4" x14ac:dyDescent="0.2">
      <c r="B2275" s="69"/>
      <c r="C2275" s="70"/>
      <c r="D2275" s="71"/>
    </row>
    <row r="2276" spans="2:4" x14ac:dyDescent="0.2">
      <c r="B2276" s="69"/>
      <c r="C2276" s="70"/>
      <c r="D2276" s="71"/>
    </row>
    <row r="2277" spans="2:4" x14ac:dyDescent="0.2">
      <c r="B2277" s="69"/>
      <c r="C2277" s="70"/>
      <c r="D2277" s="71"/>
    </row>
    <row r="2278" spans="2:4" x14ac:dyDescent="0.2">
      <c r="B2278" s="69"/>
      <c r="C2278" s="70"/>
      <c r="D2278" s="71"/>
    </row>
    <row r="2279" spans="2:4" x14ac:dyDescent="0.2">
      <c r="B2279" s="69"/>
      <c r="C2279" s="70"/>
      <c r="D2279" s="71"/>
    </row>
    <row r="2280" spans="2:4" x14ac:dyDescent="0.2">
      <c r="B2280" s="69"/>
      <c r="C2280" s="70"/>
      <c r="D2280" s="71"/>
    </row>
    <row r="2281" spans="2:4" x14ac:dyDescent="0.2">
      <c r="B2281" s="69"/>
      <c r="C2281" s="70"/>
      <c r="D2281" s="71"/>
    </row>
    <row r="2282" spans="2:4" x14ac:dyDescent="0.2">
      <c r="B2282" s="69"/>
      <c r="C2282" s="70"/>
      <c r="D2282" s="71"/>
    </row>
    <row r="2283" spans="2:4" x14ac:dyDescent="0.2">
      <c r="B2283" s="69"/>
      <c r="C2283" s="70"/>
      <c r="D2283" s="71"/>
    </row>
    <row r="2284" spans="2:4" x14ac:dyDescent="0.2">
      <c r="B2284" s="69"/>
      <c r="C2284" s="70"/>
      <c r="D2284" s="71"/>
    </row>
    <row r="2285" spans="2:4" x14ac:dyDescent="0.2">
      <c r="B2285" s="69"/>
      <c r="C2285" s="70"/>
      <c r="D2285" s="71"/>
    </row>
    <row r="2286" spans="2:4" x14ac:dyDescent="0.2">
      <c r="B2286" s="69"/>
      <c r="C2286" s="70"/>
      <c r="D2286" s="71"/>
    </row>
    <row r="2287" spans="2:4" x14ac:dyDescent="0.2">
      <c r="B2287" s="69"/>
      <c r="C2287" s="70"/>
      <c r="D2287" s="71"/>
    </row>
    <row r="2288" spans="2:4" x14ac:dyDescent="0.2">
      <c r="B2288" s="69"/>
      <c r="C2288" s="70"/>
      <c r="D2288" s="71"/>
    </row>
    <row r="2289" spans="2:4" x14ac:dyDescent="0.2">
      <c r="B2289" s="69"/>
      <c r="C2289" s="70"/>
      <c r="D2289" s="71"/>
    </row>
    <row r="2290" spans="2:4" x14ac:dyDescent="0.2">
      <c r="B2290" s="69"/>
      <c r="C2290" s="70"/>
      <c r="D2290" s="71"/>
    </row>
    <row r="2291" spans="2:4" x14ac:dyDescent="0.2">
      <c r="B2291" s="69"/>
      <c r="C2291" s="70"/>
      <c r="D2291" s="71"/>
    </row>
    <row r="2292" spans="2:4" x14ac:dyDescent="0.2">
      <c r="B2292" s="69"/>
      <c r="C2292" s="70"/>
      <c r="D2292" s="71"/>
    </row>
    <row r="2293" spans="2:4" x14ac:dyDescent="0.2">
      <c r="B2293" s="69"/>
      <c r="C2293" s="70"/>
      <c r="D2293" s="71"/>
    </row>
    <row r="2294" spans="2:4" x14ac:dyDescent="0.2">
      <c r="B2294" s="69"/>
      <c r="C2294" s="70"/>
      <c r="D2294" s="71"/>
    </row>
    <row r="2295" spans="2:4" x14ac:dyDescent="0.2">
      <c r="B2295" s="69"/>
      <c r="C2295" s="70"/>
      <c r="D2295" s="71"/>
    </row>
    <row r="2296" spans="2:4" x14ac:dyDescent="0.2">
      <c r="B2296" s="69"/>
      <c r="C2296" s="70"/>
      <c r="D2296" s="71"/>
    </row>
    <row r="2297" spans="2:4" x14ac:dyDescent="0.2">
      <c r="B2297" s="69"/>
      <c r="C2297" s="70"/>
      <c r="D2297" s="71"/>
    </row>
    <row r="2298" spans="2:4" x14ac:dyDescent="0.2">
      <c r="B2298" s="69"/>
      <c r="C2298" s="70"/>
      <c r="D2298" s="71"/>
    </row>
    <row r="2299" spans="2:4" x14ac:dyDescent="0.2">
      <c r="B2299" s="69"/>
      <c r="C2299" s="70"/>
      <c r="D2299" s="71"/>
    </row>
    <row r="2300" spans="2:4" x14ac:dyDescent="0.2">
      <c r="B2300" s="69"/>
      <c r="C2300" s="70"/>
      <c r="D2300" s="71"/>
    </row>
    <row r="2301" spans="2:4" x14ac:dyDescent="0.2">
      <c r="B2301" s="69"/>
      <c r="C2301" s="70"/>
      <c r="D2301" s="71"/>
    </row>
    <row r="2302" spans="2:4" x14ac:dyDescent="0.2">
      <c r="B2302" s="69"/>
      <c r="C2302" s="70"/>
      <c r="D2302" s="71"/>
    </row>
    <row r="2303" spans="2:4" x14ac:dyDescent="0.2">
      <c r="B2303" s="69"/>
      <c r="C2303" s="70"/>
      <c r="D2303" s="71"/>
    </row>
    <row r="2304" spans="2:4" x14ac:dyDescent="0.2">
      <c r="B2304" s="69"/>
      <c r="C2304" s="70"/>
      <c r="D2304" s="71"/>
    </row>
    <row r="2305" spans="2:4" x14ac:dyDescent="0.2">
      <c r="B2305" s="69"/>
      <c r="C2305" s="70"/>
      <c r="D2305" s="71"/>
    </row>
    <row r="2306" spans="2:4" x14ac:dyDescent="0.2">
      <c r="B2306" s="69"/>
      <c r="C2306" s="70"/>
      <c r="D2306" s="71"/>
    </row>
    <row r="2307" spans="2:4" x14ac:dyDescent="0.2">
      <c r="B2307" s="69"/>
      <c r="C2307" s="70"/>
      <c r="D2307" s="71"/>
    </row>
    <row r="2308" spans="2:4" x14ac:dyDescent="0.2">
      <c r="B2308" s="69"/>
      <c r="C2308" s="70"/>
      <c r="D2308" s="71"/>
    </row>
    <row r="2309" spans="2:4" x14ac:dyDescent="0.2">
      <c r="B2309" s="69"/>
      <c r="C2309" s="70"/>
      <c r="D2309" s="71"/>
    </row>
    <row r="2310" spans="2:4" x14ac:dyDescent="0.2">
      <c r="B2310" s="69"/>
      <c r="C2310" s="70"/>
      <c r="D2310" s="71"/>
    </row>
    <row r="2311" spans="2:4" x14ac:dyDescent="0.2">
      <c r="B2311" s="69"/>
      <c r="C2311" s="70"/>
      <c r="D2311" s="71"/>
    </row>
    <row r="2312" spans="2:4" x14ac:dyDescent="0.2">
      <c r="B2312" s="69"/>
      <c r="C2312" s="70"/>
      <c r="D2312" s="71"/>
    </row>
    <row r="2313" spans="2:4" x14ac:dyDescent="0.2">
      <c r="B2313" s="69"/>
      <c r="C2313" s="70"/>
      <c r="D2313" s="71"/>
    </row>
    <row r="2314" spans="2:4" x14ac:dyDescent="0.2">
      <c r="B2314" s="69"/>
      <c r="C2314" s="70"/>
      <c r="D2314" s="71"/>
    </row>
    <row r="2315" spans="2:4" x14ac:dyDescent="0.2">
      <c r="B2315" s="69"/>
      <c r="C2315" s="70"/>
      <c r="D2315" s="71"/>
    </row>
    <row r="2316" spans="2:4" x14ac:dyDescent="0.2">
      <c r="B2316" s="69"/>
      <c r="C2316" s="70"/>
      <c r="D2316" s="71"/>
    </row>
    <row r="2317" spans="2:4" x14ac:dyDescent="0.2">
      <c r="B2317" s="69"/>
      <c r="C2317" s="70"/>
      <c r="D2317" s="71"/>
    </row>
    <row r="2318" spans="2:4" x14ac:dyDescent="0.2">
      <c r="B2318" s="69"/>
      <c r="C2318" s="70"/>
      <c r="D2318" s="71"/>
    </row>
    <row r="2319" spans="2:4" x14ac:dyDescent="0.2">
      <c r="B2319" s="69"/>
      <c r="C2319" s="70"/>
      <c r="D2319" s="71"/>
    </row>
    <row r="2320" spans="2:4" x14ac:dyDescent="0.2">
      <c r="B2320" s="69"/>
      <c r="C2320" s="70"/>
      <c r="D2320" s="71"/>
    </row>
    <row r="2321" spans="2:4" x14ac:dyDescent="0.2">
      <c r="B2321" s="69"/>
      <c r="C2321" s="70"/>
      <c r="D2321" s="71"/>
    </row>
    <row r="2322" spans="2:4" x14ac:dyDescent="0.2">
      <c r="B2322" s="69"/>
      <c r="C2322" s="70"/>
      <c r="D2322" s="71"/>
    </row>
    <row r="2323" spans="2:4" x14ac:dyDescent="0.2">
      <c r="B2323" s="69"/>
      <c r="C2323" s="70"/>
      <c r="D2323" s="71"/>
    </row>
    <row r="2324" spans="2:4" x14ac:dyDescent="0.2">
      <c r="B2324" s="69"/>
      <c r="C2324" s="70"/>
      <c r="D2324" s="71"/>
    </row>
    <row r="2325" spans="2:4" x14ac:dyDescent="0.2">
      <c r="B2325" s="69"/>
      <c r="C2325" s="70"/>
      <c r="D2325" s="71"/>
    </row>
    <row r="2326" spans="2:4" x14ac:dyDescent="0.2">
      <c r="B2326" s="69"/>
      <c r="C2326" s="70"/>
      <c r="D2326" s="71"/>
    </row>
    <row r="2327" spans="2:4" x14ac:dyDescent="0.2">
      <c r="B2327" s="69"/>
      <c r="C2327" s="70"/>
      <c r="D2327" s="71"/>
    </row>
    <row r="2328" spans="2:4" x14ac:dyDescent="0.2">
      <c r="B2328" s="69"/>
      <c r="C2328" s="70"/>
      <c r="D2328" s="71"/>
    </row>
    <row r="2329" spans="2:4" x14ac:dyDescent="0.2">
      <c r="B2329" s="69"/>
      <c r="C2329" s="70"/>
      <c r="D2329" s="71"/>
    </row>
    <row r="2330" spans="2:4" x14ac:dyDescent="0.2">
      <c r="B2330" s="69"/>
      <c r="C2330" s="70"/>
      <c r="D2330" s="71"/>
    </row>
    <row r="2331" spans="2:4" x14ac:dyDescent="0.2">
      <c r="B2331" s="69"/>
      <c r="C2331" s="70"/>
      <c r="D2331" s="71"/>
    </row>
    <row r="2332" spans="2:4" x14ac:dyDescent="0.2">
      <c r="B2332" s="69"/>
      <c r="C2332" s="70"/>
      <c r="D2332" s="71"/>
    </row>
    <row r="2333" spans="2:4" x14ac:dyDescent="0.2">
      <c r="B2333" s="69"/>
      <c r="C2333" s="70"/>
      <c r="D2333" s="71"/>
    </row>
    <row r="2334" spans="2:4" x14ac:dyDescent="0.2">
      <c r="B2334" s="69"/>
      <c r="C2334" s="70"/>
      <c r="D2334" s="71"/>
    </row>
    <row r="2335" spans="2:4" x14ac:dyDescent="0.2">
      <c r="B2335" s="69"/>
      <c r="C2335" s="70"/>
      <c r="D2335" s="71"/>
    </row>
    <row r="2336" spans="2:4" x14ac:dyDescent="0.2">
      <c r="B2336" s="69"/>
      <c r="C2336" s="70"/>
      <c r="D2336" s="71"/>
    </row>
    <row r="2337" spans="2:4" x14ac:dyDescent="0.2">
      <c r="B2337" s="69"/>
      <c r="C2337" s="70"/>
      <c r="D2337" s="71"/>
    </row>
    <row r="2338" spans="2:4" x14ac:dyDescent="0.2">
      <c r="B2338" s="69"/>
      <c r="C2338" s="70"/>
      <c r="D2338" s="71"/>
    </row>
    <row r="2339" spans="2:4" x14ac:dyDescent="0.2">
      <c r="B2339" s="69"/>
      <c r="C2339" s="70"/>
      <c r="D2339" s="71"/>
    </row>
    <row r="2340" spans="2:4" x14ac:dyDescent="0.2">
      <c r="B2340" s="69"/>
      <c r="C2340" s="70"/>
      <c r="D2340" s="71"/>
    </row>
    <row r="2341" spans="2:4" x14ac:dyDescent="0.2">
      <c r="B2341" s="69"/>
      <c r="C2341" s="70"/>
      <c r="D2341" s="71"/>
    </row>
    <row r="2342" spans="2:4" x14ac:dyDescent="0.2">
      <c r="B2342" s="69"/>
      <c r="C2342" s="70"/>
      <c r="D2342" s="71"/>
    </row>
    <row r="2343" spans="2:4" x14ac:dyDescent="0.2">
      <c r="B2343" s="69"/>
      <c r="C2343" s="70"/>
      <c r="D2343" s="71"/>
    </row>
    <row r="2344" spans="2:4" x14ac:dyDescent="0.2">
      <c r="B2344" s="69"/>
      <c r="C2344" s="70"/>
      <c r="D2344" s="71"/>
    </row>
    <row r="2345" spans="2:4" x14ac:dyDescent="0.2">
      <c r="B2345" s="69"/>
      <c r="C2345" s="70"/>
      <c r="D2345" s="71"/>
    </row>
    <row r="2346" spans="2:4" x14ac:dyDescent="0.2">
      <c r="B2346" s="69"/>
      <c r="C2346" s="70"/>
      <c r="D2346" s="71"/>
    </row>
    <row r="2347" spans="2:4" x14ac:dyDescent="0.2">
      <c r="B2347" s="69"/>
      <c r="C2347" s="70"/>
      <c r="D2347" s="71"/>
    </row>
    <row r="2348" spans="2:4" x14ac:dyDescent="0.2">
      <c r="B2348" s="69"/>
      <c r="C2348" s="70"/>
      <c r="D2348" s="71"/>
    </row>
    <row r="2349" spans="2:4" x14ac:dyDescent="0.2">
      <c r="B2349" s="69"/>
      <c r="C2349" s="70"/>
      <c r="D2349" s="71"/>
    </row>
    <row r="2350" spans="2:4" x14ac:dyDescent="0.2">
      <c r="B2350" s="69"/>
      <c r="C2350" s="70"/>
      <c r="D2350" s="71"/>
    </row>
    <row r="2351" spans="2:4" x14ac:dyDescent="0.2">
      <c r="B2351" s="69"/>
      <c r="C2351" s="70"/>
      <c r="D2351" s="71"/>
    </row>
    <row r="2352" spans="2:4" x14ac:dyDescent="0.2">
      <c r="B2352" s="69"/>
      <c r="C2352" s="70"/>
      <c r="D2352" s="71"/>
    </row>
    <row r="2353" spans="2:4" x14ac:dyDescent="0.2">
      <c r="B2353" s="69"/>
      <c r="C2353" s="70"/>
      <c r="D2353" s="71"/>
    </row>
    <row r="2354" spans="2:4" x14ac:dyDescent="0.2">
      <c r="B2354" s="69"/>
      <c r="C2354" s="70"/>
      <c r="D2354" s="71"/>
    </row>
    <row r="2355" spans="2:4" x14ac:dyDescent="0.2">
      <c r="B2355" s="69"/>
      <c r="C2355" s="70"/>
      <c r="D2355" s="71"/>
    </row>
    <row r="2356" spans="2:4" x14ac:dyDescent="0.2">
      <c r="B2356" s="69"/>
      <c r="C2356" s="70"/>
      <c r="D2356" s="71"/>
    </row>
    <row r="2357" spans="2:4" x14ac:dyDescent="0.2">
      <c r="B2357" s="69"/>
      <c r="C2357" s="70"/>
      <c r="D2357" s="71"/>
    </row>
    <row r="2358" spans="2:4" x14ac:dyDescent="0.2">
      <c r="B2358" s="69"/>
      <c r="C2358" s="70"/>
      <c r="D2358" s="71"/>
    </row>
    <row r="2359" spans="2:4" x14ac:dyDescent="0.2">
      <c r="B2359" s="69"/>
      <c r="C2359" s="70"/>
      <c r="D2359" s="71"/>
    </row>
    <row r="2360" spans="2:4" x14ac:dyDescent="0.2">
      <c r="B2360" s="69"/>
      <c r="C2360" s="70"/>
      <c r="D2360" s="71"/>
    </row>
    <row r="2361" spans="2:4" x14ac:dyDescent="0.2">
      <c r="B2361" s="69"/>
      <c r="C2361" s="70"/>
      <c r="D2361" s="71"/>
    </row>
    <row r="2362" spans="2:4" x14ac:dyDescent="0.2">
      <c r="B2362" s="69"/>
      <c r="C2362" s="70"/>
      <c r="D2362" s="71"/>
    </row>
    <row r="2363" spans="2:4" x14ac:dyDescent="0.2">
      <c r="B2363" s="69"/>
      <c r="C2363" s="70"/>
      <c r="D2363" s="71"/>
    </row>
    <row r="2364" spans="2:4" x14ac:dyDescent="0.2">
      <c r="B2364" s="69"/>
      <c r="C2364" s="70"/>
      <c r="D2364" s="71"/>
    </row>
    <row r="2365" spans="2:4" x14ac:dyDescent="0.2">
      <c r="B2365" s="69"/>
      <c r="C2365" s="70"/>
      <c r="D2365" s="71"/>
    </row>
    <row r="2366" spans="2:4" x14ac:dyDescent="0.2">
      <c r="B2366" s="69"/>
      <c r="C2366" s="70"/>
      <c r="D2366" s="71"/>
    </row>
    <row r="2367" spans="2:4" x14ac:dyDescent="0.2">
      <c r="B2367" s="69"/>
      <c r="C2367" s="70"/>
      <c r="D2367" s="71"/>
    </row>
    <row r="2368" spans="2:4" x14ac:dyDescent="0.2">
      <c r="B2368" s="69"/>
      <c r="C2368" s="70"/>
      <c r="D2368" s="71"/>
    </row>
    <row r="2369" spans="2:4" x14ac:dyDescent="0.2">
      <c r="B2369" s="69"/>
      <c r="C2369" s="70"/>
      <c r="D2369" s="71"/>
    </row>
    <row r="2370" spans="2:4" x14ac:dyDescent="0.2">
      <c r="B2370" s="69"/>
      <c r="C2370" s="70"/>
      <c r="D2370" s="71"/>
    </row>
    <row r="2371" spans="2:4" x14ac:dyDescent="0.2">
      <c r="B2371" s="69"/>
      <c r="C2371" s="70"/>
      <c r="D2371" s="71"/>
    </row>
    <row r="2372" spans="2:4" x14ac:dyDescent="0.2">
      <c r="B2372" s="69"/>
      <c r="C2372" s="70"/>
      <c r="D2372" s="71"/>
    </row>
    <row r="2373" spans="2:4" x14ac:dyDescent="0.2">
      <c r="B2373" s="69"/>
      <c r="C2373" s="70"/>
      <c r="D2373" s="71"/>
    </row>
    <row r="2374" spans="2:4" x14ac:dyDescent="0.2">
      <c r="B2374" s="69"/>
      <c r="C2374" s="70"/>
      <c r="D2374" s="71"/>
    </row>
    <row r="2375" spans="2:4" x14ac:dyDescent="0.2">
      <c r="B2375" s="69"/>
      <c r="C2375" s="70"/>
      <c r="D2375" s="71"/>
    </row>
    <row r="2376" spans="2:4" x14ac:dyDescent="0.2">
      <c r="B2376" s="69"/>
      <c r="C2376" s="70"/>
      <c r="D2376" s="71"/>
    </row>
    <row r="2377" spans="2:4" x14ac:dyDescent="0.2">
      <c r="B2377" s="69"/>
      <c r="C2377" s="70"/>
      <c r="D2377" s="71"/>
    </row>
    <row r="2378" spans="2:4" x14ac:dyDescent="0.2">
      <c r="B2378" s="69"/>
      <c r="C2378" s="70"/>
      <c r="D2378" s="71"/>
    </row>
    <row r="2379" spans="2:4" x14ac:dyDescent="0.2">
      <c r="B2379" s="69"/>
      <c r="C2379" s="70"/>
      <c r="D2379" s="71"/>
    </row>
    <row r="2380" spans="2:4" x14ac:dyDescent="0.2">
      <c r="B2380" s="69"/>
      <c r="C2380" s="70"/>
      <c r="D2380" s="71"/>
    </row>
    <row r="2381" spans="2:4" x14ac:dyDescent="0.2">
      <c r="B2381" s="69"/>
      <c r="C2381" s="70"/>
      <c r="D2381" s="71"/>
    </row>
    <row r="2382" spans="2:4" x14ac:dyDescent="0.2">
      <c r="B2382" s="69"/>
      <c r="C2382" s="70"/>
      <c r="D2382" s="71"/>
    </row>
    <row r="2383" spans="2:4" x14ac:dyDescent="0.2">
      <c r="B2383" s="69"/>
      <c r="C2383" s="70"/>
      <c r="D2383" s="71"/>
    </row>
    <row r="2384" spans="2:4" x14ac:dyDescent="0.2">
      <c r="B2384" s="69"/>
      <c r="C2384" s="70"/>
      <c r="D2384" s="71"/>
    </row>
    <row r="2385" spans="2:4" x14ac:dyDescent="0.2">
      <c r="B2385" s="69"/>
      <c r="C2385" s="70"/>
      <c r="D2385" s="71"/>
    </row>
    <row r="2386" spans="2:4" x14ac:dyDescent="0.2">
      <c r="B2386" s="69"/>
      <c r="C2386" s="70"/>
      <c r="D2386" s="71"/>
    </row>
    <row r="2387" spans="2:4" x14ac:dyDescent="0.2">
      <c r="B2387" s="69"/>
      <c r="C2387" s="70"/>
      <c r="D2387" s="71"/>
    </row>
    <row r="2388" spans="2:4" x14ac:dyDescent="0.2">
      <c r="B2388" s="69"/>
      <c r="C2388" s="70"/>
      <c r="D2388" s="71"/>
    </row>
    <row r="2389" spans="2:4" x14ac:dyDescent="0.2">
      <c r="B2389" s="69"/>
      <c r="C2389" s="70"/>
      <c r="D2389" s="71"/>
    </row>
    <row r="2390" spans="2:4" x14ac:dyDescent="0.2">
      <c r="B2390" s="69"/>
      <c r="C2390" s="70"/>
      <c r="D2390" s="71"/>
    </row>
    <row r="2391" spans="2:4" x14ac:dyDescent="0.2">
      <c r="B2391" s="69"/>
      <c r="C2391" s="70"/>
      <c r="D2391" s="71"/>
    </row>
    <row r="2392" spans="2:4" x14ac:dyDescent="0.2">
      <c r="B2392" s="69"/>
      <c r="C2392" s="70"/>
      <c r="D2392" s="71"/>
    </row>
    <row r="2393" spans="2:4" x14ac:dyDescent="0.2">
      <c r="B2393" s="69"/>
      <c r="C2393" s="70"/>
      <c r="D2393" s="71"/>
    </row>
    <row r="2394" spans="2:4" x14ac:dyDescent="0.2">
      <c r="B2394" s="69"/>
      <c r="C2394" s="70"/>
      <c r="D2394" s="71"/>
    </row>
    <row r="2395" spans="2:4" x14ac:dyDescent="0.2">
      <c r="B2395" s="69"/>
      <c r="C2395" s="70"/>
      <c r="D2395" s="71"/>
    </row>
    <row r="2396" spans="2:4" x14ac:dyDescent="0.2">
      <c r="B2396" s="69"/>
      <c r="C2396" s="70"/>
      <c r="D2396" s="71"/>
    </row>
    <row r="2397" spans="2:4" x14ac:dyDescent="0.2">
      <c r="B2397" s="69"/>
      <c r="C2397" s="70"/>
      <c r="D2397" s="71"/>
    </row>
    <row r="2398" spans="2:4" x14ac:dyDescent="0.2">
      <c r="B2398" s="69"/>
      <c r="C2398" s="70"/>
      <c r="D2398" s="71"/>
    </row>
    <row r="2399" spans="2:4" x14ac:dyDescent="0.2">
      <c r="B2399" s="69"/>
      <c r="C2399" s="70"/>
      <c r="D2399" s="71"/>
    </row>
    <row r="2400" spans="2:4" x14ac:dyDescent="0.2">
      <c r="B2400" s="69"/>
      <c r="C2400" s="70"/>
      <c r="D2400" s="71"/>
    </row>
    <row r="2401" spans="2:4" x14ac:dyDescent="0.2">
      <c r="B2401" s="69"/>
      <c r="C2401" s="70"/>
      <c r="D2401" s="71"/>
    </row>
    <row r="2402" spans="2:4" x14ac:dyDescent="0.2">
      <c r="B2402" s="69"/>
      <c r="C2402" s="70"/>
      <c r="D2402" s="71"/>
    </row>
    <row r="2403" spans="2:4" x14ac:dyDescent="0.2">
      <c r="B2403" s="69"/>
      <c r="C2403" s="70"/>
      <c r="D2403" s="71"/>
    </row>
    <row r="2404" spans="2:4" x14ac:dyDescent="0.2">
      <c r="B2404" s="69"/>
      <c r="C2404" s="70"/>
      <c r="D2404" s="71"/>
    </row>
    <row r="2405" spans="2:4" x14ac:dyDescent="0.2">
      <c r="B2405" s="69"/>
      <c r="C2405" s="70"/>
      <c r="D2405" s="71"/>
    </row>
    <row r="2406" spans="2:4" x14ac:dyDescent="0.2">
      <c r="B2406" s="69"/>
      <c r="C2406" s="70"/>
      <c r="D2406" s="71"/>
    </row>
    <row r="2407" spans="2:4" x14ac:dyDescent="0.2">
      <c r="B2407" s="69"/>
      <c r="C2407" s="70"/>
      <c r="D2407" s="71"/>
    </row>
    <row r="2408" spans="2:4" x14ac:dyDescent="0.2">
      <c r="B2408" s="69"/>
      <c r="C2408" s="70"/>
      <c r="D2408" s="71"/>
    </row>
    <row r="2409" spans="2:4" x14ac:dyDescent="0.2">
      <c r="B2409" s="69"/>
      <c r="C2409" s="70"/>
      <c r="D2409" s="71"/>
    </row>
    <row r="2410" spans="2:4" x14ac:dyDescent="0.2">
      <c r="B2410" s="69"/>
      <c r="C2410" s="70"/>
      <c r="D2410" s="71"/>
    </row>
    <row r="2411" spans="2:4" x14ac:dyDescent="0.2">
      <c r="B2411" s="69"/>
      <c r="C2411" s="70"/>
      <c r="D2411" s="71"/>
    </row>
    <row r="2412" spans="2:4" x14ac:dyDescent="0.2">
      <c r="B2412" s="69"/>
      <c r="C2412" s="70"/>
      <c r="D2412" s="71"/>
    </row>
    <row r="2413" spans="2:4" x14ac:dyDescent="0.2">
      <c r="B2413" s="69"/>
      <c r="C2413" s="70"/>
      <c r="D2413" s="71"/>
    </row>
    <row r="2414" spans="2:4" x14ac:dyDescent="0.2">
      <c r="B2414" s="69"/>
      <c r="C2414" s="70"/>
      <c r="D2414" s="71"/>
    </row>
    <row r="2415" spans="2:4" x14ac:dyDescent="0.2">
      <c r="B2415" s="69"/>
      <c r="C2415" s="70"/>
      <c r="D2415" s="71"/>
    </row>
    <row r="2416" spans="2:4" x14ac:dyDescent="0.2">
      <c r="B2416" s="69"/>
      <c r="C2416" s="70"/>
      <c r="D2416" s="71"/>
    </row>
    <row r="2417" spans="2:4" x14ac:dyDescent="0.2">
      <c r="B2417" s="69"/>
      <c r="C2417" s="70"/>
      <c r="D2417" s="71"/>
    </row>
    <row r="2418" spans="2:4" x14ac:dyDescent="0.2">
      <c r="B2418" s="69"/>
      <c r="C2418" s="70"/>
      <c r="D2418" s="71"/>
    </row>
    <row r="2419" spans="2:4" x14ac:dyDescent="0.2">
      <c r="B2419" s="69"/>
      <c r="C2419" s="70"/>
      <c r="D2419" s="71"/>
    </row>
    <row r="2420" spans="2:4" x14ac:dyDescent="0.2">
      <c r="B2420" s="69"/>
      <c r="C2420" s="70"/>
      <c r="D2420" s="71"/>
    </row>
    <row r="2421" spans="2:4" x14ac:dyDescent="0.2">
      <c r="B2421" s="69"/>
      <c r="C2421" s="70"/>
      <c r="D2421" s="71"/>
    </row>
    <row r="2422" spans="2:4" x14ac:dyDescent="0.2">
      <c r="B2422" s="69"/>
      <c r="C2422" s="70"/>
      <c r="D2422" s="71"/>
    </row>
    <row r="2423" spans="2:4" x14ac:dyDescent="0.2">
      <c r="B2423" s="69"/>
      <c r="C2423" s="70"/>
      <c r="D2423" s="71"/>
    </row>
    <row r="2424" spans="2:4" x14ac:dyDescent="0.2">
      <c r="B2424" s="69"/>
      <c r="C2424" s="70"/>
      <c r="D2424" s="71"/>
    </row>
    <row r="2425" spans="2:4" x14ac:dyDescent="0.2">
      <c r="B2425" s="69"/>
      <c r="C2425" s="70"/>
      <c r="D2425" s="71"/>
    </row>
    <row r="2426" spans="2:4" x14ac:dyDescent="0.2">
      <c r="B2426" s="69"/>
      <c r="C2426" s="70"/>
      <c r="D2426" s="71"/>
    </row>
    <row r="2427" spans="2:4" x14ac:dyDescent="0.2">
      <c r="B2427" s="69"/>
      <c r="C2427" s="70"/>
      <c r="D2427" s="71"/>
    </row>
    <row r="2428" spans="2:4" x14ac:dyDescent="0.2">
      <c r="B2428" s="69"/>
      <c r="C2428" s="70"/>
      <c r="D2428" s="71"/>
    </row>
    <row r="2429" spans="2:4" x14ac:dyDescent="0.2">
      <c r="B2429" s="69"/>
      <c r="C2429" s="70"/>
      <c r="D2429" s="71"/>
    </row>
    <row r="2430" spans="2:4" x14ac:dyDescent="0.2">
      <c r="B2430" s="69"/>
      <c r="C2430" s="70"/>
      <c r="D2430" s="71"/>
    </row>
    <row r="2431" spans="2:4" x14ac:dyDescent="0.2">
      <c r="B2431" s="69"/>
      <c r="C2431" s="70"/>
      <c r="D2431" s="71"/>
    </row>
    <row r="2432" spans="2:4" x14ac:dyDescent="0.2">
      <c r="B2432" s="69"/>
      <c r="C2432" s="70"/>
      <c r="D2432" s="71"/>
    </row>
    <row r="2433" spans="2:4" x14ac:dyDescent="0.2">
      <c r="B2433" s="69"/>
      <c r="C2433" s="70"/>
      <c r="D2433" s="71"/>
    </row>
    <row r="2434" spans="2:4" x14ac:dyDescent="0.2">
      <c r="B2434" s="69"/>
      <c r="C2434" s="70"/>
      <c r="D2434" s="71"/>
    </row>
    <row r="2435" spans="2:4" x14ac:dyDescent="0.2">
      <c r="B2435" s="69"/>
      <c r="C2435" s="70"/>
      <c r="D2435" s="71"/>
    </row>
    <row r="2436" spans="2:4" x14ac:dyDescent="0.2">
      <c r="B2436" s="69"/>
      <c r="C2436" s="70"/>
      <c r="D2436" s="71"/>
    </row>
    <row r="2437" spans="2:4" x14ac:dyDescent="0.2">
      <c r="B2437" s="69"/>
      <c r="C2437" s="70"/>
      <c r="D2437" s="71"/>
    </row>
    <row r="2438" spans="2:4" x14ac:dyDescent="0.2">
      <c r="B2438" s="69"/>
      <c r="C2438" s="70"/>
      <c r="D2438" s="71"/>
    </row>
    <row r="2439" spans="2:4" x14ac:dyDescent="0.2">
      <c r="B2439" s="69"/>
      <c r="C2439" s="70"/>
      <c r="D2439" s="71"/>
    </row>
    <row r="2440" spans="2:4" x14ac:dyDescent="0.2">
      <c r="B2440" s="69"/>
      <c r="C2440" s="70"/>
      <c r="D2440" s="71"/>
    </row>
    <row r="2441" spans="2:4" x14ac:dyDescent="0.2">
      <c r="B2441" s="69"/>
      <c r="C2441" s="70"/>
      <c r="D2441" s="71"/>
    </row>
    <row r="2442" spans="2:4" x14ac:dyDescent="0.2">
      <c r="B2442" s="69"/>
      <c r="C2442" s="70"/>
      <c r="D2442" s="71"/>
    </row>
    <row r="2443" spans="2:4" x14ac:dyDescent="0.2">
      <c r="B2443" s="69"/>
      <c r="C2443" s="70"/>
      <c r="D2443" s="71"/>
    </row>
    <row r="2444" spans="2:4" x14ac:dyDescent="0.2">
      <c r="B2444" s="69"/>
      <c r="C2444" s="70"/>
      <c r="D2444" s="71"/>
    </row>
    <row r="2445" spans="2:4" x14ac:dyDescent="0.2">
      <c r="B2445" s="69"/>
      <c r="C2445" s="70"/>
      <c r="D2445" s="71"/>
    </row>
    <row r="2446" spans="2:4" x14ac:dyDescent="0.2">
      <c r="B2446" s="69"/>
      <c r="C2446" s="70"/>
      <c r="D2446" s="71"/>
    </row>
    <row r="2447" spans="2:4" x14ac:dyDescent="0.2">
      <c r="B2447" s="69"/>
      <c r="C2447" s="70"/>
      <c r="D2447" s="71"/>
    </row>
    <row r="2448" spans="2:4" x14ac:dyDescent="0.2">
      <c r="B2448" s="69"/>
      <c r="C2448" s="70"/>
      <c r="D2448" s="71"/>
    </row>
    <row r="2449" spans="2:4" x14ac:dyDescent="0.2">
      <c r="B2449" s="69"/>
      <c r="C2449" s="70"/>
      <c r="D2449" s="71"/>
    </row>
    <row r="2450" spans="2:4" x14ac:dyDescent="0.2">
      <c r="B2450" s="69"/>
      <c r="C2450" s="70"/>
      <c r="D2450" s="71"/>
    </row>
    <row r="2451" spans="2:4" x14ac:dyDescent="0.2">
      <c r="B2451" s="69"/>
      <c r="C2451" s="70"/>
      <c r="D2451" s="71"/>
    </row>
    <row r="2452" spans="2:4" x14ac:dyDescent="0.2">
      <c r="B2452" s="69"/>
      <c r="C2452" s="70"/>
      <c r="D2452" s="71"/>
    </row>
    <row r="2453" spans="2:4" x14ac:dyDescent="0.2">
      <c r="B2453" s="69"/>
      <c r="C2453" s="70"/>
      <c r="D2453" s="71"/>
    </row>
    <row r="2454" spans="2:4" x14ac:dyDescent="0.2">
      <c r="B2454" s="69"/>
      <c r="C2454" s="70"/>
      <c r="D2454" s="71"/>
    </row>
    <row r="2455" spans="2:4" x14ac:dyDescent="0.2">
      <c r="B2455" s="69"/>
      <c r="C2455" s="70"/>
      <c r="D2455" s="71"/>
    </row>
    <row r="2456" spans="2:4" x14ac:dyDescent="0.2">
      <c r="B2456" s="69"/>
      <c r="C2456" s="70"/>
      <c r="D2456" s="71"/>
    </row>
    <row r="2457" spans="2:4" x14ac:dyDescent="0.2">
      <c r="B2457" s="69"/>
      <c r="C2457" s="70"/>
      <c r="D2457" s="71"/>
    </row>
    <row r="2458" spans="2:4" x14ac:dyDescent="0.2">
      <c r="B2458" s="69"/>
      <c r="C2458" s="70"/>
      <c r="D2458" s="71"/>
    </row>
    <row r="2459" spans="2:4" x14ac:dyDescent="0.2">
      <c r="B2459" s="69"/>
      <c r="C2459" s="70"/>
      <c r="D2459" s="71"/>
    </row>
    <row r="2460" spans="2:4" x14ac:dyDescent="0.2">
      <c r="B2460" s="69"/>
      <c r="C2460" s="70"/>
      <c r="D2460" s="71"/>
    </row>
    <row r="2461" spans="2:4" x14ac:dyDescent="0.2">
      <c r="B2461" s="69"/>
      <c r="C2461" s="70"/>
      <c r="D2461" s="71"/>
    </row>
    <row r="2462" spans="2:4" x14ac:dyDescent="0.2">
      <c r="B2462" s="69"/>
      <c r="C2462" s="70"/>
      <c r="D2462" s="71"/>
    </row>
    <row r="2463" spans="2:4" x14ac:dyDescent="0.2">
      <c r="B2463" s="69"/>
      <c r="C2463" s="70"/>
      <c r="D2463" s="71"/>
    </row>
    <row r="2464" spans="2:4" x14ac:dyDescent="0.2">
      <c r="B2464" s="69"/>
      <c r="C2464" s="70"/>
      <c r="D2464" s="71"/>
    </row>
    <row r="2465" spans="2:4" x14ac:dyDescent="0.2">
      <c r="B2465" s="69"/>
      <c r="C2465" s="70"/>
      <c r="D2465" s="71"/>
    </row>
    <row r="2466" spans="2:4" x14ac:dyDescent="0.2">
      <c r="B2466" s="69"/>
      <c r="C2466" s="70"/>
      <c r="D2466" s="71"/>
    </row>
    <row r="2467" spans="2:4" x14ac:dyDescent="0.2">
      <c r="B2467" s="69"/>
      <c r="C2467" s="70"/>
      <c r="D2467" s="71"/>
    </row>
    <row r="2468" spans="2:4" x14ac:dyDescent="0.2">
      <c r="B2468" s="69"/>
      <c r="C2468" s="70"/>
      <c r="D2468" s="71"/>
    </row>
    <row r="2469" spans="2:4" x14ac:dyDescent="0.2">
      <c r="B2469" s="69"/>
      <c r="C2469" s="70"/>
      <c r="D2469" s="71"/>
    </row>
    <row r="2470" spans="2:4" x14ac:dyDescent="0.2">
      <c r="B2470" s="69"/>
      <c r="C2470" s="70"/>
      <c r="D2470" s="71"/>
    </row>
    <row r="2471" spans="2:4" x14ac:dyDescent="0.2">
      <c r="B2471" s="69"/>
      <c r="C2471" s="70"/>
      <c r="D2471" s="71"/>
    </row>
    <row r="2472" spans="2:4" x14ac:dyDescent="0.2">
      <c r="B2472" s="69"/>
      <c r="C2472" s="70"/>
      <c r="D2472" s="71"/>
    </row>
    <row r="2473" spans="2:4" x14ac:dyDescent="0.2">
      <c r="B2473" s="69"/>
      <c r="C2473" s="70"/>
      <c r="D2473" s="71"/>
    </row>
    <row r="2474" spans="2:4" x14ac:dyDescent="0.2">
      <c r="B2474" s="69"/>
      <c r="C2474" s="70"/>
      <c r="D2474" s="71"/>
    </row>
    <row r="2475" spans="2:4" x14ac:dyDescent="0.2">
      <c r="B2475" s="69"/>
      <c r="C2475" s="70"/>
      <c r="D2475" s="71"/>
    </row>
    <row r="2476" spans="2:4" x14ac:dyDescent="0.2">
      <c r="B2476" s="69"/>
      <c r="C2476" s="70"/>
      <c r="D2476" s="71"/>
    </row>
    <row r="2477" spans="2:4" x14ac:dyDescent="0.2">
      <c r="B2477" s="69"/>
      <c r="C2477" s="70"/>
      <c r="D2477" s="71"/>
    </row>
    <row r="2478" spans="2:4" x14ac:dyDescent="0.2">
      <c r="B2478" s="69"/>
      <c r="C2478" s="70"/>
      <c r="D2478" s="71"/>
    </row>
    <row r="2479" spans="2:4" x14ac:dyDescent="0.2">
      <c r="B2479" s="69"/>
      <c r="C2479" s="70"/>
      <c r="D2479" s="71"/>
    </row>
    <row r="2480" spans="2:4" x14ac:dyDescent="0.2">
      <c r="B2480" s="69"/>
      <c r="C2480" s="70"/>
      <c r="D2480" s="71"/>
    </row>
    <row r="2481" spans="2:4" x14ac:dyDescent="0.2">
      <c r="B2481" s="69"/>
      <c r="C2481" s="70"/>
      <c r="D2481" s="71"/>
    </row>
    <row r="2482" spans="2:4" x14ac:dyDescent="0.2">
      <c r="B2482" s="69"/>
      <c r="C2482" s="70"/>
      <c r="D2482" s="71"/>
    </row>
    <row r="2483" spans="2:4" x14ac:dyDescent="0.2">
      <c r="B2483" s="69"/>
      <c r="C2483" s="70"/>
      <c r="D2483" s="71"/>
    </row>
    <row r="2484" spans="2:4" x14ac:dyDescent="0.2">
      <c r="B2484" s="69"/>
      <c r="C2484" s="70"/>
      <c r="D2484" s="71"/>
    </row>
    <row r="2485" spans="2:4" x14ac:dyDescent="0.2">
      <c r="B2485" s="69"/>
      <c r="C2485" s="70"/>
      <c r="D2485" s="71"/>
    </row>
    <row r="2486" spans="2:4" x14ac:dyDescent="0.2">
      <c r="B2486" s="69"/>
      <c r="C2486" s="70"/>
      <c r="D2486" s="71"/>
    </row>
    <row r="2487" spans="2:4" x14ac:dyDescent="0.2">
      <c r="B2487" s="69"/>
      <c r="C2487" s="70"/>
      <c r="D2487" s="71"/>
    </row>
    <row r="2488" spans="2:4" x14ac:dyDescent="0.2">
      <c r="B2488" s="69"/>
      <c r="C2488" s="70"/>
      <c r="D2488" s="71"/>
    </row>
    <row r="2489" spans="2:4" x14ac:dyDescent="0.2">
      <c r="B2489" s="69"/>
      <c r="C2489" s="70"/>
      <c r="D2489" s="71"/>
    </row>
    <row r="2490" spans="2:4" x14ac:dyDescent="0.2">
      <c r="B2490" s="69"/>
      <c r="C2490" s="70"/>
      <c r="D2490" s="71"/>
    </row>
    <row r="2491" spans="2:4" x14ac:dyDescent="0.2">
      <c r="B2491" s="69"/>
      <c r="C2491" s="70"/>
      <c r="D2491" s="71"/>
    </row>
    <row r="2492" spans="2:4" x14ac:dyDescent="0.2">
      <c r="B2492" s="69"/>
      <c r="C2492" s="70"/>
      <c r="D2492" s="71"/>
    </row>
    <row r="2493" spans="2:4" x14ac:dyDescent="0.2">
      <c r="B2493" s="69"/>
      <c r="C2493" s="70"/>
      <c r="D2493" s="71"/>
    </row>
    <row r="2494" spans="2:4" x14ac:dyDescent="0.2">
      <c r="B2494" s="69"/>
      <c r="C2494" s="70"/>
      <c r="D2494" s="71"/>
    </row>
    <row r="2495" spans="2:4" x14ac:dyDescent="0.2">
      <c r="B2495" s="69"/>
      <c r="C2495" s="70"/>
      <c r="D2495" s="71"/>
    </row>
    <row r="2496" spans="2:4" x14ac:dyDescent="0.2">
      <c r="B2496" s="69"/>
      <c r="C2496" s="70"/>
      <c r="D2496" s="71"/>
    </row>
    <row r="2497" spans="2:4" x14ac:dyDescent="0.2">
      <c r="B2497" s="69"/>
      <c r="C2497" s="70"/>
      <c r="D2497" s="71"/>
    </row>
    <row r="2498" spans="2:4" x14ac:dyDescent="0.2">
      <c r="B2498" s="69"/>
      <c r="C2498" s="70"/>
      <c r="D2498" s="71"/>
    </row>
    <row r="2499" spans="2:4" x14ac:dyDescent="0.2">
      <c r="B2499" s="69"/>
      <c r="C2499" s="70"/>
      <c r="D2499" s="71"/>
    </row>
    <row r="2500" spans="2:4" x14ac:dyDescent="0.2">
      <c r="B2500" s="69"/>
      <c r="C2500" s="70"/>
      <c r="D2500" s="71"/>
    </row>
    <row r="2501" spans="2:4" x14ac:dyDescent="0.2">
      <c r="B2501" s="69"/>
      <c r="C2501" s="70"/>
      <c r="D2501" s="71"/>
    </row>
    <row r="2502" spans="2:4" x14ac:dyDescent="0.2">
      <c r="B2502" s="69"/>
      <c r="C2502" s="70"/>
      <c r="D2502" s="71"/>
    </row>
    <row r="2503" spans="2:4" x14ac:dyDescent="0.2">
      <c r="B2503" s="69"/>
      <c r="C2503" s="70"/>
      <c r="D2503" s="71"/>
    </row>
    <row r="2504" spans="2:4" x14ac:dyDescent="0.2">
      <c r="B2504" s="69"/>
      <c r="C2504" s="70"/>
      <c r="D2504" s="71"/>
    </row>
    <row r="2505" spans="2:4" x14ac:dyDescent="0.2">
      <c r="B2505" s="69"/>
      <c r="C2505" s="70"/>
      <c r="D2505" s="71"/>
    </row>
    <row r="2506" spans="2:4" x14ac:dyDescent="0.2">
      <c r="B2506" s="69"/>
      <c r="C2506" s="70"/>
      <c r="D2506" s="71"/>
    </row>
    <row r="2507" spans="2:4" x14ac:dyDescent="0.2">
      <c r="B2507" s="69"/>
      <c r="C2507" s="70"/>
      <c r="D2507" s="71"/>
    </row>
    <row r="2508" spans="2:4" x14ac:dyDescent="0.2">
      <c r="B2508" s="69"/>
      <c r="C2508" s="70"/>
      <c r="D2508" s="71"/>
    </row>
    <row r="2509" spans="2:4" x14ac:dyDescent="0.2">
      <c r="B2509" s="69"/>
      <c r="C2509" s="70"/>
      <c r="D2509" s="71"/>
    </row>
    <row r="2510" spans="2:4" x14ac:dyDescent="0.2">
      <c r="B2510" s="69"/>
      <c r="C2510" s="70"/>
      <c r="D2510" s="71"/>
    </row>
    <row r="2511" spans="2:4" x14ac:dyDescent="0.2">
      <c r="B2511" s="69"/>
      <c r="C2511" s="70"/>
      <c r="D2511" s="71"/>
    </row>
    <row r="2512" spans="2:4" x14ac:dyDescent="0.2">
      <c r="B2512" s="69"/>
      <c r="C2512" s="70"/>
      <c r="D2512" s="71"/>
    </row>
    <row r="2513" spans="2:4" x14ac:dyDescent="0.2">
      <c r="B2513" s="69"/>
      <c r="C2513" s="70"/>
      <c r="D2513" s="71"/>
    </row>
    <row r="2514" spans="2:4" x14ac:dyDescent="0.2">
      <c r="B2514" s="69"/>
      <c r="C2514" s="70"/>
      <c r="D2514" s="71"/>
    </row>
    <row r="2515" spans="2:4" x14ac:dyDescent="0.2">
      <c r="B2515" s="69"/>
      <c r="C2515" s="70"/>
      <c r="D2515" s="71"/>
    </row>
    <row r="2516" spans="2:4" x14ac:dyDescent="0.2">
      <c r="B2516" s="69"/>
      <c r="C2516" s="70"/>
      <c r="D2516" s="71"/>
    </row>
    <row r="2517" spans="2:4" x14ac:dyDescent="0.2">
      <c r="B2517" s="69"/>
      <c r="C2517" s="70"/>
      <c r="D2517" s="71"/>
    </row>
    <row r="2518" spans="2:4" x14ac:dyDescent="0.2">
      <c r="B2518" s="69"/>
      <c r="C2518" s="70"/>
      <c r="D2518" s="71"/>
    </row>
    <row r="2519" spans="2:4" x14ac:dyDescent="0.2">
      <c r="B2519" s="69"/>
      <c r="C2519" s="70"/>
      <c r="D2519" s="71"/>
    </row>
    <row r="2520" spans="2:4" x14ac:dyDescent="0.2">
      <c r="B2520" s="69"/>
      <c r="C2520" s="70"/>
      <c r="D2520" s="71"/>
    </row>
    <row r="2521" spans="2:4" x14ac:dyDescent="0.2">
      <c r="B2521" s="69"/>
      <c r="C2521" s="70"/>
      <c r="D2521" s="71"/>
    </row>
    <row r="2522" spans="2:4" x14ac:dyDescent="0.2">
      <c r="B2522" s="69"/>
      <c r="C2522" s="70"/>
      <c r="D2522" s="71"/>
    </row>
    <row r="2523" spans="2:4" x14ac:dyDescent="0.2">
      <c r="B2523" s="69"/>
      <c r="C2523" s="70"/>
      <c r="D2523" s="71"/>
    </row>
    <row r="2524" spans="2:4" x14ac:dyDescent="0.2">
      <c r="B2524" s="69"/>
      <c r="C2524" s="70"/>
      <c r="D2524" s="71"/>
    </row>
    <row r="2525" spans="2:4" x14ac:dyDescent="0.2">
      <c r="B2525" s="69"/>
      <c r="C2525" s="70"/>
      <c r="D2525" s="71"/>
    </row>
    <row r="2526" spans="2:4" x14ac:dyDescent="0.2">
      <c r="B2526" s="69"/>
      <c r="C2526" s="70"/>
      <c r="D2526" s="71"/>
    </row>
    <row r="2527" spans="2:4" x14ac:dyDescent="0.2">
      <c r="B2527" s="69"/>
      <c r="C2527" s="70"/>
      <c r="D2527" s="71"/>
    </row>
    <row r="2528" spans="2:4" x14ac:dyDescent="0.2">
      <c r="B2528" s="69"/>
      <c r="C2528" s="70"/>
      <c r="D2528" s="71"/>
    </row>
    <row r="2529" spans="2:4" x14ac:dyDescent="0.2">
      <c r="B2529" s="69"/>
      <c r="C2529" s="70"/>
      <c r="D2529" s="71"/>
    </row>
    <row r="2530" spans="2:4" x14ac:dyDescent="0.2">
      <c r="B2530" s="69"/>
      <c r="C2530" s="70"/>
      <c r="D2530" s="71"/>
    </row>
    <row r="2531" spans="2:4" x14ac:dyDescent="0.2">
      <c r="B2531" s="69"/>
      <c r="C2531" s="70"/>
      <c r="D2531" s="71"/>
    </row>
    <row r="2532" spans="2:4" x14ac:dyDescent="0.2">
      <c r="B2532" s="69"/>
      <c r="C2532" s="70"/>
      <c r="D2532" s="71"/>
    </row>
    <row r="2533" spans="2:4" x14ac:dyDescent="0.2">
      <c r="B2533" s="69"/>
      <c r="C2533" s="70"/>
      <c r="D2533" s="71"/>
    </row>
    <row r="2534" spans="2:4" x14ac:dyDescent="0.2">
      <c r="B2534" s="69"/>
      <c r="C2534" s="70"/>
      <c r="D2534" s="71"/>
    </row>
    <row r="2535" spans="2:4" x14ac:dyDescent="0.2">
      <c r="B2535" s="69"/>
      <c r="C2535" s="70"/>
      <c r="D2535" s="71"/>
    </row>
    <row r="2536" spans="2:4" x14ac:dyDescent="0.2">
      <c r="B2536" s="69"/>
      <c r="C2536" s="70"/>
      <c r="D2536" s="71"/>
    </row>
    <row r="2537" spans="2:4" x14ac:dyDescent="0.2">
      <c r="B2537" s="69"/>
      <c r="C2537" s="70"/>
      <c r="D2537" s="71"/>
    </row>
    <row r="2538" spans="2:4" x14ac:dyDescent="0.2">
      <c r="B2538" s="69"/>
      <c r="C2538" s="70"/>
      <c r="D2538" s="71"/>
    </row>
    <row r="2539" spans="2:4" x14ac:dyDescent="0.2">
      <c r="B2539" s="69"/>
      <c r="C2539" s="70"/>
      <c r="D2539" s="71"/>
    </row>
    <row r="2540" spans="2:4" x14ac:dyDescent="0.2">
      <c r="B2540" s="69"/>
      <c r="C2540" s="70"/>
      <c r="D2540" s="71"/>
    </row>
    <row r="2541" spans="2:4" x14ac:dyDescent="0.2">
      <c r="B2541" s="69"/>
      <c r="C2541" s="70"/>
      <c r="D2541" s="71"/>
    </row>
    <row r="2542" spans="2:4" x14ac:dyDescent="0.2">
      <c r="B2542" s="69"/>
      <c r="C2542" s="70"/>
      <c r="D2542" s="71"/>
    </row>
    <row r="2543" spans="2:4" x14ac:dyDescent="0.2">
      <c r="B2543" s="69"/>
      <c r="C2543" s="70"/>
      <c r="D2543" s="71"/>
    </row>
    <row r="2544" spans="2:4" x14ac:dyDescent="0.2">
      <c r="B2544" s="69"/>
      <c r="C2544" s="70"/>
      <c r="D2544" s="71"/>
    </row>
    <row r="2545" spans="2:4" x14ac:dyDescent="0.2">
      <c r="B2545" s="69"/>
      <c r="C2545" s="70"/>
      <c r="D2545" s="71"/>
    </row>
    <row r="2546" spans="2:4" x14ac:dyDescent="0.2">
      <c r="B2546" s="69"/>
      <c r="C2546" s="70"/>
      <c r="D2546" s="71"/>
    </row>
    <row r="2547" spans="2:4" x14ac:dyDescent="0.2">
      <c r="B2547" s="69"/>
      <c r="C2547" s="70"/>
      <c r="D2547" s="71"/>
    </row>
    <row r="2548" spans="2:4" x14ac:dyDescent="0.2">
      <c r="B2548" s="69"/>
      <c r="C2548" s="70"/>
      <c r="D2548" s="71"/>
    </row>
    <row r="2549" spans="2:4" x14ac:dyDescent="0.2">
      <c r="B2549" s="69"/>
      <c r="C2549" s="70"/>
      <c r="D2549" s="71"/>
    </row>
    <row r="2550" spans="2:4" x14ac:dyDescent="0.2">
      <c r="B2550" s="69"/>
      <c r="C2550" s="70"/>
      <c r="D2550" s="71"/>
    </row>
    <row r="2551" spans="2:4" x14ac:dyDescent="0.2">
      <c r="B2551" s="69"/>
      <c r="C2551" s="70"/>
      <c r="D2551" s="71"/>
    </row>
    <row r="2552" spans="2:4" x14ac:dyDescent="0.2">
      <c r="B2552" s="69"/>
      <c r="C2552" s="70"/>
      <c r="D2552" s="71"/>
    </row>
    <row r="2553" spans="2:4" x14ac:dyDescent="0.2">
      <c r="B2553" s="69"/>
      <c r="C2553" s="70"/>
      <c r="D2553" s="71"/>
    </row>
    <row r="2554" spans="2:4" x14ac:dyDescent="0.2">
      <c r="B2554" s="69"/>
      <c r="C2554" s="70"/>
      <c r="D2554" s="71"/>
    </row>
    <row r="2555" spans="2:4" x14ac:dyDescent="0.2">
      <c r="B2555" s="69"/>
      <c r="C2555" s="70"/>
      <c r="D2555" s="71"/>
    </row>
    <row r="2556" spans="2:4" x14ac:dyDescent="0.2">
      <c r="B2556" s="69"/>
      <c r="C2556" s="70"/>
      <c r="D2556" s="71"/>
    </row>
    <row r="2557" spans="2:4" x14ac:dyDescent="0.2">
      <c r="B2557" s="69"/>
      <c r="C2557" s="70"/>
      <c r="D2557" s="71"/>
    </row>
    <row r="2558" spans="2:4" x14ac:dyDescent="0.2">
      <c r="B2558" s="69"/>
      <c r="C2558" s="70"/>
      <c r="D2558" s="71"/>
    </row>
    <row r="2559" spans="2:4" x14ac:dyDescent="0.2">
      <c r="B2559" s="69"/>
      <c r="C2559" s="70"/>
      <c r="D2559" s="71"/>
    </row>
    <row r="2560" spans="2:4" x14ac:dyDescent="0.2">
      <c r="B2560" s="69"/>
      <c r="C2560" s="70"/>
      <c r="D2560" s="71"/>
    </row>
    <row r="2561" spans="2:4" x14ac:dyDescent="0.2">
      <c r="B2561" s="69"/>
      <c r="C2561" s="70"/>
      <c r="D2561" s="71"/>
    </row>
    <row r="2562" spans="2:4" x14ac:dyDescent="0.2">
      <c r="B2562" s="69"/>
      <c r="C2562" s="70"/>
      <c r="D2562" s="71"/>
    </row>
    <row r="2563" spans="2:4" x14ac:dyDescent="0.2">
      <c r="B2563" s="69"/>
      <c r="C2563" s="70"/>
      <c r="D2563" s="71"/>
    </row>
    <row r="2564" spans="2:4" x14ac:dyDescent="0.2">
      <c r="B2564" s="69"/>
      <c r="C2564" s="70"/>
      <c r="D2564" s="71"/>
    </row>
    <row r="2565" spans="2:4" x14ac:dyDescent="0.2">
      <c r="B2565" s="69"/>
      <c r="C2565" s="70"/>
      <c r="D2565" s="71"/>
    </row>
    <row r="2566" spans="2:4" x14ac:dyDescent="0.2">
      <c r="B2566" s="69"/>
      <c r="C2566" s="70"/>
      <c r="D2566" s="71"/>
    </row>
    <row r="2567" spans="2:4" x14ac:dyDescent="0.2">
      <c r="B2567" s="69"/>
      <c r="C2567" s="70"/>
      <c r="D2567" s="71"/>
    </row>
    <row r="2568" spans="2:4" x14ac:dyDescent="0.2">
      <c r="B2568" s="69"/>
      <c r="C2568" s="70"/>
      <c r="D2568" s="71"/>
    </row>
    <row r="2569" spans="2:4" x14ac:dyDescent="0.2">
      <c r="B2569" s="69"/>
      <c r="C2569" s="70"/>
      <c r="D2569" s="71"/>
    </row>
    <row r="2570" spans="2:4" x14ac:dyDescent="0.2">
      <c r="B2570" s="69"/>
      <c r="C2570" s="70"/>
      <c r="D2570" s="71"/>
    </row>
    <row r="2571" spans="2:4" x14ac:dyDescent="0.2">
      <c r="B2571" s="69"/>
      <c r="C2571" s="70"/>
      <c r="D2571" s="71"/>
    </row>
    <row r="2572" spans="2:4" x14ac:dyDescent="0.2">
      <c r="B2572" s="69"/>
      <c r="C2572" s="70"/>
      <c r="D2572" s="71"/>
    </row>
    <row r="2573" spans="2:4" x14ac:dyDescent="0.2">
      <c r="B2573" s="69"/>
      <c r="C2573" s="70"/>
      <c r="D2573" s="71"/>
    </row>
    <row r="2574" spans="2:4" x14ac:dyDescent="0.2">
      <c r="B2574" s="69"/>
      <c r="C2574" s="70"/>
      <c r="D2574" s="71"/>
    </row>
    <row r="2575" spans="2:4" x14ac:dyDescent="0.2">
      <c r="B2575" s="69"/>
      <c r="C2575" s="70"/>
      <c r="D2575" s="71"/>
    </row>
    <row r="2576" spans="2:4" x14ac:dyDescent="0.2">
      <c r="B2576" s="69"/>
      <c r="C2576" s="70"/>
      <c r="D2576" s="71"/>
    </row>
    <row r="2577" spans="2:4" x14ac:dyDescent="0.2">
      <c r="B2577" s="69"/>
      <c r="C2577" s="70"/>
      <c r="D2577" s="71"/>
    </row>
    <row r="2578" spans="2:4" x14ac:dyDescent="0.2">
      <c r="B2578" s="69"/>
      <c r="C2578" s="70"/>
      <c r="D2578" s="71"/>
    </row>
    <row r="2579" spans="2:4" x14ac:dyDescent="0.2">
      <c r="B2579" s="69"/>
      <c r="C2579" s="70"/>
      <c r="D2579" s="71"/>
    </row>
    <row r="2580" spans="2:4" x14ac:dyDescent="0.2">
      <c r="B2580" s="69"/>
      <c r="C2580" s="70"/>
      <c r="D2580" s="71"/>
    </row>
    <row r="2581" spans="2:4" x14ac:dyDescent="0.2">
      <c r="B2581" s="69"/>
      <c r="C2581" s="70"/>
      <c r="D2581" s="71"/>
    </row>
    <row r="2582" spans="2:4" x14ac:dyDescent="0.2">
      <c r="B2582" s="69"/>
      <c r="C2582" s="70"/>
      <c r="D2582" s="71"/>
    </row>
    <row r="2583" spans="2:4" x14ac:dyDescent="0.2">
      <c r="B2583" s="69"/>
      <c r="C2583" s="70"/>
      <c r="D2583" s="71"/>
    </row>
    <row r="2584" spans="2:4" x14ac:dyDescent="0.2">
      <c r="B2584" s="69"/>
      <c r="C2584" s="70"/>
      <c r="D2584" s="71"/>
    </row>
    <row r="2585" spans="2:4" x14ac:dyDescent="0.2">
      <c r="B2585" s="69"/>
      <c r="C2585" s="70"/>
      <c r="D2585" s="71"/>
    </row>
    <row r="2586" spans="2:4" x14ac:dyDescent="0.2">
      <c r="B2586" s="69"/>
      <c r="C2586" s="70"/>
      <c r="D2586" s="71"/>
    </row>
    <row r="2587" spans="2:4" x14ac:dyDescent="0.2">
      <c r="B2587" s="69"/>
      <c r="C2587" s="70"/>
      <c r="D2587" s="71"/>
    </row>
    <row r="2588" spans="2:4" x14ac:dyDescent="0.2">
      <c r="B2588" s="69"/>
      <c r="C2588" s="70"/>
      <c r="D2588" s="71"/>
    </row>
    <row r="2589" spans="2:4" x14ac:dyDescent="0.2">
      <c r="B2589" s="69"/>
      <c r="C2589" s="70"/>
      <c r="D2589" s="71"/>
    </row>
    <row r="2590" spans="2:4" x14ac:dyDescent="0.2">
      <c r="B2590" s="69"/>
      <c r="C2590" s="70"/>
      <c r="D2590" s="71"/>
    </row>
    <row r="2591" spans="2:4" x14ac:dyDescent="0.2">
      <c r="B2591" s="69"/>
      <c r="C2591" s="70"/>
      <c r="D2591" s="71"/>
    </row>
    <row r="2592" spans="2:4" x14ac:dyDescent="0.2">
      <c r="B2592" s="69"/>
      <c r="C2592" s="70"/>
      <c r="D2592" s="71"/>
    </row>
    <row r="2593" spans="2:4" x14ac:dyDescent="0.2">
      <c r="B2593" s="69"/>
      <c r="C2593" s="70"/>
      <c r="D2593" s="71"/>
    </row>
    <row r="2594" spans="2:4" x14ac:dyDescent="0.2">
      <c r="B2594" s="69"/>
      <c r="C2594" s="70"/>
      <c r="D2594" s="71"/>
    </row>
    <row r="2595" spans="2:4" x14ac:dyDescent="0.2">
      <c r="B2595" s="69"/>
      <c r="C2595" s="70"/>
      <c r="D2595" s="71"/>
    </row>
    <row r="2596" spans="2:4" x14ac:dyDescent="0.2">
      <c r="B2596" s="69"/>
      <c r="C2596" s="70"/>
      <c r="D2596" s="71"/>
    </row>
    <row r="2597" spans="2:4" x14ac:dyDescent="0.2">
      <c r="B2597" s="69"/>
      <c r="C2597" s="70"/>
      <c r="D2597" s="71"/>
    </row>
    <row r="2598" spans="2:4" x14ac:dyDescent="0.2">
      <c r="B2598" s="69"/>
      <c r="C2598" s="70"/>
      <c r="D2598" s="71"/>
    </row>
    <row r="2599" spans="2:4" x14ac:dyDescent="0.2">
      <c r="B2599" s="69"/>
      <c r="C2599" s="70"/>
      <c r="D2599" s="71"/>
    </row>
    <row r="2600" spans="2:4" x14ac:dyDescent="0.2">
      <c r="B2600" s="69"/>
      <c r="C2600" s="70"/>
      <c r="D2600" s="71"/>
    </row>
    <row r="2601" spans="2:4" x14ac:dyDescent="0.2">
      <c r="B2601" s="69"/>
      <c r="C2601" s="70"/>
      <c r="D2601" s="71"/>
    </row>
    <row r="2602" spans="2:4" x14ac:dyDescent="0.2">
      <c r="B2602" s="69"/>
      <c r="C2602" s="70"/>
      <c r="D2602" s="71"/>
    </row>
    <row r="2603" spans="2:4" x14ac:dyDescent="0.2">
      <c r="B2603" s="69"/>
      <c r="C2603" s="70"/>
      <c r="D2603" s="71"/>
    </row>
    <row r="2604" spans="2:4" x14ac:dyDescent="0.2">
      <c r="B2604" s="69"/>
      <c r="C2604" s="70"/>
      <c r="D2604" s="71"/>
    </row>
    <row r="2605" spans="2:4" x14ac:dyDescent="0.2">
      <c r="B2605" s="69"/>
      <c r="C2605" s="70"/>
      <c r="D2605" s="71"/>
    </row>
    <row r="2606" spans="2:4" x14ac:dyDescent="0.2">
      <c r="B2606" s="69"/>
      <c r="C2606" s="70"/>
      <c r="D2606" s="71"/>
    </row>
    <row r="2607" spans="2:4" x14ac:dyDescent="0.2">
      <c r="B2607" s="69"/>
      <c r="C2607" s="70"/>
      <c r="D2607" s="71"/>
    </row>
    <row r="2608" spans="2:4" x14ac:dyDescent="0.2">
      <c r="B2608" s="69"/>
      <c r="C2608" s="70"/>
      <c r="D2608" s="71"/>
    </row>
    <row r="2609" spans="2:4" x14ac:dyDescent="0.2">
      <c r="B2609" s="69"/>
      <c r="C2609" s="70"/>
      <c r="D2609" s="71"/>
    </row>
    <row r="2610" spans="2:4" x14ac:dyDescent="0.2">
      <c r="B2610" s="69"/>
      <c r="C2610" s="70"/>
      <c r="D2610" s="71"/>
    </row>
    <row r="2611" spans="2:4" x14ac:dyDescent="0.2">
      <c r="B2611" s="69"/>
      <c r="C2611" s="70"/>
      <c r="D2611" s="71"/>
    </row>
    <row r="2612" spans="2:4" x14ac:dyDescent="0.2">
      <c r="B2612" s="69"/>
      <c r="C2612" s="70"/>
      <c r="D2612" s="71"/>
    </row>
    <row r="2613" spans="2:4" x14ac:dyDescent="0.2">
      <c r="B2613" s="69"/>
      <c r="C2613" s="70"/>
      <c r="D2613" s="71"/>
    </row>
    <row r="2614" spans="2:4" x14ac:dyDescent="0.2">
      <c r="B2614" s="69"/>
      <c r="C2614" s="70"/>
      <c r="D2614" s="71"/>
    </row>
    <row r="2615" spans="2:4" x14ac:dyDescent="0.2">
      <c r="B2615" s="69"/>
      <c r="C2615" s="70"/>
      <c r="D2615" s="71"/>
    </row>
    <row r="2616" spans="2:4" x14ac:dyDescent="0.2">
      <c r="B2616" s="69"/>
      <c r="C2616" s="70"/>
      <c r="D2616" s="71"/>
    </row>
    <row r="2617" spans="2:4" x14ac:dyDescent="0.2">
      <c r="B2617" s="69"/>
      <c r="C2617" s="70"/>
      <c r="D2617" s="71"/>
    </row>
    <row r="2618" spans="2:4" x14ac:dyDescent="0.2">
      <c r="B2618" s="69"/>
      <c r="C2618" s="70"/>
      <c r="D2618" s="71"/>
    </row>
    <row r="2619" spans="2:4" x14ac:dyDescent="0.2">
      <c r="B2619" s="69"/>
      <c r="C2619" s="70"/>
      <c r="D2619" s="71"/>
    </row>
    <row r="2620" spans="2:4" x14ac:dyDescent="0.2">
      <c r="B2620" s="69"/>
      <c r="C2620" s="70"/>
      <c r="D2620" s="71"/>
    </row>
    <row r="2621" spans="2:4" x14ac:dyDescent="0.2">
      <c r="B2621" s="69"/>
      <c r="C2621" s="70"/>
      <c r="D2621" s="71"/>
    </row>
    <row r="2622" spans="2:4" x14ac:dyDescent="0.2">
      <c r="B2622" s="69"/>
      <c r="C2622" s="70"/>
      <c r="D2622" s="71"/>
    </row>
    <row r="2623" spans="2:4" x14ac:dyDescent="0.2">
      <c r="B2623" s="69"/>
      <c r="C2623" s="70"/>
      <c r="D2623" s="71"/>
    </row>
    <row r="2624" spans="2:4" x14ac:dyDescent="0.2">
      <c r="B2624" s="69"/>
      <c r="C2624" s="70"/>
      <c r="D2624" s="71"/>
    </row>
    <row r="2625" spans="2:4" x14ac:dyDescent="0.2">
      <c r="B2625" s="69"/>
      <c r="C2625" s="70"/>
      <c r="D2625" s="71"/>
    </row>
    <row r="2626" spans="2:4" x14ac:dyDescent="0.2">
      <c r="B2626" s="69"/>
      <c r="C2626" s="70"/>
      <c r="D2626" s="71"/>
    </row>
    <row r="2627" spans="2:4" x14ac:dyDescent="0.2">
      <c r="B2627" s="69"/>
      <c r="C2627" s="70"/>
      <c r="D2627" s="71"/>
    </row>
    <row r="2628" spans="2:4" x14ac:dyDescent="0.2">
      <c r="B2628" s="69"/>
      <c r="C2628" s="70"/>
      <c r="D2628" s="71"/>
    </row>
    <row r="2629" spans="2:4" x14ac:dyDescent="0.2">
      <c r="B2629" s="69"/>
      <c r="C2629" s="70"/>
      <c r="D2629" s="71"/>
    </row>
    <row r="2630" spans="2:4" x14ac:dyDescent="0.2">
      <c r="B2630" s="69"/>
      <c r="C2630" s="70"/>
      <c r="D2630" s="71"/>
    </row>
    <row r="2631" spans="2:4" x14ac:dyDescent="0.2">
      <c r="B2631" s="69"/>
      <c r="C2631" s="70"/>
      <c r="D2631" s="71"/>
    </row>
    <row r="2632" spans="2:4" x14ac:dyDescent="0.2">
      <c r="B2632" s="69"/>
      <c r="C2632" s="70"/>
      <c r="D2632" s="71"/>
    </row>
    <row r="2633" spans="2:4" x14ac:dyDescent="0.2">
      <c r="B2633" s="69"/>
      <c r="C2633" s="70"/>
      <c r="D2633" s="71"/>
    </row>
    <row r="2634" spans="2:4" x14ac:dyDescent="0.2">
      <c r="B2634" s="69"/>
      <c r="C2634" s="70"/>
      <c r="D2634" s="71"/>
    </row>
    <row r="2635" spans="2:4" x14ac:dyDescent="0.2">
      <c r="B2635" s="69"/>
      <c r="C2635" s="70"/>
      <c r="D2635" s="71"/>
    </row>
    <row r="2636" spans="2:4" x14ac:dyDescent="0.2">
      <c r="B2636" s="69"/>
      <c r="C2636" s="70"/>
      <c r="D2636" s="71"/>
    </row>
    <row r="2637" spans="2:4" x14ac:dyDescent="0.2">
      <c r="B2637" s="69"/>
      <c r="C2637" s="70"/>
      <c r="D2637" s="71"/>
    </row>
    <row r="2638" spans="2:4" x14ac:dyDescent="0.2">
      <c r="B2638" s="69"/>
      <c r="C2638" s="70"/>
      <c r="D2638" s="71"/>
    </row>
    <row r="2639" spans="2:4" x14ac:dyDescent="0.2">
      <c r="B2639" s="69"/>
      <c r="C2639" s="70"/>
      <c r="D2639" s="71"/>
    </row>
    <row r="2640" spans="2:4" x14ac:dyDescent="0.2">
      <c r="B2640" s="69"/>
      <c r="C2640" s="70"/>
      <c r="D2640" s="71"/>
    </row>
    <row r="2641" spans="2:4" x14ac:dyDescent="0.2">
      <c r="B2641" s="69"/>
      <c r="C2641" s="70"/>
      <c r="D2641" s="71"/>
    </row>
    <row r="2642" spans="2:4" x14ac:dyDescent="0.2">
      <c r="B2642" s="69"/>
      <c r="C2642" s="70"/>
      <c r="D2642" s="71"/>
    </row>
    <row r="2643" spans="2:4" x14ac:dyDescent="0.2">
      <c r="B2643" s="69"/>
      <c r="C2643" s="70"/>
      <c r="D2643" s="71"/>
    </row>
    <row r="2644" spans="2:4" x14ac:dyDescent="0.2">
      <c r="B2644" s="69"/>
      <c r="C2644" s="70"/>
      <c r="D2644" s="71"/>
    </row>
    <row r="2645" spans="2:4" x14ac:dyDescent="0.2">
      <c r="B2645" s="69"/>
      <c r="C2645" s="70"/>
      <c r="D2645" s="71"/>
    </row>
    <row r="2646" spans="2:4" x14ac:dyDescent="0.2">
      <c r="B2646" s="69"/>
      <c r="C2646" s="70"/>
      <c r="D2646" s="71"/>
    </row>
    <row r="2647" spans="2:4" x14ac:dyDescent="0.2">
      <c r="B2647" s="69"/>
      <c r="C2647" s="70"/>
      <c r="D2647" s="71"/>
    </row>
    <row r="2648" spans="2:4" x14ac:dyDescent="0.2">
      <c r="B2648" s="69"/>
      <c r="C2648" s="70"/>
      <c r="D2648" s="71"/>
    </row>
    <row r="2649" spans="2:4" x14ac:dyDescent="0.2">
      <c r="B2649" s="69"/>
      <c r="C2649" s="70"/>
      <c r="D2649" s="71"/>
    </row>
    <row r="2650" spans="2:4" x14ac:dyDescent="0.2">
      <c r="B2650" s="69"/>
      <c r="C2650" s="70"/>
      <c r="D2650" s="71"/>
    </row>
    <row r="2651" spans="2:4" x14ac:dyDescent="0.2">
      <c r="B2651" s="69"/>
      <c r="C2651" s="70"/>
      <c r="D2651" s="71"/>
    </row>
    <row r="2652" spans="2:4" x14ac:dyDescent="0.2">
      <c r="B2652" s="69"/>
      <c r="C2652" s="70"/>
      <c r="D2652" s="71"/>
    </row>
    <row r="2653" spans="2:4" x14ac:dyDescent="0.2">
      <c r="B2653" s="69"/>
      <c r="C2653" s="70"/>
      <c r="D2653" s="71"/>
    </row>
    <row r="2654" spans="2:4" x14ac:dyDescent="0.2">
      <c r="B2654" s="69"/>
      <c r="C2654" s="70"/>
      <c r="D2654" s="71"/>
    </row>
    <row r="2655" spans="2:4" x14ac:dyDescent="0.2">
      <c r="B2655" s="69"/>
      <c r="C2655" s="70"/>
      <c r="D2655" s="71"/>
    </row>
    <row r="2656" spans="2:4" x14ac:dyDescent="0.2">
      <c r="B2656" s="69"/>
      <c r="C2656" s="70"/>
      <c r="D2656" s="71"/>
    </row>
    <row r="2657" spans="2:4" x14ac:dyDescent="0.2">
      <c r="B2657" s="69"/>
      <c r="C2657" s="70"/>
      <c r="D2657" s="71"/>
    </row>
    <row r="2658" spans="2:4" x14ac:dyDescent="0.2">
      <c r="B2658" s="69"/>
      <c r="C2658" s="70"/>
      <c r="D2658" s="71"/>
    </row>
    <row r="2659" spans="2:4" x14ac:dyDescent="0.2">
      <c r="B2659" s="69"/>
      <c r="C2659" s="70"/>
      <c r="D2659" s="71"/>
    </row>
    <row r="2660" spans="2:4" x14ac:dyDescent="0.2">
      <c r="B2660" s="69"/>
      <c r="C2660" s="70"/>
      <c r="D2660" s="71"/>
    </row>
    <row r="2661" spans="2:4" x14ac:dyDescent="0.2">
      <c r="B2661" s="69"/>
      <c r="C2661" s="70"/>
      <c r="D2661" s="71"/>
    </row>
    <row r="2662" spans="2:4" x14ac:dyDescent="0.2">
      <c r="B2662" s="69"/>
      <c r="C2662" s="70"/>
      <c r="D2662" s="71"/>
    </row>
    <row r="2663" spans="2:4" x14ac:dyDescent="0.2">
      <c r="B2663" s="69"/>
      <c r="C2663" s="70"/>
      <c r="D2663" s="71"/>
    </row>
    <row r="2664" spans="2:4" x14ac:dyDescent="0.2">
      <c r="B2664" s="69"/>
      <c r="C2664" s="70"/>
      <c r="D2664" s="71"/>
    </row>
    <row r="2665" spans="2:4" x14ac:dyDescent="0.2">
      <c r="B2665" s="69"/>
      <c r="C2665" s="70"/>
      <c r="D2665" s="71"/>
    </row>
    <row r="2666" spans="2:4" x14ac:dyDescent="0.2">
      <c r="B2666" s="69"/>
      <c r="C2666" s="70"/>
      <c r="D2666" s="71"/>
    </row>
    <row r="2667" spans="2:4" x14ac:dyDescent="0.2">
      <c r="B2667" s="69"/>
      <c r="C2667" s="70"/>
      <c r="D2667" s="71"/>
    </row>
    <row r="2668" spans="2:4" x14ac:dyDescent="0.2">
      <c r="B2668" s="69"/>
      <c r="C2668" s="70"/>
      <c r="D2668" s="71"/>
    </row>
    <row r="2669" spans="2:4" x14ac:dyDescent="0.2">
      <c r="B2669" s="69"/>
      <c r="C2669" s="70"/>
      <c r="D2669" s="71"/>
    </row>
    <row r="2670" spans="2:4" x14ac:dyDescent="0.2">
      <c r="B2670" s="69"/>
      <c r="C2670" s="70"/>
      <c r="D2670" s="71"/>
    </row>
    <row r="2671" spans="2:4" x14ac:dyDescent="0.2">
      <c r="B2671" s="69"/>
      <c r="C2671" s="70"/>
      <c r="D2671" s="71"/>
    </row>
    <row r="2672" spans="2:4" x14ac:dyDescent="0.2">
      <c r="B2672" s="69"/>
      <c r="C2672" s="70"/>
      <c r="D2672" s="71"/>
    </row>
    <row r="2673" spans="2:4" x14ac:dyDescent="0.2">
      <c r="B2673" s="69"/>
      <c r="C2673" s="70"/>
      <c r="D2673" s="71"/>
    </row>
    <row r="2674" spans="2:4" x14ac:dyDescent="0.2">
      <c r="B2674" s="69"/>
      <c r="C2674" s="70"/>
      <c r="D2674" s="71"/>
    </row>
    <row r="2675" spans="2:4" x14ac:dyDescent="0.2">
      <c r="B2675" s="69"/>
      <c r="C2675" s="70"/>
      <c r="D2675" s="71"/>
    </row>
    <row r="2676" spans="2:4" x14ac:dyDescent="0.2">
      <c r="B2676" s="69"/>
      <c r="C2676" s="70"/>
      <c r="D2676" s="71"/>
    </row>
    <row r="2677" spans="2:4" x14ac:dyDescent="0.2">
      <c r="B2677" s="69"/>
      <c r="C2677" s="70"/>
      <c r="D2677" s="71"/>
    </row>
    <row r="2678" spans="2:4" x14ac:dyDescent="0.2">
      <c r="B2678" s="69"/>
      <c r="C2678" s="70"/>
      <c r="D2678" s="71"/>
    </row>
    <row r="2679" spans="2:4" x14ac:dyDescent="0.2">
      <c r="B2679" s="69"/>
      <c r="C2679" s="70"/>
      <c r="D2679" s="71"/>
    </row>
    <row r="2680" spans="2:4" x14ac:dyDescent="0.2">
      <c r="B2680" s="69"/>
      <c r="C2680" s="70"/>
      <c r="D2680" s="71"/>
    </row>
    <row r="2681" spans="2:4" x14ac:dyDescent="0.2">
      <c r="B2681" s="69"/>
      <c r="C2681" s="70"/>
      <c r="D2681" s="71"/>
    </row>
    <row r="2682" spans="2:4" x14ac:dyDescent="0.2">
      <c r="B2682" s="69"/>
      <c r="C2682" s="70"/>
      <c r="D2682" s="71"/>
    </row>
    <row r="2683" spans="2:4" x14ac:dyDescent="0.2">
      <c r="B2683" s="69"/>
      <c r="C2683" s="70"/>
      <c r="D2683" s="71"/>
    </row>
    <row r="2684" spans="2:4" x14ac:dyDescent="0.2">
      <c r="B2684" s="69"/>
      <c r="C2684" s="70"/>
      <c r="D2684" s="71"/>
    </row>
    <row r="2685" spans="2:4" x14ac:dyDescent="0.2">
      <c r="B2685" s="69"/>
      <c r="C2685" s="70"/>
      <c r="D2685" s="71"/>
    </row>
    <row r="2686" spans="2:4" x14ac:dyDescent="0.2">
      <c r="B2686" s="69"/>
      <c r="C2686" s="70"/>
      <c r="D2686" s="71"/>
    </row>
    <row r="2687" spans="2:4" x14ac:dyDescent="0.2">
      <c r="B2687" s="69"/>
      <c r="C2687" s="70"/>
      <c r="D2687" s="71"/>
    </row>
    <row r="2688" spans="2:4" x14ac:dyDescent="0.2">
      <c r="B2688" s="69"/>
      <c r="C2688" s="70"/>
      <c r="D2688" s="71"/>
    </row>
    <row r="2689" spans="2:4" x14ac:dyDescent="0.2">
      <c r="B2689" s="69"/>
      <c r="C2689" s="70"/>
      <c r="D2689" s="71"/>
    </row>
    <row r="2690" spans="2:4" x14ac:dyDescent="0.2">
      <c r="B2690" s="69"/>
      <c r="C2690" s="70"/>
      <c r="D2690" s="71"/>
    </row>
    <row r="2691" spans="2:4" x14ac:dyDescent="0.2">
      <c r="B2691" s="69"/>
      <c r="C2691" s="70"/>
      <c r="D2691" s="71"/>
    </row>
    <row r="2692" spans="2:4" x14ac:dyDescent="0.2">
      <c r="B2692" s="69"/>
      <c r="C2692" s="70"/>
      <c r="D2692" s="71"/>
    </row>
    <row r="2693" spans="2:4" x14ac:dyDescent="0.2">
      <c r="B2693" s="69"/>
      <c r="C2693" s="70"/>
      <c r="D2693" s="71"/>
    </row>
    <row r="2694" spans="2:4" x14ac:dyDescent="0.2">
      <c r="B2694" s="69"/>
      <c r="C2694" s="70"/>
      <c r="D2694" s="71"/>
    </row>
    <row r="2695" spans="2:4" x14ac:dyDescent="0.2">
      <c r="B2695" s="69"/>
      <c r="C2695" s="70"/>
      <c r="D2695" s="71"/>
    </row>
    <row r="2696" spans="2:4" x14ac:dyDescent="0.2">
      <c r="B2696" s="69"/>
      <c r="C2696" s="70"/>
      <c r="D2696" s="71"/>
    </row>
    <row r="2697" spans="2:4" x14ac:dyDescent="0.2">
      <c r="B2697" s="69"/>
      <c r="C2697" s="70"/>
      <c r="D2697" s="71"/>
    </row>
    <row r="2698" spans="2:4" x14ac:dyDescent="0.2">
      <c r="B2698" s="69"/>
      <c r="C2698" s="70"/>
      <c r="D2698" s="71"/>
    </row>
    <row r="2699" spans="2:4" x14ac:dyDescent="0.2">
      <c r="B2699" s="69"/>
      <c r="C2699" s="70"/>
      <c r="D2699" s="71"/>
    </row>
    <row r="2700" spans="2:4" x14ac:dyDescent="0.2">
      <c r="B2700" s="69"/>
      <c r="C2700" s="70"/>
      <c r="D2700" s="71"/>
    </row>
    <row r="2701" spans="2:4" x14ac:dyDescent="0.2">
      <c r="B2701" s="69"/>
      <c r="C2701" s="70"/>
      <c r="D2701" s="71"/>
    </row>
    <row r="2702" spans="2:4" x14ac:dyDescent="0.2">
      <c r="B2702" s="69"/>
      <c r="C2702" s="70"/>
      <c r="D2702" s="71"/>
    </row>
    <row r="2703" spans="2:4" x14ac:dyDescent="0.2">
      <c r="B2703" s="69"/>
      <c r="C2703" s="70"/>
      <c r="D2703" s="71"/>
    </row>
    <row r="2704" spans="2:4" x14ac:dyDescent="0.2">
      <c r="B2704" s="69"/>
      <c r="C2704" s="70"/>
      <c r="D2704" s="71"/>
    </row>
    <row r="2705" spans="2:4" x14ac:dyDescent="0.2">
      <c r="B2705" s="69"/>
      <c r="C2705" s="70"/>
      <c r="D2705" s="71"/>
    </row>
    <row r="2706" spans="2:4" x14ac:dyDescent="0.2">
      <c r="B2706" s="69"/>
      <c r="C2706" s="70"/>
      <c r="D2706" s="71"/>
    </row>
    <row r="2707" spans="2:4" x14ac:dyDescent="0.2">
      <c r="B2707" s="69"/>
      <c r="C2707" s="70"/>
      <c r="D2707" s="71"/>
    </row>
    <row r="2708" spans="2:4" x14ac:dyDescent="0.2">
      <c r="B2708" s="69"/>
      <c r="C2708" s="70"/>
      <c r="D2708" s="71"/>
    </row>
    <row r="2709" spans="2:4" x14ac:dyDescent="0.2">
      <c r="B2709" s="69"/>
      <c r="C2709" s="70"/>
      <c r="D2709" s="71"/>
    </row>
    <row r="2710" spans="2:4" x14ac:dyDescent="0.2">
      <c r="B2710" s="69"/>
      <c r="C2710" s="70"/>
      <c r="D2710" s="71"/>
    </row>
    <row r="2711" spans="2:4" x14ac:dyDescent="0.2">
      <c r="B2711" s="69"/>
      <c r="C2711" s="70"/>
      <c r="D2711" s="71"/>
    </row>
    <row r="2712" spans="2:4" x14ac:dyDescent="0.2">
      <c r="B2712" s="69"/>
      <c r="C2712" s="70"/>
      <c r="D2712" s="71"/>
    </row>
    <row r="2713" spans="2:4" x14ac:dyDescent="0.2">
      <c r="B2713" s="69"/>
      <c r="C2713" s="70"/>
      <c r="D2713" s="71"/>
    </row>
    <row r="2714" spans="2:4" x14ac:dyDescent="0.2">
      <c r="B2714" s="69"/>
      <c r="C2714" s="70"/>
      <c r="D2714" s="71"/>
    </row>
    <row r="2715" spans="2:4" x14ac:dyDescent="0.2">
      <c r="B2715" s="69"/>
      <c r="C2715" s="70"/>
      <c r="D2715" s="71"/>
    </row>
    <row r="2716" spans="2:4" x14ac:dyDescent="0.2">
      <c r="B2716" s="69"/>
      <c r="C2716" s="70"/>
      <c r="D2716" s="71"/>
    </row>
    <row r="2717" spans="2:4" x14ac:dyDescent="0.2">
      <c r="B2717" s="69"/>
      <c r="C2717" s="70"/>
      <c r="D2717" s="71"/>
    </row>
    <row r="2718" spans="2:4" x14ac:dyDescent="0.2">
      <c r="B2718" s="69"/>
      <c r="C2718" s="70"/>
      <c r="D2718" s="71"/>
    </row>
    <row r="2719" spans="2:4" x14ac:dyDescent="0.2">
      <c r="B2719" s="69"/>
      <c r="C2719" s="70"/>
      <c r="D2719" s="71"/>
    </row>
    <row r="2720" spans="2:4" x14ac:dyDescent="0.2">
      <c r="B2720" s="69"/>
      <c r="C2720" s="70"/>
      <c r="D2720" s="71"/>
    </row>
    <row r="2721" spans="2:4" x14ac:dyDescent="0.2">
      <c r="B2721" s="69"/>
      <c r="C2721" s="70"/>
      <c r="D2721" s="71"/>
    </row>
    <row r="2722" spans="2:4" x14ac:dyDescent="0.2">
      <c r="B2722" s="69"/>
      <c r="C2722" s="70"/>
      <c r="D2722" s="71"/>
    </row>
    <row r="2723" spans="2:4" x14ac:dyDescent="0.2">
      <c r="B2723" s="69"/>
      <c r="C2723" s="70"/>
      <c r="D2723" s="71"/>
    </row>
    <row r="2724" spans="2:4" x14ac:dyDescent="0.2">
      <c r="B2724" s="69"/>
      <c r="C2724" s="70"/>
      <c r="D2724" s="71"/>
    </row>
    <row r="2725" spans="2:4" x14ac:dyDescent="0.2">
      <c r="B2725" s="69"/>
      <c r="C2725" s="70"/>
      <c r="D2725" s="71"/>
    </row>
    <row r="2726" spans="2:4" x14ac:dyDescent="0.2">
      <c r="B2726" s="69"/>
      <c r="C2726" s="70"/>
      <c r="D2726" s="71"/>
    </row>
    <row r="2727" spans="2:4" x14ac:dyDescent="0.2">
      <c r="B2727" s="69"/>
      <c r="C2727" s="70"/>
      <c r="D2727" s="71"/>
    </row>
    <row r="2728" spans="2:4" x14ac:dyDescent="0.2">
      <c r="B2728" s="69"/>
      <c r="C2728" s="70"/>
      <c r="D2728" s="71"/>
    </row>
    <row r="2729" spans="2:4" x14ac:dyDescent="0.2">
      <c r="B2729" s="69"/>
      <c r="C2729" s="70"/>
      <c r="D2729" s="71"/>
    </row>
    <row r="2730" spans="2:4" x14ac:dyDescent="0.2">
      <c r="B2730" s="69"/>
      <c r="C2730" s="70"/>
      <c r="D2730" s="71"/>
    </row>
    <row r="2731" spans="2:4" x14ac:dyDescent="0.2">
      <c r="B2731" s="69"/>
      <c r="C2731" s="70"/>
      <c r="D2731" s="71"/>
    </row>
    <row r="2732" spans="2:4" x14ac:dyDescent="0.2">
      <c r="B2732" s="69"/>
      <c r="C2732" s="70"/>
      <c r="D2732" s="71"/>
    </row>
    <row r="2733" spans="2:4" x14ac:dyDescent="0.2">
      <c r="B2733" s="69"/>
      <c r="C2733" s="70"/>
      <c r="D2733" s="71"/>
    </row>
    <row r="2734" spans="2:4" x14ac:dyDescent="0.2">
      <c r="B2734" s="69"/>
      <c r="C2734" s="70"/>
      <c r="D2734" s="71"/>
    </row>
    <row r="2735" spans="2:4" x14ac:dyDescent="0.2">
      <c r="B2735" s="69"/>
      <c r="C2735" s="70"/>
      <c r="D2735" s="71"/>
    </row>
    <row r="2736" spans="2:4" x14ac:dyDescent="0.2">
      <c r="B2736" s="69"/>
      <c r="C2736" s="70"/>
      <c r="D2736" s="71"/>
    </row>
    <row r="2737" spans="2:4" x14ac:dyDescent="0.2">
      <c r="B2737" s="69"/>
      <c r="C2737" s="70"/>
      <c r="D2737" s="71"/>
    </row>
    <row r="2738" spans="2:4" x14ac:dyDescent="0.2">
      <c r="B2738" s="69"/>
      <c r="C2738" s="70"/>
      <c r="D2738" s="71"/>
    </row>
    <row r="2739" spans="2:4" x14ac:dyDescent="0.2">
      <c r="B2739" s="69"/>
      <c r="C2739" s="70"/>
      <c r="D2739" s="71"/>
    </row>
    <row r="2740" spans="2:4" x14ac:dyDescent="0.2">
      <c r="B2740" s="69"/>
      <c r="C2740" s="70"/>
      <c r="D2740" s="71"/>
    </row>
    <row r="2741" spans="2:4" x14ac:dyDescent="0.2">
      <c r="B2741" s="69"/>
      <c r="C2741" s="70"/>
      <c r="D2741" s="71"/>
    </row>
    <row r="2742" spans="2:4" x14ac:dyDescent="0.2">
      <c r="B2742" s="69"/>
      <c r="C2742" s="70"/>
      <c r="D2742" s="71"/>
    </row>
    <row r="2743" spans="2:4" x14ac:dyDescent="0.2">
      <c r="B2743" s="69"/>
      <c r="C2743" s="70"/>
      <c r="D2743" s="71"/>
    </row>
    <row r="2744" spans="2:4" x14ac:dyDescent="0.2">
      <c r="B2744" s="69"/>
      <c r="C2744" s="70"/>
      <c r="D2744" s="71"/>
    </row>
    <row r="2745" spans="2:4" x14ac:dyDescent="0.2">
      <c r="B2745" s="69"/>
      <c r="C2745" s="70"/>
      <c r="D2745" s="71"/>
    </row>
    <row r="2746" spans="2:4" x14ac:dyDescent="0.2">
      <c r="B2746" s="69"/>
      <c r="C2746" s="70"/>
      <c r="D2746" s="71"/>
    </row>
    <row r="2747" spans="2:4" x14ac:dyDescent="0.2">
      <c r="B2747" s="69"/>
      <c r="C2747" s="70"/>
      <c r="D2747" s="71"/>
    </row>
    <row r="2748" spans="2:4" x14ac:dyDescent="0.2">
      <c r="B2748" s="69"/>
      <c r="C2748" s="70"/>
      <c r="D2748" s="71"/>
    </row>
    <row r="2749" spans="2:4" x14ac:dyDescent="0.2">
      <c r="B2749" s="69"/>
      <c r="C2749" s="70"/>
      <c r="D2749" s="71"/>
    </row>
    <row r="2750" spans="2:4" x14ac:dyDescent="0.2">
      <c r="B2750" s="69"/>
      <c r="C2750" s="70"/>
      <c r="D2750" s="71"/>
    </row>
    <row r="2751" spans="2:4" x14ac:dyDescent="0.2">
      <c r="B2751" s="69"/>
      <c r="C2751" s="70"/>
      <c r="D2751" s="71"/>
    </row>
    <row r="2752" spans="2:4" x14ac:dyDescent="0.2">
      <c r="B2752" s="69"/>
      <c r="C2752" s="70"/>
      <c r="D2752" s="71"/>
    </row>
    <row r="2753" spans="2:4" x14ac:dyDescent="0.2">
      <c r="B2753" s="69"/>
      <c r="C2753" s="70"/>
      <c r="D2753" s="71"/>
    </row>
    <row r="2754" spans="2:4" x14ac:dyDescent="0.2">
      <c r="B2754" s="69"/>
      <c r="C2754" s="70"/>
      <c r="D2754" s="71"/>
    </row>
    <row r="2755" spans="2:4" x14ac:dyDescent="0.2">
      <c r="B2755" s="69"/>
      <c r="C2755" s="70"/>
      <c r="D2755" s="71"/>
    </row>
    <row r="2756" spans="2:4" x14ac:dyDescent="0.2">
      <c r="B2756" s="69"/>
      <c r="C2756" s="70"/>
      <c r="D2756" s="71"/>
    </row>
    <row r="2757" spans="2:4" x14ac:dyDescent="0.2">
      <c r="B2757" s="69"/>
      <c r="C2757" s="70"/>
      <c r="D2757" s="71"/>
    </row>
    <row r="2758" spans="2:4" x14ac:dyDescent="0.2">
      <c r="B2758" s="69"/>
      <c r="C2758" s="70"/>
      <c r="D2758" s="71"/>
    </row>
    <row r="2759" spans="2:4" x14ac:dyDescent="0.2">
      <c r="B2759" s="69"/>
      <c r="C2759" s="70"/>
      <c r="D2759" s="71"/>
    </row>
    <row r="2760" spans="2:4" x14ac:dyDescent="0.2">
      <c r="B2760" s="69"/>
      <c r="C2760" s="70"/>
      <c r="D2760" s="71"/>
    </row>
    <row r="2761" spans="2:4" x14ac:dyDescent="0.2">
      <c r="B2761" s="69"/>
      <c r="C2761" s="70"/>
      <c r="D2761" s="71"/>
    </row>
    <row r="2762" spans="2:4" x14ac:dyDescent="0.2">
      <c r="B2762" s="69"/>
      <c r="C2762" s="70"/>
      <c r="D2762" s="71"/>
    </row>
    <row r="2763" spans="2:4" x14ac:dyDescent="0.2">
      <c r="B2763" s="69"/>
      <c r="C2763" s="70"/>
      <c r="D2763" s="71"/>
    </row>
    <row r="2764" spans="2:4" x14ac:dyDescent="0.2">
      <c r="B2764" s="69"/>
      <c r="C2764" s="70"/>
      <c r="D2764" s="71"/>
    </row>
    <row r="2765" spans="2:4" x14ac:dyDescent="0.2">
      <c r="B2765" s="69"/>
      <c r="C2765" s="70"/>
      <c r="D2765" s="71"/>
    </row>
    <row r="2766" spans="2:4" x14ac:dyDescent="0.2">
      <c r="B2766" s="69"/>
      <c r="C2766" s="70"/>
      <c r="D2766" s="71"/>
    </row>
    <row r="2767" spans="2:4" x14ac:dyDescent="0.2">
      <c r="B2767" s="69"/>
      <c r="C2767" s="70"/>
      <c r="D2767" s="71"/>
    </row>
    <row r="2768" spans="2:4" x14ac:dyDescent="0.2">
      <c r="B2768" s="69"/>
      <c r="C2768" s="70"/>
      <c r="D2768" s="71"/>
    </row>
    <row r="2769" spans="2:4" x14ac:dyDescent="0.2">
      <c r="B2769" s="69"/>
      <c r="C2769" s="70"/>
      <c r="D2769" s="71"/>
    </row>
    <row r="2770" spans="2:4" x14ac:dyDescent="0.2">
      <c r="B2770" s="69"/>
      <c r="C2770" s="70"/>
      <c r="D2770" s="71"/>
    </row>
    <row r="2771" spans="2:4" x14ac:dyDescent="0.2">
      <c r="B2771" s="69"/>
      <c r="C2771" s="70"/>
      <c r="D2771" s="71"/>
    </row>
    <row r="2772" spans="2:4" x14ac:dyDescent="0.2">
      <c r="B2772" s="69"/>
      <c r="C2772" s="70"/>
      <c r="D2772" s="71"/>
    </row>
    <row r="2773" spans="2:4" x14ac:dyDescent="0.2">
      <c r="B2773" s="69"/>
      <c r="C2773" s="70"/>
      <c r="D2773" s="71"/>
    </row>
    <row r="2774" spans="2:4" x14ac:dyDescent="0.2">
      <c r="B2774" s="69"/>
      <c r="C2774" s="70"/>
      <c r="D2774" s="71"/>
    </row>
    <row r="2775" spans="2:4" x14ac:dyDescent="0.2">
      <c r="B2775" s="69"/>
      <c r="C2775" s="70"/>
      <c r="D2775" s="71"/>
    </row>
    <row r="2776" spans="2:4" x14ac:dyDescent="0.2">
      <c r="B2776" s="69"/>
      <c r="C2776" s="70"/>
      <c r="D2776" s="71"/>
    </row>
    <row r="2777" spans="2:4" x14ac:dyDescent="0.2">
      <c r="B2777" s="69"/>
      <c r="C2777" s="70"/>
      <c r="D2777" s="71"/>
    </row>
    <row r="2778" spans="2:4" x14ac:dyDescent="0.2">
      <c r="B2778" s="69"/>
      <c r="C2778" s="70"/>
      <c r="D2778" s="71"/>
    </row>
    <row r="2779" spans="2:4" x14ac:dyDescent="0.2">
      <c r="B2779" s="69"/>
      <c r="C2779" s="70"/>
      <c r="D2779" s="71"/>
    </row>
    <row r="2780" spans="2:4" x14ac:dyDescent="0.2">
      <c r="B2780" s="69"/>
      <c r="C2780" s="70"/>
      <c r="D2780" s="71"/>
    </row>
    <row r="2781" spans="2:4" x14ac:dyDescent="0.2">
      <c r="B2781" s="69"/>
      <c r="C2781" s="70"/>
      <c r="D2781" s="71"/>
    </row>
    <row r="2782" spans="2:4" x14ac:dyDescent="0.2">
      <c r="B2782" s="69"/>
      <c r="C2782" s="70"/>
      <c r="D2782" s="71"/>
    </row>
    <row r="2783" spans="2:4" x14ac:dyDescent="0.2">
      <c r="B2783" s="69"/>
      <c r="C2783" s="70"/>
      <c r="D2783" s="71"/>
    </row>
    <row r="2784" spans="2:4" x14ac:dyDescent="0.2">
      <c r="B2784" s="69"/>
      <c r="C2784" s="70"/>
      <c r="D2784" s="71"/>
    </row>
    <row r="2785" spans="2:4" x14ac:dyDescent="0.2">
      <c r="B2785" s="69"/>
      <c r="C2785" s="70"/>
      <c r="D2785" s="71"/>
    </row>
    <row r="2786" spans="2:4" x14ac:dyDescent="0.2">
      <c r="B2786" s="69"/>
      <c r="C2786" s="70"/>
      <c r="D2786" s="71"/>
    </row>
    <row r="2787" spans="2:4" x14ac:dyDescent="0.2">
      <c r="B2787" s="69"/>
      <c r="C2787" s="70"/>
      <c r="D2787" s="71"/>
    </row>
    <row r="2788" spans="2:4" x14ac:dyDescent="0.2">
      <c r="B2788" s="69"/>
      <c r="C2788" s="70"/>
      <c r="D2788" s="71"/>
    </row>
    <row r="2789" spans="2:4" x14ac:dyDescent="0.2">
      <c r="B2789" s="69"/>
      <c r="C2789" s="70"/>
      <c r="D2789" s="71"/>
    </row>
    <row r="2790" spans="2:4" x14ac:dyDescent="0.2">
      <c r="B2790" s="69"/>
      <c r="C2790" s="70"/>
      <c r="D2790" s="71"/>
    </row>
    <row r="2791" spans="2:4" x14ac:dyDescent="0.2">
      <c r="B2791" s="69"/>
      <c r="C2791" s="70"/>
      <c r="D2791" s="71"/>
    </row>
    <row r="2792" spans="2:4" x14ac:dyDescent="0.2">
      <c r="B2792" s="69"/>
      <c r="C2792" s="70"/>
      <c r="D2792" s="71"/>
    </row>
    <row r="2793" spans="2:4" x14ac:dyDescent="0.2">
      <c r="B2793" s="69"/>
      <c r="C2793" s="70"/>
      <c r="D2793" s="71"/>
    </row>
    <row r="2794" spans="2:4" x14ac:dyDescent="0.2">
      <c r="B2794" s="69"/>
      <c r="C2794" s="70"/>
      <c r="D2794" s="71"/>
    </row>
    <row r="2795" spans="2:4" x14ac:dyDescent="0.2">
      <c r="B2795" s="69"/>
      <c r="C2795" s="70"/>
      <c r="D2795" s="71"/>
    </row>
    <row r="2796" spans="2:4" x14ac:dyDescent="0.2">
      <c r="B2796" s="69"/>
      <c r="C2796" s="70"/>
      <c r="D2796" s="71"/>
    </row>
    <row r="2797" spans="2:4" x14ac:dyDescent="0.2">
      <c r="B2797" s="69"/>
      <c r="C2797" s="70"/>
      <c r="D2797" s="71"/>
    </row>
    <row r="2798" spans="2:4" x14ac:dyDescent="0.2">
      <c r="B2798" s="69"/>
      <c r="C2798" s="70"/>
      <c r="D2798" s="71"/>
    </row>
    <row r="2799" spans="2:4" x14ac:dyDescent="0.2">
      <c r="B2799" s="69"/>
      <c r="C2799" s="70"/>
      <c r="D2799" s="71"/>
    </row>
    <row r="2800" spans="2:4" x14ac:dyDescent="0.2">
      <c r="B2800" s="69"/>
      <c r="C2800" s="70"/>
      <c r="D2800" s="71"/>
    </row>
    <row r="2801" spans="2:4" x14ac:dyDescent="0.2">
      <c r="B2801" s="69"/>
      <c r="C2801" s="70"/>
      <c r="D2801" s="71"/>
    </row>
    <row r="2802" spans="2:4" x14ac:dyDescent="0.2">
      <c r="B2802" s="69"/>
      <c r="C2802" s="70"/>
      <c r="D2802" s="71"/>
    </row>
    <row r="2803" spans="2:4" x14ac:dyDescent="0.2">
      <c r="B2803" s="69"/>
      <c r="C2803" s="70"/>
      <c r="D2803" s="71"/>
    </row>
    <row r="2804" spans="2:4" x14ac:dyDescent="0.2">
      <c r="B2804" s="69"/>
      <c r="C2804" s="70"/>
      <c r="D2804" s="71"/>
    </row>
    <row r="2805" spans="2:4" x14ac:dyDescent="0.2">
      <c r="B2805" s="69"/>
      <c r="C2805" s="70"/>
      <c r="D2805" s="71"/>
    </row>
    <row r="2806" spans="2:4" x14ac:dyDescent="0.2">
      <c r="B2806" s="69"/>
      <c r="C2806" s="70"/>
      <c r="D2806" s="71"/>
    </row>
    <row r="2807" spans="2:4" x14ac:dyDescent="0.2">
      <c r="B2807" s="69"/>
      <c r="C2807" s="70"/>
      <c r="D2807" s="71"/>
    </row>
    <row r="2808" spans="2:4" x14ac:dyDescent="0.2">
      <c r="B2808" s="69"/>
      <c r="C2808" s="70"/>
      <c r="D2808" s="71"/>
    </row>
    <row r="2809" spans="2:4" x14ac:dyDescent="0.2">
      <c r="B2809" s="69"/>
      <c r="C2809" s="70"/>
      <c r="D2809" s="71"/>
    </row>
    <row r="2810" spans="2:4" x14ac:dyDescent="0.2">
      <c r="B2810" s="69"/>
      <c r="C2810" s="70"/>
      <c r="D2810" s="71"/>
    </row>
    <row r="2811" spans="2:4" x14ac:dyDescent="0.2">
      <c r="B2811" s="69"/>
      <c r="C2811" s="70"/>
      <c r="D2811" s="71"/>
    </row>
    <row r="2812" spans="2:4" x14ac:dyDescent="0.2">
      <c r="B2812" s="69"/>
      <c r="C2812" s="70"/>
      <c r="D2812" s="71"/>
    </row>
    <row r="2813" spans="2:4" x14ac:dyDescent="0.2">
      <c r="B2813" s="69"/>
      <c r="C2813" s="70"/>
      <c r="D2813" s="71"/>
    </row>
    <row r="2814" spans="2:4" x14ac:dyDescent="0.2">
      <c r="B2814" s="69"/>
      <c r="C2814" s="70"/>
      <c r="D2814" s="71"/>
    </row>
    <row r="2815" spans="2:4" x14ac:dyDescent="0.2">
      <c r="B2815" s="69"/>
      <c r="C2815" s="70"/>
      <c r="D2815" s="71"/>
    </row>
    <row r="2816" spans="2:4" x14ac:dyDescent="0.2">
      <c r="B2816" s="69"/>
      <c r="C2816" s="70"/>
      <c r="D2816" s="71"/>
    </row>
    <row r="2817" spans="2:4" x14ac:dyDescent="0.2">
      <c r="B2817" s="69"/>
      <c r="C2817" s="70"/>
      <c r="D2817" s="71"/>
    </row>
    <row r="2818" spans="2:4" x14ac:dyDescent="0.2">
      <c r="B2818" s="69"/>
      <c r="C2818" s="70"/>
      <c r="D2818" s="71"/>
    </row>
    <row r="2819" spans="2:4" x14ac:dyDescent="0.2">
      <c r="B2819" s="69"/>
      <c r="C2819" s="70"/>
      <c r="D2819" s="71"/>
    </row>
    <row r="2820" spans="2:4" x14ac:dyDescent="0.2">
      <c r="B2820" s="69"/>
      <c r="C2820" s="70"/>
      <c r="D2820" s="71"/>
    </row>
    <row r="2821" spans="2:4" x14ac:dyDescent="0.2">
      <c r="B2821" s="69"/>
      <c r="C2821" s="70"/>
      <c r="D2821" s="71"/>
    </row>
    <row r="2822" spans="2:4" x14ac:dyDescent="0.2">
      <c r="B2822" s="69"/>
      <c r="C2822" s="70"/>
      <c r="D2822" s="71"/>
    </row>
    <row r="2823" spans="2:4" x14ac:dyDescent="0.2">
      <c r="B2823" s="69"/>
      <c r="C2823" s="70"/>
      <c r="D2823" s="71"/>
    </row>
    <row r="2824" spans="2:4" x14ac:dyDescent="0.2">
      <c r="B2824" s="69"/>
      <c r="C2824" s="70"/>
      <c r="D2824" s="71"/>
    </row>
    <row r="2825" spans="2:4" x14ac:dyDescent="0.2">
      <c r="B2825" s="69"/>
      <c r="C2825" s="70"/>
      <c r="D2825" s="71"/>
    </row>
    <row r="2826" spans="2:4" x14ac:dyDescent="0.2">
      <c r="B2826" s="69"/>
      <c r="C2826" s="70"/>
      <c r="D2826" s="71"/>
    </row>
    <row r="2827" spans="2:4" x14ac:dyDescent="0.2">
      <c r="B2827" s="69"/>
      <c r="C2827" s="70"/>
      <c r="D2827" s="71"/>
    </row>
    <row r="2828" spans="2:4" x14ac:dyDescent="0.2">
      <c r="B2828" s="69"/>
      <c r="C2828" s="70"/>
      <c r="D2828" s="71"/>
    </row>
    <row r="2829" spans="2:4" x14ac:dyDescent="0.2">
      <c r="B2829" s="69"/>
      <c r="C2829" s="70"/>
      <c r="D2829" s="71"/>
    </row>
    <row r="2830" spans="2:4" x14ac:dyDescent="0.2">
      <c r="B2830" s="69"/>
      <c r="C2830" s="70"/>
      <c r="D2830" s="71"/>
    </row>
    <row r="2831" spans="2:4" x14ac:dyDescent="0.2">
      <c r="B2831" s="69"/>
      <c r="C2831" s="70"/>
      <c r="D2831" s="71"/>
    </row>
    <row r="2832" spans="2:4" x14ac:dyDescent="0.2">
      <c r="B2832" s="69"/>
      <c r="C2832" s="70"/>
      <c r="D2832" s="71"/>
    </row>
    <row r="2833" spans="2:4" x14ac:dyDescent="0.2">
      <c r="B2833" s="69"/>
      <c r="C2833" s="70"/>
      <c r="D2833" s="71"/>
    </row>
    <row r="2834" spans="2:4" x14ac:dyDescent="0.2">
      <c r="B2834" s="69"/>
      <c r="C2834" s="70"/>
      <c r="D2834" s="71"/>
    </row>
    <row r="2835" spans="2:4" x14ac:dyDescent="0.2">
      <c r="B2835" s="69"/>
      <c r="C2835" s="70"/>
      <c r="D2835" s="71"/>
    </row>
    <row r="2836" spans="2:4" x14ac:dyDescent="0.2">
      <c r="B2836" s="69"/>
      <c r="C2836" s="70"/>
      <c r="D2836" s="71"/>
    </row>
    <row r="2837" spans="2:4" x14ac:dyDescent="0.2">
      <c r="B2837" s="69"/>
      <c r="C2837" s="70"/>
      <c r="D2837" s="71"/>
    </row>
    <row r="2838" spans="2:4" x14ac:dyDescent="0.2">
      <c r="B2838" s="69"/>
      <c r="C2838" s="70"/>
      <c r="D2838" s="71"/>
    </row>
    <row r="2839" spans="2:4" x14ac:dyDescent="0.2">
      <c r="B2839" s="69"/>
      <c r="C2839" s="70"/>
      <c r="D2839" s="71"/>
    </row>
    <row r="2840" spans="2:4" x14ac:dyDescent="0.2">
      <c r="B2840" s="69"/>
      <c r="C2840" s="70"/>
      <c r="D2840" s="71"/>
    </row>
    <row r="2841" spans="2:4" x14ac:dyDescent="0.2">
      <c r="B2841" s="69"/>
      <c r="C2841" s="70"/>
      <c r="D2841" s="71"/>
    </row>
    <row r="2842" spans="2:4" x14ac:dyDescent="0.2">
      <c r="B2842" s="69"/>
      <c r="C2842" s="70"/>
      <c r="D2842" s="71"/>
    </row>
    <row r="2843" spans="2:4" x14ac:dyDescent="0.2">
      <c r="B2843" s="69"/>
      <c r="C2843" s="70"/>
      <c r="D2843" s="71"/>
    </row>
    <row r="2844" spans="2:4" x14ac:dyDescent="0.2">
      <c r="B2844" s="69"/>
      <c r="C2844" s="70"/>
      <c r="D2844" s="71"/>
    </row>
    <row r="2845" spans="2:4" x14ac:dyDescent="0.2">
      <c r="B2845" s="69"/>
      <c r="C2845" s="70"/>
      <c r="D2845" s="71"/>
    </row>
    <row r="2846" spans="2:4" x14ac:dyDescent="0.2">
      <c r="B2846" s="69"/>
      <c r="C2846" s="70"/>
      <c r="D2846" s="71"/>
    </row>
    <row r="2847" spans="2:4" x14ac:dyDescent="0.2">
      <c r="B2847" s="69"/>
      <c r="C2847" s="70"/>
      <c r="D2847" s="71"/>
    </row>
    <row r="2848" spans="2:4" x14ac:dyDescent="0.2">
      <c r="B2848" s="69"/>
      <c r="C2848" s="70"/>
      <c r="D2848" s="71"/>
    </row>
    <row r="2849" spans="2:4" x14ac:dyDescent="0.2">
      <c r="B2849" s="69"/>
      <c r="C2849" s="70"/>
      <c r="D2849" s="71"/>
    </row>
    <row r="2850" spans="2:4" x14ac:dyDescent="0.2">
      <c r="B2850" s="69"/>
      <c r="C2850" s="70"/>
      <c r="D2850" s="71"/>
    </row>
    <row r="2851" spans="2:4" x14ac:dyDescent="0.2">
      <c r="B2851" s="69"/>
      <c r="C2851" s="70"/>
      <c r="D2851" s="71"/>
    </row>
    <row r="2852" spans="2:4" x14ac:dyDescent="0.2">
      <c r="B2852" s="69"/>
      <c r="C2852" s="70"/>
      <c r="D2852" s="71"/>
    </row>
    <row r="2853" spans="2:4" x14ac:dyDescent="0.2">
      <c r="B2853" s="69"/>
      <c r="C2853" s="70"/>
      <c r="D2853" s="71"/>
    </row>
    <row r="2854" spans="2:4" x14ac:dyDescent="0.2">
      <c r="B2854" s="69"/>
      <c r="C2854" s="70"/>
      <c r="D2854" s="71"/>
    </row>
    <row r="2855" spans="2:4" x14ac:dyDescent="0.2">
      <c r="B2855" s="69"/>
      <c r="C2855" s="70"/>
      <c r="D2855" s="71"/>
    </row>
    <row r="2856" spans="2:4" x14ac:dyDescent="0.2">
      <c r="B2856" s="69"/>
      <c r="C2856" s="70"/>
      <c r="D2856" s="71"/>
    </row>
    <row r="2857" spans="2:4" x14ac:dyDescent="0.2">
      <c r="B2857" s="69"/>
      <c r="C2857" s="70"/>
      <c r="D2857" s="71"/>
    </row>
    <row r="2858" spans="2:4" x14ac:dyDescent="0.2">
      <c r="B2858" s="69"/>
      <c r="C2858" s="70"/>
      <c r="D2858" s="71"/>
    </row>
    <row r="2859" spans="2:4" x14ac:dyDescent="0.2">
      <c r="B2859" s="69"/>
      <c r="C2859" s="70"/>
      <c r="D2859" s="71"/>
    </row>
    <row r="2860" spans="2:4" x14ac:dyDescent="0.2">
      <c r="B2860" s="69"/>
      <c r="C2860" s="70"/>
      <c r="D2860" s="71"/>
    </row>
    <row r="2861" spans="2:4" x14ac:dyDescent="0.2">
      <c r="B2861" s="69"/>
      <c r="C2861" s="70"/>
      <c r="D2861" s="71"/>
    </row>
    <row r="2862" spans="2:4" x14ac:dyDescent="0.2">
      <c r="B2862" s="69"/>
      <c r="C2862" s="70"/>
      <c r="D2862" s="71"/>
    </row>
    <row r="2863" spans="2:4" x14ac:dyDescent="0.2">
      <c r="B2863" s="69"/>
      <c r="C2863" s="70"/>
      <c r="D2863" s="71"/>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E7AF-14F1-48F9-A7B0-11ACDCF9F51B}">
  <sheetPr>
    <tabColor theme="9" tint="0.79998168889431442"/>
    <pageSetUpPr fitToPage="1"/>
  </sheetPr>
  <dimension ref="B1:O2863"/>
  <sheetViews>
    <sheetView topLeftCell="A245" workbookViewId="0">
      <selection activeCell="D270" sqref="D270"/>
    </sheetView>
  </sheetViews>
  <sheetFormatPr baseColWidth="10" defaultColWidth="9.140625" defaultRowHeight="12.75" x14ac:dyDescent="0.2"/>
  <cols>
    <col min="1" max="1" width="6.85546875" style="63" customWidth="1"/>
    <col min="2" max="2" width="10" style="63" customWidth="1"/>
    <col min="3" max="3" width="11.28515625" style="63" customWidth="1"/>
    <col min="4" max="4" width="11.85546875" style="63" customWidth="1"/>
    <col min="5" max="9" width="9.140625" style="63"/>
    <col min="10" max="10" width="10.7109375" style="63" customWidth="1"/>
    <col min="11" max="13" width="9.140625" style="63"/>
    <col min="14" max="14" width="10.85546875" style="63" customWidth="1"/>
    <col min="15" max="15" width="19.5703125" style="63" customWidth="1"/>
    <col min="16" max="256" width="9.140625" style="63"/>
    <col min="257" max="257" width="6.85546875" style="63" customWidth="1"/>
    <col min="258" max="258" width="10" style="63" customWidth="1"/>
    <col min="259" max="259" width="11.28515625" style="63" customWidth="1"/>
    <col min="260" max="260" width="11.85546875" style="63" customWidth="1"/>
    <col min="261" max="265" width="9.140625" style="63"/>
    <col min="266" max="266" width="10.7109375" style="63" customWidth="1"/>
    <col min="267" max="269" width="9.140625" style="63"/>
    <col min="270" max="270" width="10.85546875" style="63" customWidth="1"/>
    <col min="271" max="271" width="19.5703125" style="63" customWidth="1"/>
    <col min="272" max="512" width="9.140625" style="63"/>
    <col min="513" max="513" width="6.85546875" style="63" customWidth="1"/>
    <col min="514" max="514" width="10" style="63" customWidth="1"/>
    <col min="515" max="515" width="11.28515625" style="63" customWidth="1"/>
    <col min="516" max="516" width="11.85546875" style="63" customWidth="1"/>
    <col min="517" max="521" width="9.140625" style="63"/>
    <col min="522" max="522" width="10.7109375" style="63" customWidth="1"/>
    <col min="523" max="525" width="9.140625" style="63"/>
    <col min="526" max="526" width="10.85546875" style="63" customWidth="1"/>
    <col min="527" max="527" width="19.5703125" style="63" customWidth="1"/>
    <col min="528" max="768" width="9.140625" style="63"/>
    <col min="769" max="769" width="6.85546875" style="63" customWidth="1"/>
    <col min="770" max="770" width="10" style="63" customWidth="1"/>
    <col min="771" max="771" width="11.28515625" style="63" customWidth="1"/>
    <col min="772" max="772" width="11.85546875" style="63" customWidth="1"/>
    <col min="773" max="777" width="9.140625" style="63"/>
    <col min="778" max="778" width="10.7109375" style="63" customWidth="1"/>
    <col min="779" max="781" width="9.140625" style="63"/>
    <col min="782" max="782" width="10.85546875" style="63" customWidth="1"/>
    <col min="783" max="783" width="19.5703125" style="63" customWidth="1"/>
    <col min="784" max="1024" width="9.140625" style="63"/>
    <col min="1025" max="1025" width="6.85546875" style="63" customWidth="1"/>
    <col min="1026" max="1026" width="10" style="63" customWidth="1"/>
    <col min="1027" max="1027" width="11.28515625" style="63" customWidth="1"/>
    <col min="1028" max="1028" width="11.85546875" style="63" customWidth="1"/>
    <col min="1029" max="1033" width="9.140625" style="63"/>
    <col min="1034" max="1034" width="10.7109375" style="63" customWidth="1"/>
    <col min="1035" max="1037" width="9.140625" style="63"/>
    <col min="1038" max="1038" width="10.85546875" style="63" customWidth="1"/>
    <col min="1039" max="1039" width="19.5703125" style="63" customWidth="1"/>
    <col min="1040" max="1280" width="9.140625" style="63"/>
    <col min="1281" max="1281" width="6.85546875" style="63" customWidth="1"/>
    <col min="1282" max="1282" width="10" style="63" customWidth="1"/>
    <col min="1283" max="1283" width="11.28515625" style="63" customWidth="1"/>
    <col min="1284" max="1284" width="11.85546875" style="63" customWidth="1"/>
    <col min="1285" max="1289" width="9.140625" style="63"/>
    <col min="1290" max="1290" width="10.7109375" style="63" customWidth="1"/>
    <col min="1291" max="1293" width="9.140625" style="63"/>
    <col min="1294" max="1294" width="10.85546875" style="63" customWidth="1"/>
    <col min="1295" max="1295" width="19.5703125" style="63" customWidth="1"/>
    <col min="1296" max="1536" width="9.140625" style="63"/>
    <col min="1537" max="1537" width="6.85546875" style="63" customWidth="1"/>
    <col min="1538" max="1538" width="10" style="63" customWidth="1"/>
    <col min="1539" max="1539" width="11.28515625" style="63" customWidth="1"/>
    <col min="1540" max="1540" width="11.85546875" style="63" customWidth="1"/>
    <col min="1541" max="1545" width="9.140625" style="63"/>
    <col min="1546" max="1546" width="10.7109375" style="63" customWidth="1"/>
    <col min="1547" max="1549" width="9.140625" style="63"/>
    <col min="1550" max="1550" width="10.85546875" style="63" customWidth="1"/>
    <col min="1551" max="1551" width="19.5703125" style="63" customWidth="1"/>
    <col min="1552" max="1792" width="9.140625" style="63"/>
    <col min="1793" max="1793" width="6.85546875" style="63" customWidth="1"/>
    <col min="1794" max="1794" width="10" style="63" customWidth="1"/>
    <col min="1795" max="1795" width="11.28515625" style="63" customWidth="1"/>
    <col min="1796" max="1796" width="11.85546875" style="63" customWidth="1"/>
    <col min="1797" max="1801" width="9.140625" style="63"/>
    <col min="1802" max="1802" width="10.7109375" style="63" customWidth="1"/>
    <col min="1803" max="1805" width="9.140625" style="63"/>
    <col min="1806" max="1806" width="10.85546875" style="63" customWidth="1"/>
    <col min="1807" max="1807" width="19.5703125" style="63" customWidth="1"/>
    <col min="1808" max="2048" width="9.140625" style="63"/>
    <col min="2049" max="2049" width="6.85546875" style="63" customWidth="1"/>
    <col min="2050" max="2050" width="10" style="63" customWidth="1"/>
    <col min="2051" max="2051" width="11.28515625" style="63" customWidth="1"/>
    <col min="2052" max="2052" width="11.85546875" style="63" customWidth="1"/>
    <col min="2053" max="2057" width="9.140625" style="63"/>
    <col min="2058" max="2058" width="10.7109375" style="63" customWidth="1"/>
    <col min="2059" max="2061" width="9.140625" style="63"/>
    <col min="2062" max="2062" width="10.85546875" style="63" customWidth="1"/>
    <col min="2063" max="2063" width="19.5703125" style="63" customWidth="1"/>
    <col min="2064" max="2304" width="9.140625" style="63"/>
    <col min="2305" max="2305" width="6.85546875" style="63" customWidth="1"/>
    <col min="2306" max="2306" width="10" style="63" customWidth="1"/>
    <col min="2307" max="2307" width="11.28515625" style="63" customWidth="1"/>
    <col min="2308" max="2308" width="11.85546875" style="63" customWidth="1"/>
    <col min="2309" max="2313" width="9.140625" style="63"/>
    <col min="2314" max="2314" width="10.7109375" style="63" customWidth="1"/>
    <col min="2315" max="2317" width="9.140625" style="63"/>
    <col min="2318" max="2318" width="10.85546875" style="63" customWidth="1"/>
    <col min="2319" max="2319" width="19.5703125" style="63" customWidth="1"/>
    <col min="2320" max="2560" width="9.140625" style="63"/>
    <col min="2561" max="2561" width="6.85546875" style="63" customWidth="1"/>
    <col min="2562" max="2562" width="10" style="63" customWidth="1"/>
    <col min="2563" max="2563" width="11.28515625" style="63" customWidth="1"/>
    <col min="2564" max="2564" width="11.85546875" style="63" customWidth="1"/>
    <col min="2565" max="2569" width="9.140625" style="63"/>
    <col min="2570" max="2570" width="10.7109375" style="63" customWidth="1"/>
    <col min="2571" max="2573" width="9.140625" style="63"/>
    <col min="2574" max="2574" width="10.85546875" style="63" customWidth="1"/>
    <col min="2575" max="2575" width="19.5703125" style="63" customWidth="1"/>
    <col min="2576" max="2816" width="9.140625" style="63"/>
    <col min="2817" max="2817" width="6.85546875" style="63" customWidth="1"/>
    <col min="2818" max="2818" width="10" style="63" customWidth="1"/>
    <col min="2819" max="2819" width="11.28515625" style="63" customWidth="1"/>
    <col min="2820" max="2820" width="11.85546875" style="63" customWidth="1"/>
    <col min="2821" max="2825" width="9.140625" style="63"/>
    <col min="2826" max="2826" width="10.7109375" style="63" customWidth="1"/>
    <col min="2827" max="2829" width="9.140625" style="63"/>
    <col min="2830" max="2830" width="10.85546875" style="63" customWidth="1"/>
    <col min="2831" max="2831" width="19.5703125" style="63" customWidth="1"/>
    <col min="2832" max="3072" width="9.140625" style="63"/>
    <col min="3073" max="3073" width="6.85546875" style="63" customWidth="1"/>
    <col min="3074" max="3074" width="10" style="63" customWidth="1"/>
    <col min="3075" max="3075" width="11.28515625" style="63" customWidth="1"/>
    <col min="3076" max="3076" width="11.85546875" style="63" customWidth="1"/>
    <col min="3077" max="3081" width="9.140625" style="63"/>
    <col min="3082" max="3082" width="10.7109375" style="63" customWidth="1"/>
    <col min="3083" max="3085" width="9.140625" style="63"/>
    <col min="3086" max="3086" width="10.85546875" style="63" customWidth="1"/>
    <col min="3087" max="3087" width="19.5703125" style="63" customWidth="1"/>
    <col min="3088" max="3328" width="9.140625" style="63"/>
    <col min="3329" max="3329" width="6.85546875" style="63" customWidth="1"/>
    <col min="3330" max="3330" width="10" style="63" customWidth="1"/>
    <col min="3331" max="3331" width="11.28515625" style="63" customWidth="1"/>
    <col min="3332" max="3332" width="11.85546875" style="63" customWidth="1"/>
    <col min="3333" max="3337" width="9.140625" style="63"/>
    <col min="3338" max="3338" width="10.7109375" style="63" customWidth="1"/>
    <col min="3339" max="3341" width="9.140625" style="63"/>
    <col min="3342" max="3342" width="10.85546875" style="63" customWidth="1"/>
    <col min="3343" max="3343" width="19.5703125" style="63" customWidth="1"/>
    <col min="3344" max="3584" width="9.140625" style="63"/>
    <col min="3585" max="3585" width="6.85546875" style="63" customWidth="1"/>
    <col min="3586" max="3586" width="10" style="63" customWidth="1"/>
    <col min="3587" max="3587" width="11.28515625" style="63" customWidth="1"/>
    <col min="3588" max="3588" width="11.85546875" style="63" customWidth="1"/>
    <col min="3589" max="3593" width="9.140625" style="63"/>
    <col min="3594" max="3594" width="10.7109375" style="63" customWidth="1"/>
    <col min="3595" max="3597" width="9.140625" style="63"/>
    <col min="3598" max="3598" width="10.85546875" style="63" customWidth="1"/>
    <col min="3599" max="3599" width="19.5703125" style="63" customWidth="1"/>
    <col min="3600" max="3840" width="9.140625" style="63"/>
    <col min="3841" max="3841" width="6.85546875" style="63" customWidth="1"/>
    <col min="3842" max="3842" width="10" style="63" customWidth="1"/>
    <col min="3843" max="3843" width="11.28515625" style="63" customWidth="1"/>
    <col min="3844" max="3844" width="11.85546875" style="63" customWidth="1"/>
    <col min="3845" max="3849" width="9.140625" style="63"/>
    <col min="3850" max="3850" width="10.7109375" style="63" customWidth="1"/>
    <col min="3851" max="3853" width="9.140625" style="63"/>
    <col min="3854" max="3854" width="10.85546875" style="63" customWidth="1"/>
    <col min="3855" max="3855" width="19.5703125" style="63" customWidth="1"/>
    <col min="3856" max="4096" width="9.140625" style="63"/>
    <col min="4097" max="4097" width="6.85546875" style="63" customWidth="1"/>
    <col min="4098" max="4098" width="10" style="63" customWidth="1"/>
    <col min="4099" max="4099" width="11.28515625" style="63" customWidth="1"/>
    <col min="4100" max="4100" width="11.85546875" style="63" customWidth="1"/>
    <col min="4101" max="4105" width="9.140625" style="63"/>
    <col min="4106" max="4106" width="10.7109375" style="63" customWidth="1"/>
    <col min="4107" max="4109" width="9.140625" style="63"/>
    <col min="4110" max="4110" width="10.85546875" style="63" customWidth="1"/>
    <col min="4111" max="4111" width="19.5703125" style="63" customWidth="1"/>
    <col min="4112" max="4352" width="9.140625" style="63"/>
    <col min="4353" max="4353" width="6.85546875" style="63" customWidth="1"/>
    <col min="4354" max="4354" width="10" style="63" customWidth="1"/>
    <col min="4355" max="4355" width="11.28515625" style="63" customWidth="1"/>
    <col min="4356" max="4356" width="11.85546875" style="63" customWidth="1"/>
    <col min="4357" max="4361" width="9.140625" style="63"/>
    <col min="4362" max="4362" width="10.7109375" style="63" customWidth="1"/>
    <col min="4363" max="4365" width="9.140625" style="63"/>
    <col min="4366" max="4366" width="10.85546875" style="63" customWidth="1"/>
    <col min="4367" max="4367" width="19.5703125" style="63" customWidth="1"/>
    <col min="4368" max="4608" width="9.140625" style="63"/>
    <col min="4609" max="4609" width="6.85546875" style="63" customWidth="1"/>
    <col min="4610" max="4610" width="10" style="63" customWidth="1"/>
    <col min="4611" max="4611" width="11.28515625" style="63" customWidth="1"/>
    <col min="4612" max="4612" width="11.85546875" style="63" customWidth="1"/>
    <col min="4613" max="4617" width="9.140625" style="63"/>
    <col min="4618" max="4618" width="10.7109375" style="63" customWidth="1"/>
    <col min="4619" max="4621" width="9.140625" style="63"/>
    <col min="4622" max="4622" width="10.85546875" style="63" customWidth="1"/>
    <col min="4623" max="4623" width="19.5703125" style="63" customWidth="1"/>
    <col min="4624" max="4864" width="9.140625" style="63"/>
    <col min="4865" max="4865" width="6.85546875" style="63" customWidth="1"/>
    <col min="4866" max="4866" width="10" style="63" customWidth="1"/>
    <col min="4867" max="4867" width="11.28515625" style="63" customWidth="1"/>
    <col min="4868" max="4868" width="11.85546875" style="63" customWidth="1"/>
    <col min="4869" max="4873" width="9.140625" style="63"/>
    <col min="4874" max="4874" width="10.7109375" style="63" customWidth="1"/>
    <col min="4875" max="4877" width="9.140625" style="63"/>
    <col min="4878" max="4878" width="10.85546875" style="63" customWidth="1"/>
    <col min="4879" max="4879" width="19.5703125" style="63" customWidth="1"/>
    <col min="4880" max="5120" width="9.140625" style="63"/>
    <col min="5121" max="5121" width="6.85546875" style="63" customWidth="1"/>
    <col min="5122" max="5122" width="10" style="63" customWidth="1"/>
    <col min="5123" max="5123" width="11.28515625" style="63" customWidth="1"/>
    <col min="5124" max="5124" width="11.85546875" style="63" customWidth="1"/>
    <col min="5125" max="5129" width="9.140625" style="63"/>
    <col min="5130" max="5130" width="10.7109375" style="63" customWidth="1"/>
    <col min="5131" max="5133" width="9.140625" style="63"/>
    <col min="5134" max="5134" width="10.85546875" style="63" customWidth="1"/>
    <col min="5135" max="5135" width="19.5703125" style="63" customWidth="1"/>
    <col min="5136" max="5376" width="9.140625" style="63"/>
    <col min="5377" max="5377" width="6.85546875" style="63" customWidth="1"/>
    <col min="5378" max="5378" width="10" style="63" customWidth="1"/>
    <col min="5379" max="5379" width="11.28515625" style="63" customWidth="1"/>
    <col min="5380" max="5380" width="11.85546875" style="63" customWidth="1"/>
    <col min="5381" max="5385" width="9.140625" style="63"/>
    <col min="5386" max="5386" width="10.7109375" style="63" customWidth="1"/>
    <col min="5387" max="5389" width="9.140625" style="63"/>
    <col min="5390" max="5390" width="10.85546875" style="63" customWidth="1"/>
    <col min="5391" max="5391" width="19.5703125" style="63" customWidth="1"/>
    <col min="5392" max="5632" width="9.140625" style="63"/>
    <col min="5633" max="5633" width="6.85546875" style="63" customWidth="1"/>
    <col min="5634" max="5634" width="10" style="63" customWidth="1"/>
    <col min="5635" max="5635" width="11.28515625" style="63" customWidth="1"/>
    <col min="5636" max="5636" width="11.85546875" style="63" customWidth="1"/>
    <col min="5637" max="5641" width="9.140625" style="63"/>
    <col min="5642" max="5642" width="10.7109375" style="63" customWidth="1"/>
    <col min="5643" max="5645" width="9.140625" style="63"/>
    <col min="5646" max="5646" width="10.85546875" style="63" customWidth="1"/>
    <col min="5647" max="5647" width="19.5703125" style="63" customWidth="1"/>
    <col min="5648" max="5888" width="9.140625" style="63"/>
    <col min="5889" max="5889" width="6.85546875" style="63" customWidth="1"/>
    <col min="5890" max="5890" width="10" style="63" customWidth="1"/>
    <col min="5891" max="5891" width="11.28515625" style="63" customWidth="1"/>
    <col min="5892" max="5892" width="11.85546875" style="63" customWidth="1"/>
    <col min="5893" max="5897" width="9.140625" style="63"/>
    <col min="5898" max="5898" width="10.7109375" style="63" customWidth="1"/>
    <col min="5899" max="5901" width="9.140625" style="63"/>
    <col min="5902" max="5902" width="10.85546875" style="63" customWidth="1"/>
    <col min="5903" max="5903" width="19.5703125" style="63" customWidth="1"/>
    <col min="5904" max="6144" width="9.140625" style="63"/>
    <col min="6145" max="6145" width="6.85546875" style="63" customWidth="1"/>
    <col min="6146" max="6146" width="10" style="63" customWidth="1"/>
    <col min="6147" max="6147" width="11.28515625" style="63" customWidth="1"/>
    <col min="6148" max="6148" width="11.85546875" style="63" customWidth="1"/>
    <col min="6149" max="6153" width="9.140625" style="63"/>
    <col min="6154" max="6154" width="10.7109375" style="63" customWidth="1"/>
    <col min="6155" max="6157" width="9.140625" style="63"/>
    <col min="6158" max="6158" width="10.85546875" style="63" customWidth="1"/>
    <col min="6159" max="6159" width="19.5703125" style="63" customWidth="1"/>
    <col min="6160" max="6400" width="9.140625" style="63"/>
    <col min="6401" max="6401" width="6.85546875" style="63" customWidth="1"/>
    <col min="6402" max="6402" width="10" style="63" customWidth="1"/>
    <col min="6403" max="6403" width="11.28515625" style="63" customWidth="1"/>
    <col min="6404" max="6404" width="11.85546875" style="63" customWidth="1"/>
    <col min="6405" max="6409" width="9.140625" style="63"/>
    <col min="6410" max="6410" width="10.7109375" style="63" customWidth="1"/>
    <col min="6411" max="6413" width="9.140625" style="63"/>
    <col min="6414" max="6414" width="10.85546875" style="63" customWidth="1"/>
    <col min="6415" max="6415" width="19.5703125" style="63" customWidth="1"/>
    <col min="6416" max="6656" width="9.140625" style="63"/>
    <col min="6657" max="6657" width="6.85546875" style="63" customWidth="1"/>
    <col min="6658" max="6658" width="10" style="63" customWidth="1"/>
    <col min="6659" max="6659" width="11.28515625" style="63" customWidth="1"/>
    <col min="6660" max="6660" width="11.85546875" style="63" customWidth="1"/>
    <col min="6661" max="6665" width="9.140625" style="63"/>
    <col min="6666" max="6666" width="10.7109375" style="63" customWidth="1"/>
    <col min="6667" max="6669" width="9.140625" style="63"/>
    <col min="6670" max="6670" width="10.85546875" style="63" customWidth="1"/>
    <col min="6671" max="6671" width="19.5703125" style="63" customWidth="1"/>
    <col min="6672" max="6912" width="9.140625" style="63"/>
    <col min="6913" max="6913" width="6.85546875" style="63" customWidth="1"/>
    <col min="6914" max="6914" width="10" style="63" customWidth="1"/>
    <col min="6915" max="6915" width="11.28515625" style="63" customWidth="1"/>
    <col min="6916" max="6916" width="11.85546875" style="63" customWidth="1"/>
    <col min="6917" max="6921" width="9.140625" style="63"/>
    <col min="6922" max="6922" width="10.7109375" style="63" customWidth="1"/>
    <col min="6923" max="6925" width="9.140625" style="63"/>
    <col min="6926" max="6926" width="10.85546875" style="63" customWidth="1"/>
    <col min="6927" max="6927" width="19.5703125" style="63" customWidth="1"/>
    <col min="6928" max="7168" width="9.140625" style="63"/>
    <col min="7169" max="7169" width="6.85546875" style="63" customWidth="1"/>
    <col min="7170" max="7170" width="10" style="63" customWidth="1"/>
    <col min="7171" max="7171" width="11.28515625" style="63" customWidth="1"/>
    <col min="7172" max="7172" width="11.85546875" style="63" customWidth="1"/>
    <col min="7173" max="7177" width="9.140625" style="63"/>
    <col min="7178" max="7178" width="10.7109375" style="63" customWidth="1"/>
    <col min="7179" max="7181" width="9.140625" style="63"/>
    <col min="7182" max="7182" width="10.85546875" style="63" customWidth="1"/>
    <col min="7183" max="7183" width="19.5703125" style="63" customWidth="1"/>
    <col min="7184" max="7424" width="9.140625" style="63"/>
    <col min="7425" max="7425" width="6.85546875" style="63" customWidth="1"/>
    <col min="7426" max="7426" width="10" style="63" customWidth="1"/>
    <col min="7427" max="7427" width="11.28515625" style="63" customWidth="1"/>
    <col min="7428" max="7428" width="11.85546875" style="63" customWidth="1"/>
    <col min="7429" max="7433" width="9.140625" style="63"/>
    <col min="7434" max="7434" width="10.7109375" style="63" customWidth="1"/>
    <col min="7435" max="7437" width="9.140625" style="63"/>
    <col min="7438" max="7438" width="10.85546875" style="63" customWidth="1"/>
    <col min="7439" max="7439" width="19.5703125" style="63" customWidth="1"/>
    <col min="7440" max="7680" width="9.140625" style="63"/>
    <col min="7681" max="7681" width="6.85546875" style="63" customWidth="1"/>
    <col min="7682" max="7682" width="10" style="63" customWidth="1"/>
    <col min="7683" max="7683" width="11.28515625" style="63" customWidth="1"/>
    <col min="7684" max="7684" width="11.85546875" style="63" customWidth="1"/>
    <col min="7685" max="7689" width="9.140625" style="63"/>
    <col min="7690" max="7690" width="10.7109375" style="63" customWidth="1"/>
    <col min="7691" max="7693" width="9.140625" style="63"/>
    <col min="7694" max="7694" width="10.85546875" style="63" customWidth="1"/>
    <col min="7695" max="7695" width="19.5703125" style="63" customWidth="1"/>
    <col min="7696" max="7936" width="9.140625" style="63"/>
    <col min="7937" max="7937" width="6.85546875" style="63" customWidth="1"/>
    <col min="7938" max="7938" width="10" style="63" customWidth="1"/>
    <col min="7939" max="7939" width="11.28515625" style="63" customWidth="1"/>
    <col min="7940" max="7940" width="11.85546875" style="63" customWidth="1"/>
    <col min="7941" max="7945" width="9.140625" style="63"/>
    <col min="7946" max="7946" width="10.7109375" style="63" customWidth="1"/>
    <col min="7947" max="7949" width="9.140625" style="63"/>
    <col min="7950" max="7950" width="10.85546875" style="63" customWidth="1"/>
    <col min="7951" max="7951" width="19.5703125" style="63" customWidth="1"/>
    <col min="7952" max="8192" width="9.140625" style="63"/>
    <col min="8193" max="8193" width="6.85546875" style="63" customWidth="1"/>
    <col min="8194" max="8194" width="10" style="63" customWidth="1"/>
    <col min="8195" max="8195" width="11.28515625" style="63" customWidth="1"/>
    <col min="8196" max="8196" width="11.85546875" style="63" customWidth="1"/>
    <col min="8197" max="8201" width="9.140625" style="63"/>
    <col min="8202" max="8202" width="10.7109375" style="63" customWidth="1"/>
    <col min="8203" max="8205" width="9.140625" style="63"/>
    <col min="8206" max="8206" width="10.85546875" style="63" customWidth="1"/>
    <col min="8207" max="8207" width="19.5703125" style="63" customWidth="1"/>
    <col min="8208" max="8448" width="9.140625" style="63"/>
    <col min="8449" max="8449" width="6.85546875" style="63" customWidth="1"/>
    <col min="8450" max="8450" width="10" style="63" customWidth="1"/>
    <col min="8451" max="8451" width="11.28515625" style="63" customWidth="1"/>
    <col min="8452" max="8452" width="11.85546875" style="63" customWidth="1"/>
    <col min="8453" max="8457" width="9.140625" style="63"/>
    <col min="8458" max="8458" width="10.7109375" style="63" customWidth="1"/>
    <col min="8459" max="8461" width="9.140625" style="63"/>
    <col min="8462" max="8462" width="10.85546875" style="63" customWidth="1"/>
    <col min="8463" max="8463" width="19.5703125" style="63" customWidth="1"/>
    <col min="8464" max="8704" width="9.140625" style="63"/>
    <col min="8705" max="8705" width="6.85546875" style="63" customWidth="1"/>
    <col min="8706" max="8706" width="10" style="63" customWidth="1"/>
    <col min="8707" max="8707" width="11.28515625" style="63" customWidth="1"/>
    <col min="8708" max="8708" width="11.85546875" style="63" customWidth="1"/>
    <col min="8709" max="8713" width="9.140625" style="63"/>
    <col min="8714" max="8714" width="10.7109375" style="63" customWidth="1"/>
    <col min="8715" max="8717" width="9.140625" style="63"/>
    <col min="8718" max="8718" width="10.85546875" style="63" customWidth="1"/>
    <col min="8719" max="8719" width="19.5703125" style="63" customWidth="1"/>
    <col min="8720" max="8960" width="9.140625" style="63"/>
    <col min="8961" max="8961" width="6.85546875" style="63" customWidth="1"/>
    <col min="8962" max="8962" width="10" style="63" customWidth="1"/>
    <col min="8963" max="8963" width="11.28515625" style="63" customWidth="1"/>
    <col min="8964" max="8964" width="11.85546875" style="63" customWidth="1"/>
    <col min="8965" max="8969" width="9.140625" style="63"/>
    <col min="8970" max="8970" width="10.7109375" style="63" customWidth="1"/>
    <col min="8971" max="8973" width="9.140625" style="63"/>
    <col min="8974" max="8974" width="10.85546875" style="63" customWidth="1"/>
    <col min="8975" max="8975" width="19.5703125" style="63" customWidth="1"/>
    <col min="8976" max="9216" width="9.140625" style="63"/>
    <col min="9217" max="9217" width="6.85546875" style="63" customWidth="1"/>
    <col min="9218" max="9218" width="10" style="63" customWidth="1"/>
    <col min="9219" max="9219" width="11.28515625" style="63" customWidth="1"/>
    <col min="9220" max="9220" width="11.85546875" style="63" customWidth="1"/>
    <col min="9221" max="9225" width="9.140625" style="63"/>
    <col min="9226" max="9226" width="10.7109375" style="63" customWidth="1"/>
    <col min="9227" max="9229" width="9.140625" style="63"/>
    <col min="9230" max="9230" width="10.85546875" style="63" customWidth="1"/>
    <col min="9231" max="9231" width="19.5703125" style="63" customWidth="1"/>
    <col min="9232" max="9472" width="9.140625" style="63"/>
    <col min="9473" max="9473" width="6.85546875" style="63" customWidth="1"/>
    <col min="9474" max="9474" width="10" style="63" customWidth="1"/>
    <col min="9475" max="9475" width="11.28515625" style="63" customWidth="1"/>
    <col min="9476" max="9476" width="11.85546875" style="63" customWidth="1"/>
    <col min="9477" max="9481" width="9.140625" style="63"/>
    <col min="9482" max="9482" width="10.7109375" style="63" customWidth="1"/>
    <col min="9483" max="9485" width="9.140625" style="63"/>
    <col min="9486" max="9486" width="10.85546875" style="63" customWidth="1"/>
    <col min="9487" max="9487" width="19.5703125" style="63" customWidth="1"/>
    <col min="9488" max="9728" width="9.140625" style="63"/>
    <col min="9729" max="9729" width="6.85546875" style="63" customWidth="1"/>
    <col min="9730" max="9730" width="10" style="63" customWidth="1"/>
    <col min="9731" max="9731" width="11.28515625" style="63" customWidth="1"/>
    <col min="9732" max="9732" width="11.85546875" style="63" customWidth="1"/>
    <col min="9733" max="9737" width="9.140625" style="63"/>
    <col min="9738" max="9738" width="10.7109375" style="63" customWidth="1"/>
    <col min="9739" max="9741" width="9.140625" style="63"/>
    <col min="9742" max="9742" width="10.85546875" style="63" customWidth="1"/>
    <col min="9743" max="9743" width="19.5703125" style="63" customWidth="1"/>
    <col min="9744" max="9984" width="9.140625" style="63"/>
    <col min="9985" max="9985" width="6.85546875" style="63" customWidth="1"/>
    <col min="9986" max="9986" width="10" style="63" customWidth="1"/>
    <col min="9987" max="9987" width="11.28515625" style="63" customWidth="1"/>
    <col min="9988" max="9988" width="11.85546875" style="63" customWidth="1"/>
    <col min="9989" max="9993" width="9.140625" style="63"/>
    <col min="9994" max="9994" width="10.7109375" style="63" customWidth="1"/>
    <col min="9995" max="9997" width="9.140625" style="63"/>
    <col min="9998" max="9998" width="10.85546875" style="63" customWidth="1"/>
    <col min="9999" max="9999" width="19.5703125" style="63" customWidth="1"/>
    <col min="10000" max="10240" width="9.140625" style="63"/>
    <col min="10241" max="10241" width="6.85546875" style="63" customWidth="1"/>
    <col min="10242" max="10242" width="10" style="63" customWidth="1"/>
    <col min="10243" max="10243" width="11.28515625" style="63" customWidth="1"/>
    <col min="10244" max="10244" width="11.85546875" style="63" customWidth="1"/>
    <col min="10245" max="10249" width="9.140625" style="63"/>
    <col min="10250" max="10250" width="10.7109375" style="63" customWidth="1"/>
    <col min="10251" max="10253" width="9.140625" style="63"/>
    <col min="10254" max="10254" width="10.85546875" style="63" customWidth="1"/>
    <col min="10255" max="10255" width="19.5703125" style="63" customWidth="1"/>
    <col min="10256" max="10496" width="9.140625" style="63"/>
    <col min="10497" max="10497" width="6.85546875" style="63" customWidth="1"/>
    <col min="10498" max="10498" width="10" style="63" customWidth="1"/>
    <col min="10499" max="10499" width="11.28515625" style="63" customWidth="1"/>
    <col min="10500" max="10500" width="11.85546875" style="63" customWidth="1"/>
    <col min="10501" max="10505" width="9.140625" style="63"/>
    <col min="10506" max="10506" width="10.7109375" style="63" customWidth="1"/>
    <col min="10507" max="10509" width="9.140625" style="63"/>
    <col min="10510" max="10510" width="10.85546875" style="63" customWidth="1"/>
    <col min="10511" max="10511" width="19.5703125" style="63" customWidth="1"/>
    <col min="10512" max="10752" width="9.140625" style="63"/>
    <col min="10753" max="10753" width="6.85546875" style="63" customWidth="1"/>
    <col min="10754" max="10754" width="10" style="63" customWidth="1"/>
    <col min="10755" max="10755" width="11.28515625" style="63" customWidth="1"/>
    <col min="10756" max="10756" width="11.85546875" style="63" customWidth="1"/>
    <col min="10757" max="10761" width="9.140625" style="63"/>
    <col min="10762" max="10762" width="10.7109375" style="63" customWidth="1"/>
    <col min="10763" max="10765" width="9.140625" style="63"/>
    <col min="10766" max="10766" width="10.85546875" style="63" customWidth="1"/>
    <col min="10767" max="10767" width="19.5703125" style="63" customWidth="1"/>
    <col min="10768" max="11008" width="9.140625" style="63"/>
    <col min="11009" max="11009" width="6.85546875" style="63" customWidth="1"/>
    <col min="11010" max="11010" width="10" style="63" customWidth="1"/>
    <col min="11011" max="11011" width="11.28515625" style="63" customWidth="1"/>
    <col min="11012" max="11012" width="11.85546875" style="63" customWidth="1"/>
    <col min="11013" max="11017" width="9.140625" style="63"/>
    <col min="11018" max="11018" width="10.7109375" style="63" customWidth="1"/>
    <col min="11019" max="11021" width="9.140625" style="63"/>
    <col min="11022" max="11022" width="10.85546875" style="63" customWidth="1"/>
    <col min="11023" max="11023" width="19.5703125" style="63" customWidth="1"/>
    <col min="11024" max="11264" width="9.140625" style="63"/>
    <col min="11265" max="11265" width="6.85546875" style="63" customWidth="1"/>
    <col min="11266" max="11266" width="10" style="63" customWidth="1"/>
    <col min="11267" max="11267" width="11.28515625" style="63" customWidth="1"/>
    <col min="11268" max="11268" width="11.85546875" style="63" customWidth="1"/>
    <col min="11269" max="11273" width="9.140625" style="63"/>
    <col min="11274" max="11274" width="10.7109375" style="63" customWidth="1"/>
    <col min="11275" max="11277" width="9.140625" style="63"/>
    <col min="11278" max="11278" width="10.85546875" style="63" customWidth="1"/>
    <col min="11279" max="11279" width="19.5703125" style="63" customWidth="1"/>
    <col min="11280" max="11520" width="9.140625" style="63"/>
    <col min="11521" max="11521" width="6.85546875" style="63" customWidth="1"/>
    <col min="11522" max="11522" width="10" style="63" customWidth="1"/>
    <col min="11523" max="11523" width="11.28515625" style="63" customWidth="1"/>
    <col min="11524" max="11524" width="11.85546875" style="63" customWidth="1"/>
    <col min="11525" max="11529" width="9.140625" style="63"/>
    <col min="11530" max="11530" width="10.7109375" style="63" customWidth="1"/>
    <col min="11531" max="11533" width="9.140625" style="63"/>
    <col min="11534" max="11534" width="10.85546875" style="63" customWidth="1"/>
    <col min="11535" max="11535" width="19.5703125" style="63" customWidth="1"/>
    <col min="11536" max="11776" width="9.140625" style="63"/>
    <col min="11777" max="11777" width="6.85546875" style="63" customWidth="1"/>
    <col min="11778" max="11778" width="10" style="63" customWidth="1"/>
    <col min="11779" max="11779" width="11.28515625" style="63" customWidth="1"/>
    <col min="11780" max="11780" width="11.85546875" style="63" customWidth="1"/>
    <col min="11781" max="11785" width="9.140625" style="63"/>
    <col min="11786" max="11786" width="10.7109375" style="63" customWidth="1"/>
    <col min="11787" max="11789" width="9.140625" style="63"/>
    <col min="11790" max="11790" width="10.85546875" style="63" customWidth="1"/>
    <col min="11791" max="11791" width="19.5703125" style="63" customWidth="1"/>
    <col min="11792" max="12032" width="9.140625" style="63"/>
    <col min="12033" max="12033" width="6.85546875" style="63" customWidth="1"/>
    <col min="12034" max="12034" width="10" style="63" customWidth="1"/>
    <col min="12035" max="12035" width="11.28515625" style="63" customWidth="1"/>
    <col min="12036" max="12036" width="11.85546875" style="63" customWidth="1"/>
    <col min="12037" max="12041" width="9.140625" style="63"/>
    <col min="12042" max="12042" width="10.7109375" style="63" customWidth="1"/>
    <col min="12043" max="12045" width="9.140625" style="63"/>
    <col min="12046" max="12046" width="10.85546875" style="63" customWidth="1"/>
    <col min="12047" max="12047" width="19.5703125" style="63" customWidth="1"/>
    <col min="12048" max="12288" width="9.140625" style="63"/>
    <col min="12289" max="12289" width="6.85546875" style="63" customWidth="1"/>
    <col min="12290" max="12290" width="10" style="63" customWidth="1"/>
    <col min="12291" max="12291" width="11.28515625" style="63" customWidth="1"/>
    <col min="12292" max="12292" width="11.85546875" style="63" customWidth="1"/>
    <col min="12293" max="12297" width="9.140625" style="63"/>
    <col min="12298" max="12298" width="10.7109375" style="63" customWidth="1"/>
    <col min="12299" max="12301" width="9.140625" style="63"/>
    <col min="12302" max="12302" width="10.85546875" style="63" customWidth="1"/>
    <col min="12303" max="12303" width="19.5703125" style="63" customWidth="1"/>
    <col min="12304" max="12544" width="9.140625" style="63"/>
    <col min="12545" max="12545" width="6.85546875" style="63" customWidth="1"/>
    <col min="12546" max="12546" width="10" style="63" customWidth="1"/>
    <col min="12547" max="12547" width="11.28515625" style="63" customWidth="1"/>
    <col min="12548" max="12548" width="11.85546875" style="63" customWidth="1"/>
    <col min="12549" max="12553" width="9.140625" style="63"/>
    <col min="12554" max="12554" width="10.7109375" style="63" customWidth="1"/>
    <col min="12555" max="12557" width="9.140625" style="63"/>
    <col min="12558" max="12558" width="10.85546875" style="63" customWidth="1"/>
    <col min="12559" max="12559" width="19.5703125" style="63" customWidth="1"/>
    <col min="12560" max="12800" width="9.140625" style="63"/>
    <col min="12801" max="12801" width="6.85546875" style="63" customWidth="1"/>
    <col min="12802" max="12802" width="10" style="63" customWidth="1"/>
    <col min="12803" max="12803" width="11.28515625" style="63" customWidth="1"/>
    <col min="12804" max="12804" width="11.85546875" style="63" customWidth="1"/>
    <col min="12805" max="12809" width="9.140625" style="63"/>
    <col min="12810" max="12810" width="10.7109375" style="63" customWidth="1"/>
    <col min="12811" max="12813" width="9.140625" style="63"/>
    <col min="12814" max="12814" width="10.85546875" style="63" customWidth="1"/>
    <col min="12815" max="12815" width="19.5703125" style="63" customWidth="1"/>
    <col min="12816" max="13056" width="9.140625" style="63"/>
    <col min="13057" max="13057" width="6.85546875" style="63" customWidth="1"/>
    <col min="13058" max="13058" width="10" style="63" customWidth="1"/>
    <col min="13059" max="13059" width="11.28515625" style="63" customWidth="1"/>
    <col min="13060" max="13060" width="11.85546875" style="63" customWidth="1"/>
    <col min="13061" max="13065" width="9.140625" style="63"/>
    <col min="13066" max="13066" width="10.7109375" style="63" customWidth="1"/>
    <col min="13067" max="13069" width="9.140625" style="63"/>
    <col min="13070" max="13070" width="10.85546875" style="63" customWidth="1"/>
    <col min="13071" max="13071" width="19.5703125" style="63" customWidth="1"/>
    <col min="13072" max="13312" width="9.140625" style="63"/>
    <col min="13313" max="13313" width="6.85546875" style="63" customWidth="1"/>
    <col min="13314" max="13314" width="10" style="63" customWidth="1"/>
    <col min="13315" max="13315" width="11.28515625" style="63" customWidth="1"/>
    <col min="13316" max="13316" width="11.85546875" style="63" customWidth="1"/>
    <col min="13317" max="13321" width="9.140625" style="63"/>
    <col min="13322" max="13322" width="10.7109375" style="63" customWidth="1"/>
    <col min="13323" max="13325" width="9.140625" style="63"/>
    <col min="13326" max="13326" width="10.85546875" style="63" customWidth="1"/>
    <col min="13327" max="13327" width="19.5703125" style="63" customWidth="1"/>
    <col min="13328" max="13568" width="9.140625" style="63"/>
    <col min="13569" max="13569" width="6.85546875" style="63" customWidth="1"/>
    <col min="13570" max="13570" width="10" style="63" customWidth="1"/>
    <col min="13571" max="13571" width="11.28515625" style="63" customWidth="1"/>
    <col min="13572" max="13572" width="11.85546875" style="63" customWidth="1"/>
    <col min="13573" max="13577" width="9.140625" style="63"/>
    <col min="13578" max="13578" width="10.7109375" style="63" customWidth="1"/>
    <col min="13579" max="13581" width="9.140625" style="63"/>
    <col min="13582" max="13582" width="10.85546875" style="63" customWidth="1"/>
    <col min="13583" max="13583" width="19.5703125" style="63" customWidth="1"/>
    <col min="13584" max="13824" width="9.140625" style="63"/>
    <col min="13825" max="13825" width="6.85546875" style="63" customWidth="1"/>
    <col min="13826" max="13826" width="10" style="63" customWidth="1"/>
    <col min="13827" max="13827" width="11.28515625" style="63" customWidth="1"/>
    <col min="13828" max="13828" width="11.85546875" style="63" customWidth="1"/>
    <col min="13829" max="13833" width="9.140625" style="63"/>
    <col min="13834" max="13834" width="10.7109375" style="63" customWidth="1"/>
    <col min="13835" max="13837" width="9.140625" style="63"/>
    <col min="13838" max="13838" width="10.85546875" style="63" customWidth="1"/>
    <col min="13839" max="13839" width="19.5703125" style="63" customWidth="1"/>
    <col min="13840" max="14080" width="9.140625" style="63"/>
    <col min="14081" max="14081" width="6.85546875" style="63" customWidth="1"/>
    <col min="14082" max="14082" width="10" style="63" customWidth="1"/>
    <col min="14083" max="14083" width="11.28515625" style="63" customWidth="1"/>
    <col min="14084" max="14084" width="11.85546875" style="63" customWidth="1"/>
    <col min="14085" max="14089" width="9.140625" style="63"/>
    <col min="14090" max="14090" width="10.7109375" style="63" customWidth="1"/>
    <col min="14091" max="14093" width="9.140625" style="63"/>
    <col min="14094" max="14094" width="10.85546875" style="63" customWidth="1"/>
    <col min="14095" max="14095" width="19.5703125" style="63" customWidth="1"/>
    <col min="14096" max="14336" width="9.140625" style="63"/>
    <col min="14337" max="14337" width="6.85546875" style="63" customWidth="1"/>
    <col min="14338" max="14338" width="10" style="63" customWidth="1"/>
    <col min="14339" max="14339" width="11.28515625" style="63" customWidth="1"/>
    <col min="14340" max="14340" width="11.85546875" style="63" customWidth="1"/>
    <col min="14341" max="14345" width="9.140625" style="63"/>
    <col min="14346" max="14346" width="10.7109375" style="63" customWidth="1"/>
    <col min="14347" max="14349" width="9.140625" style="63"/>
    <col min="14350" max="14350" width="10.85546875" style="63" customWidth="1"/>
    <col min="14351" max="14351" width="19.5703125" style="63" customWidth="1"/>
    <col min="14352" max="14592" width="9.140625" style="63"/>
    <col min="14593" max="14593" width="6.85546875" style="63" customWidth="1"/>
    <col min="14594" max="14594" width="10" style="63" customWidth="1"/>
    <col min="14595" max="14595" width="11.28515625" style="63" customWidth="1"/>
    <col min="14596" max="14596" width="11.85546875" style="63" customWidth="1"/>
    <col min="14597" max="14601" width="9.140625" style="63"/>
    <col min="14602" max="14602" width="10.7109375" style="63" customWidth="1"/>
    <col min="14603" max="14605" width="9.140625" style="63"/>
    <col min="14606" max="14606" width="10.85546875" style="63" customWidth="1"/>
    <col min="14607" max="14607" width="19.5703125" style="63" customWidth="1"/>
    <col min="14608" max="14848" width="9.140625" style="63"/>
    <col min="14849" max="14849" width="6.85546875" style="63" customWidth="1"/>
    <col min="14850" max="14850" width="10" style="63" customWidth="1"/>
    <col min="14851" max="14851" width="11.28515625" style="63" customWidth="1"/>
    <col min="14852" max="14852" width="11.85546875" style="63" customWidth="1"/>
    <col min="14853" max="14857" width="9.140625" style="63"/>
    <col min="14858" max="14858" width="10.7109375" style="63" customWidth="1"/>
    <col min="14859" max="14861" width="9.140625" style="63"/>
    <col min="14862" max="14862" width="10.85546875" style="63" customWidth="1"/>
    <col min="14863" max="14863" width="19.5703125" style="63" customWidth="1"/>
    <col min="14864" max="15104" width="9.140625" style="63"/>
    <col min="15105" max="15105" width="6.85546875" style="63" customWidth="1"/>
    <col min="15106" max="15106" width="10" style="63" customWidth="1"/>
    <col min="15107" max="15107" width="11.28515625" style="63" customWidth="1"/>
    <col min="15108" max="15108" width="11.85546875" style="63" customWidth="1"/>
    <col min="15109" max="15113" width="9.140625" style="63"/>
    <col min="15114" max="15114" width="10.7109375" style="63" customWidth="1"/>
    <col min="15115" max="15117" width="9.140625" style="63"/>
    <col min="15118" max="15118" width="10.85546875" style="63" customWidth="1"/>
    <col min="15119" max="15119" width="19.5703125" style="63" customWidth="1"/>
    <col min="15120" max="15360" width="9.140625" style="63"/>
    <col min="15361" max="15361" width="6.85546875" style="63" customWidth="1"/>
    <col min="15362" max="15362" width="10" style="63" customWidth="1"/>
    <col min="15363" max="15363" width="11.28515625" style="63" customWidth="1"/>
    <col min="15364" max="15364" width="11.85546875" style="63" customWidth="1"/>
    <col min="15365" max="15369" width="9.140625" style="63"/>
    <col min="15370" max="15370" width="10.7109375" style="63" customWidth="1"/>
    <col min="15371" max="15373" width="9.140625" style="63"/>
    <col min="15374" max="15374" width="10.85546875" style="63" customWidth="1"/>
    <col min="15375" max="15375" width="19.5703125" style="63" customWidth="1"/>
    <col min="15376" max="15616" width="9.140625" style="63"/>
    <col min="15617" max="15617" width="6.85546875" style="63" customWidth="1"/>
    <col min="15618" max="15618" width="10" style="63" customWidth="1"/>
    <col min="15619" max="15619" width="11.28515625" style="63" customWidth="1"/>
    <col min="15620" max="15620" width="11.85546875" style="63" customWidth="1"/>
    <col min="15621" max="15625" width="9.140625" style="63"/>
    <col min="15626" max="15626" width="10.7109375" style="63" customWidth="1"/>
    <col min="15627" max="15629" width="9.140625" style="63"/>
    <col min="15630" max="15630" width="10.85546875" style="63" customWidth="1"/>
    <col min="15631" max="15631" width="19.5703125" style="63" customWidth="1"/>
    <col min="15632" max="15872" width="9.140625" style="63"/>
    <col min="15873" max="15873" width="6.85546875" style="63" customWidth="1"/>
    <col min="15874" max="15874" width="10" style="63" customWidth="1"/>
    <col min="15875" max="15875" width="11.28515625" style="63" customWidth="1"/>
    <col min="15876" max="15876" width="11.85546875" style="63" customWidth="1"/>
    <col min="15877" max="15881" width="9.140625" style="63"/>
    <col min="15882" max="15882" width="10.7109375" style="63" customWidth="1"/>
    <col min="15883" max="15885" width="9.140625" style="63"/>
    <col min="15886" max="15886" width="10.85546875" style="63" customWidth="1"/>
    <col min="15887" max="15887" width="19.5703125" style="63" customWidth="1"/>
    <col min="15888" max="16128" width="9.140625" style="63"/>
    <col min="16129" max="16129" width="6.85546875" style="63" customWidth="1"/>
    <col min="16130" max="16130" width="10" style="63" customWidth="1"/>
    <col min="16131" max="16131" width="11.28515625" style="63" customWidth="1"/>
    <col min="16132" max="16132" width="11.85546875" style="63" customWidth="1"/>
    <col min="16133" max="16137" width="9.140625" style="63"/>
    <col min="16138" max="16138" width="10.7109375" style="63" customWidth="1"/>
    <col min="16139" max="16141" width="9.140625" style="63"/>
    <col min="16142" max="16142" width="10.85546875" style="63" customWidth="1"/>
    <col min="16143" max="16143" width="19.5703125" style="63" customWidth="1"/>
    <col min="16144" max="16384" width="9.140625" style="63"/>
  </cols>
  <sheetData>
    <row r="1" spans="2:15" ht="18" customHeight="1" x14ac:dyDescent="0.2">
      <c r="B1" s="105" t="s">
        <v>88</v>
      </c>
      <c r="C1" s="105"/>
      <c r="D1" s="105"/>
      <c r="E1" s="105"/>
      <c r="F1" s="105"/>
      <c r="G1" s="105"/>
      <c r="H1" s="105"/>
      <c r="I1" s="105"/>
      <c r="J1" s="105"/>
      <c r="K1" s="105"/>
      <c r="L1" s="105"/>
      <c r="M1" s="105"/>
      <c r="N1" s="105"/>
      <c r="O1" s="105"/>
    </row>
    <row r="2" spans="2:15" x14ac:dyDescent="0.2">
      <c r="B2" s="105"/>
      <c r="C2" s="105"/>
      <c r="D2" s="105"/>
      <c r="E2" s="105"/>
      <c r="F2" s="105"/>
      <c r="G2" s="105"/>
      <c r="H2" s="105"/>
      <c r="I2" s="105"/>
      <c r="J2" s="105"/>
      <c r="K2" s="105"/>
      <c r="L2" s="105"/>
      <c r="M2" s="105"/>
      <c r="N2" s="105"/>
      <c r="O2" s="105"/>
    </row>
    <row r="3" spans="2:15" x14ac:dyDescent="0.2">
      <c r="B3" s="105"/>
      <c r="C3" s="105"/>
      <c r="D3" s="105"/>
      <c r="E3" s="105"/>
      <c r="F3" s="105"/>
      <c r="G3" s="105"/>
      <c r="H3" s="105"/>
      <c r="I3" s="105"/>
      <c r="J3" s="105"/>
      <c r="K3" s="105"/>
      <c r="L3" s="105"/>
      <c r="M3" s="105"/>
      <c r="N3" s="105"/>
      <c r="O3" s="105"/>
    </row>
    <row r="4" spans="2:15" ht="21" customHeight="1" x14ac:dyDescent="0.2">
      <c r="B4" s="106" t="s">
        <v>89</v>
      </c>
      <c r="C4" s="106"/>
      <c r="D4" s="106"/>
      <c r="E4" s="106"/>
      <c r="F4" s="106"/>
      <c r="G4" s="106"/>
      <c r="H4" s="106"/>
      <c r="I4" s="106"/>
      <c r="J4" s="106"/>
      <c r="K4" s="106"/>
      <c r="L4" s="106"/>
      <c r="M4" s="106"/>
      <c r="N4" s="106"/>
      <c r="O4" s="106"/>
    </row>
    <row r="5" spans="2:15" ht="19.5" customHeight="1" x14ac:dyDescent="0.2">
      <c r="B5" s="106"/>
      <c r="C5" s="106"/>
      <c r="D5" s="106"/>
      <c r="E5" s="106"/>
      <c r="F5" s="106"/>
      <c r="G5" s="106"/>
      <c r="H5" s="106"/>
      <c r="I5" s="106"/>
      <c r="J5" s="106"/>
      <c r="K5" s="106"/>
      <c r="L5" s="106"/>
      <c r="M5" s="106"/>
      <c r="N5" s="106"/>
      <c r="O5" s="106"/>
    </row>
    <row r="6" spans="2:15" ht="18" customHeight="1" x14ac:dyDescent="0.2">
      <c r="B6" s="106"/>
      <c r="C6" s="106"/>
      <c r="D6" s="106"/>
      <c r="E6" s="106"/>
      <c r="F6" s="106"/>
      <c r="G6" s="106"/>
      <c r="H6" s="106"/>
      <c r="I6" s="106"/>
      <c r="J6" s="106"/>
      <c r="K6" s="106"/>
      <c r="L6" s="106"/>
      <c r="M6" s="106"/>
      <c r="N6" s="106"/>
      <c r="O6" s="106"/>
    </row>
    <row r="7" spans="2:15" ht="19.5" customHeight="1" x14ac:dyDescent="0.2">
      <c r="B7" s="106"/>
      <c r="C7" s="106"/>
      <c r="D7" s="106"/>
      <c r="E7" s="106"/>
      <c r="F7" s="106"/>
      <c r="G7" s="106"/>
      <c r="H7" s="106"/>
      <c r="I7" s="106"/>
      <c r="J7" s="106"/>
      <c r="K7" s="106"/>
      <c r="L7" s="106"/>
      <c r="M7" s="106"/>
      <c r="N7" s="106"/>
      <c r="O7" s="106"/>
    </row>
    <row r="8" spans="2:15" ht="20.25" customHeight="1" x14ac:dyDescent="0.2">
      <c r="B8" s="106"/>
      <c r="C8" s="106"/>
      <c r="D8" s="106"/>
      <c r="E8" s="106"/>
      <c r="F8" s="106"/>
      <c r="G8" s="106"/>
      <c r="H8" s="106"/>
      <c r="I8" s="106"/>
      <c r="J8" s="106"/>
      <c r="K8" s="106"/>
      <c r="L8" s="106"/>
      <c r="M8" s="106"/>
      <c r="N8" s="106"/>
      <c r="O8" s="106"/>
    </row>
    <row r="9" spans="2:15" ht="15" customHeight="1" x14ac:dyDescent="0.2">
      <c r="B9" s="106"/>
      <c r="C9" s="106"/>
      <c r="D9" s="106"/>
      <c r="E9" s="106"/>
      <c r="F9" s="106"/>
      <c r="G9" s="106"/>
      <c r="H9" s="106"/>
      <c r="I9" s="106"/>
      <c r="J9" s="106"/>
      <c r="K9" s="106"/>
      <c r="L9" s="106"/>
      <c r="M9" s="106"/>
      <c r="N9" s="106"/>
      <c r="O9" s="106"/>
    </row>
    <row r="11" spans="2:15" ht="14.25" customHeight="1" x14ac:dyDescent="0.25">
      <c r="B11" s="103" t="s">
        <v>90</v>
      </c>
      <c r="C11" s="103"/>
      <c r="D11" s="103"/>
      <c r="E11" s="64" t="s">
        <v>102</v>
      </c>
      <c r="G11" s="103" t="s">
        <v>91</v>
      </c>
      <c r="H11" s="103"/>
      <c r="I11" s="103"/>
      <c r="J11" s="64">
        <v>252</v>
      </c>
    </row>
    <row r="12" spans="2:15" ht="14.25" customHeight="1" x14ac:dyDescent="0.25">
      <c r="B12" s="103" t="s">
        <v>92</v>
      </c>
      <c r="C12" s="103"/>
      <c r="D12" s="103"/>
      <c r="E12" s="65">
        <v>5.6135250516413139E-3</v>
      </c>
      <c r="G12" s="103" t="s">
        <v>93</v>
      </c>
      <c r="H12" s="103"/>
      <c r="I12" s="103"/>
      <c r="J12" s="64">
        <v>252</v>
      </c>
    </row>
    <row r="13" spans="2:15" ht="14.25" customHeight="1" x14ac:dyDescent="0.25">
      <c r="B13" s="103" t="s">
        <v>94</v>
      </c>
      <c r="C13" s="103"/>
      <c r="D13" s="103"/>
      <c r="E13" s="65">
        <v>0.99438647494835886</v>
      </c>
      <c r="G13" s="103" t="s">
        <v>95</v>
      </c>
      <c r="H13" s="103"/>
      <c r="I13" s="103"/>
      <c r="J13" s="64">
        <v>1</v>
      </c>
    </row>
    <row r="14" spans="2:15" ht="14.25" customHeight="1" x14ac:dyDescent="0.25">
      <c r="B14" s="103" t="s">
        <v>96</v>
      </c>
      <c r="C14" s="103"/>
      <c r="D14" s="103"/>
      <c r="E14" s="65">
        <v>3.3081757107338415E-7</v>
      </c>
      <c r="G14" s="103" t="s">
        <v>97</v>
      </c>
      <c r="H14" s="103"/>
      <c r="I14" s="103"/>
      <c r="J14" s="66" t="b">
        <v>0</v>
      </c>
    </row>
    <row r="16" spans="2:15" ht="12.75" customHeight="1" x14ac:dyDescent="0.2">
      <c r="B16" s="67" t="s">
        <v>98</v>
      </c>
      <c r="C16" s="68" t="s">
        <v>99</v>
      </c>
      <c r="D16" s="67" t="s">
        <v>100</v>
      </c>
      <c r="F16" s="104" t="s">
        <v>101</v>
      </c>
      <c r="G16" s="104"/>
      <c r="H16" s="104"/>
      <c r="I16" s="104"/>
      <c r="J16" s="104"/>
      <c r="K16" s="104"/>
      <c r="L16" s="104"/>
      <c r="M16" s="104"/>
      <c r="N16" s="104"/>
      <c r="O16" s="104"/>
    </row>
    <row r="17" spans="2:15" ht="12.75" customHeight="1" x14ac:dyDescent="0.2">
      <c r="B17" s="69">
        <v>0</v>
      </c>
      <c r="C17" s="70">
        <v>146.505066</v>
      </c>
      <c r="D17" s="69"/>
      <c r="F17" s="104"/>
      <c r="G17" s="104"/>
      <c r="H17" s="104"/>
      <c r="I17" s="104"/>
      <c r="J17" s="104"/>
      <c r="K17" s="104"/>
      <c r="L17" s="104"/>
      <c r="M17" s="104"/>
      <c r="N17" s="104"/>
      <c r="O17" s="104"/>
    </row>
    <row r="18" spans="2:15" ht="12.75" customHeight="1" x14ac:dyDescent="0.2">
      <c r="B18" s="69">
        <v>1</v>
      </c>
      <c r="C18" s="70">
        <v>144.98335299999999</v>
      </c>
      <c r="D18" s="69"/>
      <c r="F18" s="104"/>
      <c r="G18" s="104"/>
      <c r="H18" s="104"/>
      <c r="I18" s="104"/>
      <c r="J18" s="104"/>
      <c r="K18" s="104"/>
      <c r="L18" s="104"/>
      <c r="M18" s="104"/>
      <c r="N18" s="104"/>
      <c r="O18" s="104"/>
    </row>
    <row r="19" spans="2:15" ht="12.75" customHeight="1" x14ac:dyDescent="0.2">
      <c r="B19" s="69">
        <v>2</v>
      </c>
      <c r="C19" s="70">
        <v>145.31500199999999</v>
      </c>
      <c r="D19" s="71">
        <v>0.18491645614557867</v>
      </c>
      <c r="F19" s="104"/>
      <c r="G19" s="104"/>
      <c r="H19" s="104"/>
      <c r="I19" s="104"/>
      <c r="J19" s="104"/>
      <c r="K19" s="104"/>
      <c r="L19" s="104"/>
      <c r="M19" s="104"/>
      <c r="N19" s="104"/>
      <c r="O19" s="104"/>
    </row>
    <row r="20" spans="2:15" ht="12.75" customHeight="1" x14ac:dyDescent="0.2">
      <c r="B20" s="69">
        <v>3</v>
      </c>
      <c r="C20" s="70">
        <v>145.8125</v>
      </c>
      <c r="D20" s="71">
        <v>0.18464262132985376</v>
      </c>
      <c r="F20" s="104"/>
      <c r="G20" s="104"/>
      <c r="H20" s="104"/>
      <c r="I20" s="104"/>
      <c r="J20" s="104"/>
      <c r="K20" s="104"/>
      <c r="L20" s="104"/>
      <c r="M20" s="104"/>
      <c r="N20" s="104"/>
      <c r="O20" s="104"/>
    </row>
    <row r="21" spans="2:15" ht="12.75" customHeight="1" x14ac:dyDescent="0.2">
      <c r="B21" s="69">
        <v>4</v>
      </c>
      <c r="C21" s="70">
        <v>142.78855899999999</v>
      </c>
      <c r="D21" s="71">
        <v>0.18439470228586366</v>
      </c>
      <c r="F21" s="104"/>
      <c r="G21" s="104"/>
      <c r="H21" s="104"/>
      <c r="I21" s="104"/>
      <c r="J21" s="104"/>
      <c r="K21" s="104"/>
      <c r="L21" s="104"/>
      <c r="M21" s="104"/>
      <c r="N21" s="104"/>
      <c r="O21" s="104"/>
    </row>
    <row r="22" spans="2:15" ht="12.75" customHeight="1" x14ac:dyDescent="0.2">
      <c r="B22" s="69">
        <v>5</v>
      </c>
      <c r="C22" s="70">
        <v>143.754257</v>
      </c>
      <c r="D22" s="71">
        <v>0.18578259393213112</v>
      </c>
      <c r="F22" s="104"/>
      <c r="G22" s="104"/>
      <c r="H22" s="104"/>
      <c r="I22" s="104"/>
      <c r="J22" s="104"/>
      <c r="K22" s="104"/>
      <c r="L22" s="104"/>
      <c r="M22" s="104"/>
      <c r="N22" s="104"/>
      <c r="O22" s="104"/>
    </row>
    <row r="23" spans="2:15" ht="12.75" customHeight="1" x14ac:dyDescent="0.2">
      <c r="B23" s="69">
        <v>6</v>
      </c>
      <c r="C23" s="70">
        <v>143.61769100000001</v>
      </c>
      <c r="D23" s="71">
        <v>0.18565843822127379</v>
      </c>
      <c r="F23" s="104"/>
      <c r="G23" s="104"/>
      <c r="H23" s="104"/>
      <c r="I23" s="104"/>
      <c r="J23" s="104"/>
      <c r="K23" s="104"/>
      <c r="L23" s="104"/>
      <c r="M23" s="104"/>
      <c r="N23" s="104"/>
      <c r="O23" s="104"/>
    </row>
    <row r="24" spans="2:15" ht="12.75" customHeight="1" x14ac:dyDescent="0.2">
      <c r="B24" s="69">
        <v>7</v>
      </c>
      <c r="C24" s="70">
        <v>143.44210799999999</v>
      </c>
      <c r="D24" s="71">
        <v>0.1853650632962221</v>
      </c>
      <c r="F24" s="104"/>
      <c r="G24" s="104"/>
      <c r="H24" s="104"/>
      <c r="I24" s="104"/>
      <c r="J24" s="104"/>
      <c r="K24" s="104"/>
      <c r="L24" s="104"/>
      <c r="M24" s="104"/>
      <c r="N24" s="104"/>
      <c r="O24" s="104"/>
    </row>
    <row r="25" spans="2:15" ht="12.75" customHeight="1" x14ac:dyDescent="0.2">
      <c r="B25" s="69">
        <v>8</v>
      </c>
      <c r="C25" s="70">
        <v>143.939606</v>
      </c>
      <c r="D25" s="71">
        <v>0.18507514100050718</v>
      </c>
      <c r="F25" s="104"/>
      <c r="G25" s="104"/>
      <c r="H25" s="104"/>
      <c r="I25" s="104"/>
      <c r="J25" s="104"/>
      <c r="K25" s="104"/>
      <c r="L25" s="104"/>
      <c r="M25" s="104"/>
      <c r="N25" s="104"/>
      <c r="O25" s="104"/>
    </row>
    <row r="26" spans="2:15" x14ac:dyDescent="0.2">
      <c r="B26" s="69">
        <v>9</v>
      </c>
      <c r="C26" s="70">
        <v>145.110153</v>
      </c>
      <c r="D26" s="71">
        <v>0.18482654662162867</v>
      </c>
    </row>
    <row r="27" spans="2:15" x14ac:dyDescent="0.2">
      <c r="B27" s="69">
        <v>10</v>
      </c>
      <c r="C27" s="70">
        <v>144.52487199999999</v>
      </c>
      <c r="D27" s="71">
        <v>0.18478434039830355</v>
      </c>
    </row>
    <row r="28" spans="2:15" x14ac:dyDescent="0.2">
      <c r="B28" s="69">
        <v>11</v>
      </c>
      <c r="C28" s="70">
        <v>142.739777</v>
      </c>
      <c r="D28" s="71">
        <v>0.1845536486154018</v>
      </c>
    </row>
    <row r="29" spans="2:15" x14ac:dyDescent="0.2">
      <c r="B29" s="69">
        <v>12</v>
      </c>
      <c r="C29" s="70">
        <v>143.217758</v>
      </c>
      <c r="D29" s="71">
        <v>0.18485325387216198</v>
      </c>
    </row>
    <row r="30" spans="2:15" x14ac:dyDescent="0.2">
      <c r="B30" s="69">
        <v>13</v>
      </c>
      <c r="C30" s="70">
        <v>141.63748200000001</v>
      </c>
      <c r="D30" s="71">
        <v>0.18460249907345327</v>
      </c>
    </row>
    <row r="31" spans="2:15" x14ac:dyDescent="0.2">
      <c r="B31" s="69">
        <v>14</v>
      </c>
      <c r="C31" s="70">
        <v>141.403412</v>
      </c>
      <c r="D31" s="71">
        <v>0.18478176359528187</v>
      </c>
    </row>
    <row r="32" spans="2:15" x14ac:dyDescent="0.2">
      <c r="B32" s="69">
        <v>15</v>
      </c>
      <c r="C32" s="70">
        <v>140.19380200000001</v>
      </c>
      <c r="D32" s="71">
        <v>0.18449895964474713</v>
      </c>
    </row>
    <row r="33" spans="2:4" x14ac:dyDescent="0.2">
      <c r="B33" s="69">
        <v>16</v>
      </c>
      <c r="C33" s="70">
        <v>140.301117</v>
      </c>
      <c r="D33" s="71">
        <v>0.18448999140240468</v>
      </c>
    </row>
    <row r="34" spans="2:4" x14ac:dyDescent="0.2">
      <c r="B34" s="69">
        <v>17</v>
      </c>
      <c r="C34" s="70">
        <v>140.91566499999999</v>
      </c>
      <c r="D34" s="71">
        <v>0.18420012527513233</v>
      </c>
    </row>
    <row r="35" spans="2:4" x14ac:dyDescent="0.2">
      <c r="B35" s="69">
        <v>18</v>
      </c>
      <c r="C35" s="70">
        <v>142.74954199999999</v>
      </c>
      <c r="D35" s="71">
        <v>0.18398263399317955</v>
      </c>
    </row>
    <row r="36" spans="2:4" x14ac:dyDescent="0.2">
      <c r="B36" s="69">
        <v>19</v>
      </c>
      <c r="C36" s="70">
        <v>142.817825</v>
      </c>
      <c r="D36" s="71">
        <v>0.18433519186196223</v>
      </c>
    </row>
    <row r="37" spans="2:4" x14ac:dyDescent="0.2">
      <c r="B37" s="69">
        <v>20</v>
      </c>
      <c r="C37" s="70">
        <v>145.58813499999999</v>
      </c>
      <c r="D37" s="71">
        <v>0.184044581399331</v>
      </c>
    </row>
    <row r="38" spans="2:4" x14ac:dyDescent="0.2">
      <c r="B38" s="69">
        <v>21</v>
      </c>
      <c r="C38" s="70">
        <v>145.15891999999999</v>
      </c>
      <c r="D38" s="71">
        <v>0.18516952069499043</v>
      </c>
    </row>
    <row r="39" spans="2:4" x14ac:dyDescent="0.2">
      <c r="B39" s="69">
        <v>22</v>
      </c>
      <c r="C39" s="70">
        <v>145.461319</v>
      </c>
      <c r="D39" s="71">
        <v>0.18490801435429088</v>
      </c>
    </row>
    <row r="40" spans="2:4" x14ac:dyDescent="0.2">
      <c r="B40" s="69">
        <v>23</v>
      </c>
      <c r="C40" s="70">
        <v>145.27597</v>
      </c>
      <c r="D40" s="71">
        <v>0.18463080543259211</v>
      </c>
    </row>
    <row r="41" spans="2:4" x14ac:dyDescent="0.2">
      <c r="B41" s="69">
        <v>24</v>
      </c>
      <c r="C41" s="70">
        <v>144.66145299999999</v>
      </c>
      <c r="D41" s="71">
        <v>0.18434436043239996</v>
      </c>
    </row>
    <row r="42" spans="2:4" x14ac:dyDescent="0.2">
      <c r="B42" s="69">
        <v>25</v>
      </c>
      <c r="C42" s="70">
        <v>143.52990700000001</v>
      </c>
      <c r="D42" s="71">
        <v>0.18412187433697649</v>
      </c>
    </row>
    <row r="43" spans="2:4" x14ac:dyDescent="0.2">
      <c r="B43" s="69">
        <v>26</v>
      </c>
      <c r="C43" s="70">
        <v>142.15448000000001</v>
      </c>
      <c r="D43" s="71">
        <v>0.18406835893201967</v>
      </c>
    </row>
    <row r="44" spans="2:4" x14ac:dyDescent="0.2">
      <c r="B44" s="69">
        <v>27</v>
      </c>
      <c r="C44" s="70">
        <v>142.856842</v>
      </c>
      <c r="D44" s="71">
        <v>0.18413444849866226</v>
      </c>
    </row>
    <row r="45" spans="2:4" x14ac:dyDescent="0.2">
      <c r="B45" s="69">
        <v>28</v>
      </c>
      <c r="C45" s="70">
        <v>141.37413000000001</v>
      </c>
      <c r="D45" s="71">
        <v>0.18393720443458828</v>
      </c>
    </row>
    <row r="46" spans="2:4" x14ac:dyDescent="0.2">
      <c r="B46" s="69">
        <v>29</v>
      </c>
      <c r="C46" s="70">
        <v>142.203262</v>
      </c>
      <c r="D46" s="71">
        <v>0.18406608363431784</v>
      </c>
    </row>
    <row r="47" spans="2:4" x14ac:dyDescent="0.2">
      <c r="B47" s="69">
        <v>30</v>
      </c>
      <c r="C47" s="70">
        <v>143.968872</v>
      </c>
      <c r="D47" s="71">
        <v>0.18390724321487356</v>
      </c>
    </row>
    <row r="48" spans="2:4" x14ac:dyDescent="0.2">
      <c r="B48" s="69">
        <v>31</v>
      </c>
      <c r="C48" s="70">
        <v>141.46191400000001</v>
      </c>
      <c r="D48" s="71">
        <v>0.18420309011893599</v>
      </c>
    </row>
    <row r="49" spans="2:4" x14ac:dyDescent="0.2">
      <c r="B49" s="69">
        <v>32</v>
      </c>
      <c r="C49" s="70">
        <v>140.24259900000001</v>
      </c>
      <c r="D49" s="71">
        <v>0.18509511088550451</v>
      </c>
    </row>
    <row r="50" spans="2:4" x14ac:dyDescent="0.2">
      <c r="B50" s="69">
        <v>33</v>
      </c>
      <c r="C50" s="70">
        <v>139.208618</v>
      </c>
      <c r="D50" s="71">
        <v>0.18508715614216495</v>
      </c>
    </row>
    <row r="51" spans="2:4" x14ac:dyDescent="0.2">
      <c r="B51" s="69">
        <v>34</v>
      </c>
      <c r="C51" s="70">
        <v>139.832886</v>
      </c>
      <c r="D51" s="71">
        <v>0.18500211841071015</v>
      </c>
    </row>
    <row r="52" spans="2:4" x14ac:dyDescent="0.2">
      <c r="B52" s="69">
        <v>35</v>
      </c>
      <c r="C52" s="70">
        <v>140.42248499999999</v>
      </c>
      <c r="D52" s="71">
        <v>0.18478458575387471</v>
      </c>
    </row>
    <row r="53" spans="2:4" x14ac:dyDescent="0.2">
      <c r="B53" s="69">
        <v>36</v>
      </c>
      <c r="C53" s="70">
        <v>142.584351</v>
      </c>
      <c r="D53" s="71">
        <v>0.18455914332487031</v>
      </c>
    </row>
    <row r="54" spans="2:4" x14ac:dyDescent="0.2">
      <c r="B54" s="69">
        <v>37</v>
      </c>
      <c r="C54" s="70">
        <v>142.260086</v>
      </c>
      <c r="D54" s="71">
        <v>0.18516056510738749</v>
      </c>
    </row>
    <row r="55" spans="2:4" x14ac:dyDescent="0.2">
      <c r="B55" s="69">
        <v>38</v>
      </c>
      <c r="C55" s="70">
        <v>143.12480199999999</v>
      </c>
      <c r="D55" s="71">
        <v>0.18488557909481468</v>
      </c>
    </row>
    <row r="56" spans="2:4" x14ac:dyDescent="0.2">
      <c r="B56" s="69">
        <v>39</v>
      </c>
      <c r="C56" s="70">
        <v>143.61615</v>
      </c>
      <c r="D56" s="71">
        <v>0.18473253062727527</v>
      </c>
    </row>
    <row r="57" spans="2:4" x14ac:dyDescent="0.2">
      <c r="B57" s="69">
        <v>40</v>
      </c>
      <c r="C57" s="70">
        <v>143.282028</v>
      </c>
      <c r="D57" s="71">
        <v>0.18448447352464706</v>
      </c>
    </row>
    <row r="58" spans="2:4" x14ac:dyDescent="0.2">
      <c r="B58" s="69">
        <v>41</v>
      </c>
      <c r="C58" s="70">
        <v>145.43408199999999</v>
      </c>
      <c r="D58" s="71">
        <v>0.18421321310449185</v>
      </c>
    </row>
    <row r="59" spans="2:4" x14ac:dyDescent="0.2">
      <c r="B59" s="69">
        <v>42</v>
      </c>
      <c r="C59" s="70">
        <v>145.28668200000001</v>
      </c>
      <c r="D59" s="71">
        <v>0.18477493711487183</v>
      </c>
    </row>
    <row r="60" spans="2:4" x14ac:dyDescent="0.2">
      <c r="B60" s="69">
        <v>43</v>
      </c>
      <c r="C60" s="70">
        <v>144.97221400000001</v>
      </c>
      <c r="D60" s="71">
        <v>0.18448561536379443</v>
      </c>
    </row>
    <row r="61" spans="2:4" x14ac:dyDescent="0.2">
      <c r="B61" s="69">
        <v>44</v>
      </c>
      <c r="C61" s="70">
        <v>143.380325</v>
      </c>
      <c r="D61" s="71">
        <v>0.18421154684093138</v>
      </c>
    </row>
    <row r="62" spans="2:4" x14ac:dyDescent="0.2">
      <c r="B62" s="69">
        <v>45</v>
      </c>
      <c r="C62" s="70">
        <v>142.77105700000001</v>
      </c>
      <c r="D62" s="71">
        <v>0.18438879880946407</v>
      </c>
    </row>
    <row r="63" spans="2:4" x14ac:dyDescent="0.2">
      <c r="B63" s="69">
        <v>46</v>
      </c>
      <c r="C63" s="70">
        <v>140.47163399999999</v>
      </c>
      <c r="D63" s="71">
        <v>0.18416674973475969</v>
      </c>
    </row>
    <row r="64" spans="2:4" x14ac:dyDescent="0.2">
      <c r="B64" s="69">
        <v>47</v>
      </c>
      <c r="C64" s="70">
        <v>138.55543499999999</v>
      </c>
      <c r="D64" s="71">
        <v>0.18488725947178189</v>
      </c>
    </row>
    <row r="65" spans="2:4" x14ac:dyDescent="0.2">
      <c r="B65" s="69">
        <v>48</v>
      </c>
      <c r="C65" s="70">
        <v>138.722488</v>
      </c>
      <c r="D65" s="71">
        <v>0.18531498888087436</v>
      </c>
    </row>
    <row r="66" spans="2:4" x14ac:dyDescent="0.2">
      <c r="B66" s="69">
        <v>49</v>
      </c>
      <c r="C66" s="70">
        <v>137.96582000000001</v>
      </c>
      <c r="D66" s="71">
        <v>0.18502509917032867</v>
      </c>
    </row>
    <row r="67" spans="2:4" x14ac:dyDescent="0.2">
      <c r="B67" s="69">
        <v>50</v>
      </c>
      <c r="C67" s="70">
        <v>138.31959499999999</v>
      </c>
      <c r="D67" s="71">
        <v>0.18484533142669821</v>
      </c>
    </row>
    <row r="68" spans="2:4" x14ac:dyDescent="0.2">
      <c r="B68" s="69">
        <v>51</v>
      </c>
      <c r="C68" s="70">
        <v>133.33750900000001</v>
      </c>
      <c r="D68" s="71">
        <v>0.18457691725456649</v>
      </c>
    </row>
    <row r="69" spans="2:4" x14ac:dyDescent="0.2">
      <c r="B69" s="69">
        <v>52</v>
      </c>
      <c r="C69" s="70">
        <v>135.03750600000001</v>
      </c>
      <c r="D69" s="71">
        <v>0.18937885673724913</v>
      </c>
    </row>
    <row r="70" spans="2:4" x14ac:dyDescent="0.2">
      <c r="B70" s="69">
        <v>53</v>
      </c>
      <c r="C70" s="70">
        <v>136.649078</v>
      </c>
      <c r="D70" s="71">
        <v>0.18966665801972302</v>
      </c>
    </row>
    <row r="71" spans="2:4" x14ac:dyDescent="0.2">
      <c r="B71" s="69">
        <v>54</v>
      </c>
      <c r="C71" s="70">
        <v>136.531158</v>
      </c>
      <c r="D71" s="71">
        <v>0.18987882593272493</v>
      </c>
    </row>
    <row r="72" spans="2:4" x14ac:dyDescent="0.2">
      <c r="B72" s="69">
        <v>55</v>
      </c>
      <c r="C72" s="70">
        <v>138.96814000000001</v>
      </c>
      <c r="D72" s="71">
        <v>0.18956792721971261</v>
      </c>
    </row>
    <row r="73" spans="2:4" x14ac:dyDescent="0.2">
      <c r="B73" s="69">
        <v>56</v>
      </c>
      <c r="C73" s="70">
        <v>140.52076700000001</v>
      </c>
      <c r="D73" s="71">
        <v>0.19042166847963204</v>
      </c>
    </row>
    <row r="74" spans="2:4" x14ac:dyDescent="0.2">
      <c r="B74" s="69">
        <v>57</v>
      </c>
      <c r="C74" s="70">
        <v>141.58204699999999</v>
      </c>
      <c r="D74" s="71">
        <v>0.19056457085405279</v>
      </c>
    </row>
    <row r="75" spans="2:4" x14ac:dyDescent="0.2">
      <c r="B75" s="69">
        <v>58</v>
      </c>
      <c r="C75" s="70">
        <v>141.513229</v>
      </c>
      <c r="D75" s="71">
        <v>0.19045852902461369</v>
      </c>
    </row>
    <row r="76" spans="2:4" x14ac:dyDescent="0.2">
      <c r="B76" s="69">
        <v>59</v>
      </c>
      <c r="C76" s="70">
        <v>142.21095299999999</v>
      </c>
      <c r="D76" s="71">
        <v>0.19014343044427948</v>
      </c>
    </row>
    <row r="77" spans="2:4" x14ac:dyDescent="0.2">
      <c r="B77" s="69">
        <v>60</v>
      </c>
      <c r="C77" s="70">
        <v>141.78839099999999</v>
      </c>
      <c r="D77" s="71">
        <v>0.18991881227496582</v>
      </c>
    </row>
    <row r="78" spans="2:4" x14ac:dyDescent="0.2">
      <c r="B78" s="69">
        <v>61</v>
      </c>
      <c r="C78" s="70">
        <v>143.89128099999999</v>
      </c>
      <c r="D78" s="71">
        <v>0.1896380053176572</v>
      </c>
    </row>
    <row r="79" spans="2:4" x14ac:dyDescent="0.2">
      <c r="B79" s="69">
        <v>62</v>
      </c>
      <c r="C79" s="70">
        <v>143.25254799999999</v>
      </c>
      <c r="D79" s="71">
        <v>0.19013330136365814</v>
      </c>
    </row>
    <row r="80" spans="2:4" x14ac:dyDescent="0.2">
      <c r="B80" s="69">
        <v>63</v>
      </c>
      <c r="C80" s="70">
        <v>145.86644000000001</v>
      </c>
      <c r="D80" s="71">
        <v>0.18989234918344017</v>
      </c>
    </row>
    <row r="81" spans="2:4" x14ac:dyDescent="0.2">
      <c r="B81" s="69">
        <v>64</v>
      </c>
      <c r="C81" s="70">
        <v>147.14392100000001</v>
      </c>
      <c r="D81" s="71">
        <v>0.19079461144765941</v>
      </c>
    </row>
    <row r="82" spans="2:4" x14ac:dyDescent="0.2">
      <c r="B82" s="69">
        <v>65</v>
      </c>
      <c r="C82" s="70">
        <v>148.824265</v>
      </c>
      <c r="D82" s="71">
        <v>0.19075943344093108</v>
      </c>
    </row>
    <row r="83" spans="2:4" x14ac:dyDescent="0.2">
      <c r="B83" s="69">
        <v>66</v>
      </c>
      <c r="C83" s="70">
        <v>150.17051699999999</v>
      </c>
      <c r="D83" s="71">
        <v>0.19092053467232115</v>
      </c>
    </row>
    <row r="84" spans="2:4" x14ac:dyDescent="0.2">
      <c r="B84" s="69">
        <v>67</v>
      </c>
      <c r="C84" s="70">
        <v>150.63235499999999</v>
      </c>
      <c r="D84" s="71">
        <v>0.19090342294493787</v>
      </c>
    </row>
    <row r="85" spans="2:4" x14ac:dyDescent="0.2">
      <c r="B85" s="69">
        <v>68</v>
      </c>
      <c r="C85" s="70">
        <v>150.31791699999999</v>
      </c>
      <c r="D85" s="71">
        <v>0.19062067468748203</v>
      </c>
    </row>
    <row r="86" spans="2:4" x14ac:dyDescent="0.2">
      <c r="B86" s="69">
        <v>69</v>
      </c>
      <c r="C86" s="70">
        <v>150.671661</v>
      </c>
      <c r="D86" s="71">
        <v>0.19032028330224987</v>
      </c>
    </row>
    <row r="87" spans="2:4" x14ac:dyDescent="0.2">
      <c r="B87" s="69">
        <v>70</v>
      </c>
      <c r="C87" s="70">
        <v>150.878006</v>
      </c>
      <c r="D87" s="71">
        <v>0.19002541934260647</v>
      </c>
    </row>
    <row r="88" spans="2:4" x14ac:dyDescent="0.2">
      <c r="B88" s="69">
        <v>71</v>
      </c>
      <c r="C88" s="70">
        <v>150.53410299999999</v>
      </c>
      <c r="D88" s="71">
        <v>0.18971814109126073</v>
      </c>
    </row>
    <row r="89" spans="2:4" x14ac:dyDescent="0.2">
      <c r="B89" s="69">
        <v>72</v>
      </c>
      <c r="C89" s="70">
        <v>150.878006</v>
      </c>
      <c r="D89" s="71">
        <v>0.18942454405971476</v>
      </c>
    </row>
    <row r="90" spans="2:4" x14ac:dyDescent="0.2">
      <c r="B90" s="69">
        <v>73</v>
      </c>
      <c r="C90" s="70">
        <v>151.64450099999999</v>
      </c>
      <c r="D90" s="71">
        <v>0.18913214321160771</v>
      </c>
    </row>
    <row r="91" spans="2:4" x14ac:dyDescent="0.2">
      <c r="B91" s="69">
        <v>74</v>
      </c>
      <c r="C91" s="70">
        <v>153.37397799999999</v>
      </c>
      <c r="D91" s="71">
        <v>0.18891759325609012</v>
      </c>
    </row>
    <row r="92" spans="2:4" x14ac:dyDescent="0.2">
      <c r="B92" s="69">
        <v>75</v>
      </c>
      <c r="C92" s="70">
        <v>154.12081900000001</v>
      </c>
      <c r="D92" s="71">
        <v>0.18908939193466254</v>
      </c>
    </row>
    <row r="93" spans="2:4" x14ac:dyDescent="0.2">
      <c r="B93" s="69">
        <v>76</v>
      </c>
      <c r="C93" s="70">
        <v>155.25086999999999</v>
      </c>
      <c r="D93" s="71">
        <v>0.18886723677167969</v>
      </c>
    </row>
    <row r="94" spans="2:4" x14ac:dyDescent="0.2">
      <c r="B94" s="69">
        <v>77</v>
      </c>
      <c r="C94" s="70">
        <v>155.23121599999999</v>
      </c>
      <c r="D94" s="71">
        <v>0.18875766994379339</v>
      </c>
    </row>
    <row r="95" spans="2:4" x14ac:dyDescent="0.2">
      <c r="B95" s="69">
        <v>78</v>
      </c>
      <c r="C95" s="70">
        <v>153.60000600000001</v>
      </c>
      <c r="D95" s="71">
        <v>0.18844850705035399</v>
      </c>
    </row>
    <row r="96" spans="2:4" x14ac:dyDescent="0.2">
      <c r="B96" s="69">
        <v>79</v>
      </c>
      <c r="C96" s="70">
        <v>154.071686</v>
      </c>
      <c r="D96" s="71">
        <v>0.18855958497092809</v>
      </c>
    </row>
    <row r="97" spans="2:4" x14ac:dyDescent="0.2">
      <c r="B97" s="69">
        <v>80</v>
      </c>
      <c r="C97" s="70">
        <v>155.77169799999999</v>
      </c>
      <c r="D97" s="71">
        <v>0.18828646990137604</v>
      </c>
    </row>
    <row r="98" spans="2:4" x14ac:dyDescent="0.2">
      <c r="B98" s="69">
        <v>81</v>
      </c>
      <c r="C98" s="70">
        <v>156.341644</v>
      </c>
      <c r="D98" s="71">
        <v>0.18843167009098097</v>
      </c>
    </row>
    <row r="99" spans="2:4" x14ac:dyDescent="0.2">
      <c r="B99" s="69">
        <v>82</v>
      </c>
      <c r="C99" s="70">
        <v>157.73701500000001</v>
      </c>
      <c r="D99" s="71">
        <v>0.18817388856127332</v>
      </c>
    </row>
    <row r="100" spans="2:4" x14ac:dyDescent="0.2">
      <c r="B100" s="69">
        <v>83</v>
      </c>
      <c r="C100" s="70">
        <v>158.26765399999999</v>
      </c>
      <c r="D100" s="71">
        <v>0.18816400880081682</v>
      </c>
    </row>
    <row r="101" spans="2:4" x14ac:dyDescent="0.2">
      <c r="B101" s="69">
        <v>84</v>
      </c>
      <c r="C101" s="70">
        <v>161.14686599999999</v>
      </c>
      <c r="D101" s="71">
        <v>0.18789961391227686</v>
      </c>
    </row>
    <row r="102" spans="2:4" x14ac:dyDescent="0.2">
      <c r="B102" s="69">
        <v>85</v>
      </c>
      <c r="C102" s="70">
        <v>162.36535599999999</v>
      </c>
      <c r="D102" s="71">
        <v>0.18881532354909947</v>
      </c>
    </row>
    <row r="103" spans="2:4" x14ac:dyDescent="0.2">
      <c r="B103" s="69">
        <v>86</v>
      </c>
      <c r="C103" s="70">
        <v>163.348007</v>
      </c>
      <c r="D103" s="71">
        <v>0.18871866668608275</v>
      </c>
    </row>
    <row r="104" spans="2:4" x14ac:dyDescent="0.2">
      <c r="B104" s="69">
        <v>87</v>
      </c>
      <c r="C104" s="70">
        <v>165.52950999999999</v>
      </c>
      <c r="D104" s="71">
        <v>0.18854622572423796</v>
      </c>
    </row>
    <row r="105" spans="2:4" x14ac:dyDescent="0.2">
      <c r="B105" s="69">
        <v>88</v>
      </c>
      <c r="C105" s="70">
        <v>163.66246000000001</v>
      </c>
      <c r="D105" s="71">
        <v>0.18889801273544071</v>
      </c>
    </row>
    <row r="106" spans="2:4" x14ac:dyDescent="0.2">
      <c r="B106" s="69">
        <v>89</v>
      </c>
      <c r="C106" s="70">
        <v>164.59599299999999</v>
      </c>
      <c r="D106" s="71">
        <v>0.18907020070395372</v>
      </c>
    </row>
    <row r="107" spans="2:4" x14ac:dyDescent="0.2">
      <c r="B107" s="69">
        <v>90</v>
      </c>
      <c r="C107" s="70">
        <v>164.497726</v>
      </c>
      <c r="D107" s="71">
        <v>0.18888091837175044</v>
      </c>
    </row>
    <row r="108" spans="2:4" x14ac:dyDescent="0.2">
      <c r="B108" s="69">
        <v>91</v>
      </c>
      <c r="C108" s="70">
        <v>165.47056599999999</v>
      </c>
      <c r="D108" s="71">
        <v>0.18857254237764187</v>
      </c>
    </row>
    <row r="109" spans="2:4" x14ac:dyDescent="0.2">
      <c r="B109" s="69">
        <v>92</v>
      </c>
      <c r="C109" s="70">
        <v>166.46305799999999</v>
      </c>
      <c r="D109" s="71">
        <v>0.18839464043661708</v>
      </c>
    </row>
    <row r="110" spans="2:4" x14ac:dyDescent="0.2">
      <c r="B110" s="69">
        <v>93</v>
      </c>
      <c r="C110" s="70">
        <v>167.34747300000001</v>
      </c>
      <c r="D110" s="71">
        <v>0.18822129697519005</v>
      </c>
    </row>
    <row r="111" spans="2:4" x14ac:dyDescent="0.2">
      <c r="B111" s="69">
        <v>94</v>
      </c>
      <c r="C111" s="70">
        <v>167.150925</v>
      </c>
      <c r="D111" s="71">
        <v>0.18801986855895705</v>
      </c>
    </row>
    <row r="112" spans="2:4" x14ac:dyDescent="0.2">
      <c r="B112" s="69">
        <v>95</v>
      </c>
      <c r="C112" s="70">
        <v>169.09660299999999</v>
      </c>
      <c r="D112" s="71">
        <v>0.18771879042097001</v>
      </c>
    </row>
    <row r="113" spans="2:4" x14ac:dyDescent="0.2">
      <c r="B113" s="69">
        <v>96</v>
      </c>
      <c r="C113" s="70">
        <v>168.35960399999999</v>
      </c>
      <c r="D113" s="71">
        <v>0.18791850428602944</v>
      </c>
    </row>
    <row r="114" spans="2:4" x14ac:dyDescent="0.2">
      <c r="B114" s="69">
        <v>97</v>
      </c>
      <c r="C114" s="70">
        <v>169.47685200000001</v>
      </c>
      <c r="D114" s="71">
        <v>0.18768454233486373</v>
      </c>
    </row>
    <row r="115" spans="2:4" x14ac:dyDescent="0.2">
      <c r="B115" s="69">
        <v>98</v>
      </c>
      <c r="C115" s="70">
        <v>170.32714799999999</v>
      </c>
      <c r="D115" s="71">
        <v>0.18754465953369606</v>
      </c>
    </row>
    <row r="116" spans="2:4" x14ac:dyDescent="0.2">
      <c r="B116" s="69">
        <v>99</v>
      </c>
      <c r="C116" s="70">
        <v>170.07998699999999</v>
      </c>
      <c r="D116" s="71">
        <v>0.18733486504988281</v>
      </c>
    </row>
    <row r="117" spans="2:4" x14ac:dyDescent="0.2">
      <c r="B117" s="69">
        <v>100</v>
      </c>
      <c r="C117" s="70">
        <v>168.735321</v>
      </c>
      <c r="D117" s="71">
        <v>0.18703929455575768</v>
      </c>
    </row>
    <row r="118" spans="2:4" x14ac:dyDescent="0.2">
      <c r="B118" s="69">
        <v>101</v>
      </c>
      <c r="C118" s="70">
        <v>169.091263</v>
      </c>
      <c r="D118" s="71">
        <v>0.18697542003215281</v>
      </c>
    </row>
    <row r="119" spans="2:4" x14ac:dyDescent="0.2">
      <c r="B119" s="69">
        <v>102</v>
      </c>
      <c r="C119" s="70">
        <v>168.379379</v>
      </c>
      <c r="D119" s="71">
        <v>0.1866901377294132</v>
      </c>
    </row>
    <row r="120" spans="2:4" x14ac:dyDescent="0.2">
      <c r="B120" s="69">
        <v>103</v>
      </c>
      <c r="C120" s="70">
        <v>167.143463</v>
      </c>
      <c r="D120" s="71">
        <v>0.18645670681762089</v>
      </c>
    </row>
    <row r="121" spans="2:4" x14ac:dyDescent="0.2">
      <c r="B121" s="69">
        <v>104</v>
      </c>
      <c r="C121" s="70">
        <v>166.095428</v>
      </c>
      <c r="D121" s="71">
        <v>0.18636278231385495</v>
      </c>
    </row>
    <row r="122" spans="2:4" x14ac:dyDescent="0.2">
      <c r="B122" s="69">
        <v>105</v>
      </c>
      <c r="C122" s="70">
        <v>165.205566</v>
      </c>
      <c r="D122" s="71">
        <v>0.18621347096398461</v>
      </c>
    </row>
    <row r="123" spans="2:4" x14ac:dyDescent="0.2">
      <c r="B123" s="69">
        <v>106</v>
      </c>
      <c r="C123" s="70">
        <v>165.53185999999999</v>
      </c>
      <c r="D123" s="71">
        <v>0.1860241748086828</v>
      </c>
    </row>
    <row r="124" spans="2:4" x14ac:dyDescent="0.2">
      <c r="B124" s="69">
        <v>107</v>
      </c>
      <c r="C124" s="70">
        <v>168.389252</v>
      </c>
      <c r="D124" s="71">
        <v>0.18574070921509436</v>
      </c>
    </row>
    <row r="125" spans="2:4" x14ac:dyDescent="0.2">
      <c r="B125" s="69">
        <v>108</v>
      </c>
      <c r="C125" s="70">
        <v>168.19151299999999</v>
      </c>
      <c r="D125" s="71">
        <v>0.1865574027354148</v>
      </c>
    </row>
    <row r="126" spans="2:4" x14ac:dyDescent="0.2">
      <c r="B126" s="69">
        <v>109</v>
      </c>
      <c r="C126" s="70">
        <v>167.08415199999999</v>
      </c>
      <c r="D126" s="71">
        <v>0.18626221383107563</v>
      </c>
    </row>
    <row r="127" spans="2:4" x14ac:dyDescent="0.2">
      <c r="B127" s="69">
        <v>110</v>
      </c>
      <c r="C127" s="70">
        <v>168.57711800000001</v>
      </c>
      <c r="D127" s="71">
        <v>0.18612885768708373</v>
      </c>
    </row>
    <row r="128" spans="2:4" x14ac:dyDescent="0.2">
      <c r="B128" s="69">
        <v>111</v>
      </c>
      <c r="C128" s="70">
        <v>170.98959400000001</v>
      </c>
      <c r="D128" s="71">
        <v>0.18613110059151539</v>
      </c>
    </row>
    <row r="129" spans="2:4" x14ac:dyDescent="0.2">
      <c r="B129" s="69">
        <v>112</v>
      </c>
      <c r="C129" s="70">
        <v>170.337051</v>
      </c>
      <c r="D129" s="71">
        <v>0.18659928169734274</v>
      </c>
    </row>
    <row r="130" spans="2:4" x14ac:dyDescent="0.2">
      <c r="B130" s="69">
        <v>113</v>
      </c>
      <c r="C130" s="70">
        <v>170.78196700000001</v>
      </c>
      <c r="D130" s="71">
        <v>0.18635417935246235</v>
      </c>
    </row>
    <row r="131" spans="2:4" x14ac:dyDescent="0.2">
      <c r="B131" s="69">
        <v>114</v>
      </c>
      <c r="C131" s="70">
        <v>174.282059</v>
      </c>
      <c r="D131" s="71">
        <v>0.18608042953053658</v>
      </c>
    </row>
    <row r="132" spans="2:4" x14ac:dyDescent="0.2">
      <c r="B132" s="69">
        <v>115</v>
      </c>
      <c r="C132" s="70">
        <v>172.393585</v>
      </c>
      <c r="D132" s="71">
        <v>0.1873422980953669</v>
      </c>
    </row>
    <row r="133" spans="2:4" x14ac:dyDescent="0.2">
      <c r="B133" s="69">
        <v>116</v>
      </c>
      <c r="C133" s="70">
        <v>171.770691</v>
      </c>
      <c r="D133" s="71">
        <v>0.18748705398993107</v>
      </c>
    </row>
    <row r="134" spans="2:4" x14ac:dyDescent="0.2">
      <c r="B134" s="69">
        <v>117</v>
      </c>
      <c r="C134" s="70">
        <v>172.75941499999999</v>
      </c>
      <c r="D134" s="71">
        <v>0.18723240439969985</v>
      </c>
    </row>
    <row r="135" spans="2:4" x14ac:dyDescent="0.2">
      <c r="B135" s="69">
        <v>118</v>
      </c>
      <c r="C135" s="70">
        <v>172.53201300000001</v>
      </c>
      <c r="D135" s="71">
        <v>0.18705387622043854</v>
      </c>
    </row>
    <row r="136" spans="2:4" x14ac:dyDescent="0.2">
      <c r="B136" s="69">
        <v>119</v>
      </c>
      <c r="C136" s="70">
        <v>173.12524400000001</v>
      </c>
      <c r="D136" s="71">
        <v>0.18675802625631102</v>
      </c>
    </row>
    <row r="137" spans="2:4" x14ac:dyDescent="0.2">
      <c r="B137" s="69">
        <v>120</v>
      </c>
      <c r="C137" s="70">
        <v>173.45150799999999</v>
      </c>
      <c r="D137" s="71">
        <v>0.18650147873544318</v>
      </c>
    </row>
    <row r="138" spans="2:4" x14ac:dyDescent="0.2">
      <c r="B138" s="69">
        <v>121</v>
      </c>
      <c r="C138" s="70">
        <v>172.82862900000001</v>
      </c>
      <c r="D138" s="71">
        <v>0.18621473643617797</v>
      </c>
    </row>
    <row r="139" spans="2:4" x14ac:dyDescent="0.2">
      <c r="B139" s="69">
        <v>122</v>
      </c>
      <c r="C139" s="70">
        <v>173.03625500000001</v>
      </c>
      <c r="D139" s="71">
        <v>0.18596491136534449</v>
      </c>
    </row>
    <row r="140" spans="2:4" x14ac:dyDescent="0.2">
      <c r="B140" s="69">
        <v>123</v>
      </c>
      <c r="C140" s="70">
        <v>173.80744899999999</v>
      </c>
      <c r="D140" s="71">
        <v>0.18567234899048149</v>
      </c>
    </row>
    <row r="141" spans="2:4" x14ac:dyDescent="0.2">
      <c r="B141" s="69">
        <v>124</v>
      </c>
      <c r="C141" s="70">
        <v>172.29470800000001</v>
      </c>
      <c r="D141" s="71">
        <v>0.18545090853905347</v>
      </c>
    </row>
    <row r="142" spans="2:4" x14ac:dyDescent="0.2">
      <c r="B142" s="69">
        <v>125</v>
      </c>
      <c r="C142" s="70">
        <v>174.04473899999999</v>
      </c>
      <c r="D142" s="71">
        <v>0.18544660708397601</v>
      </c>
    </row>
    <row r="143" spans="2:4" x14ac:dyDescent="0.2">
      <c r="B143" s="69">
        <v>126</v>
      </c>
      <c r="C143" s="70">
        <v>177.84144599999999</v>
      </c>
      <c r="D143" s="71">
        <v>0.18554038097532027</v>
      </c>
    </row>
    <row r="144" spans="2:4" x14ac:dyDescent="0.2">
      <c r="B144" s="69">
        <v>127</v>
      </c>
      <c r="C144" s="70">
        <v>177.01091</v>
      </c>
      <c r="D144" s="71">
        <v>0.187013718550916</v>
      </c>
    </row>
    <row r="145" spans="2:4" x14ac:dyDescent="0.2">
      <c r="B145" s="69">
        <v>128</v>
      </c>
      <c r="C145" s="70">
        <v>177.70301799999999</v>
      </c>
      <c r="D145" s="71">
        <v>0.18679444790895278</v>
      </c>
    </row>
    <row r="146" spans="2:4" x14ac:dyDescent="0.2">
      <c r="B146" s="69">
        <v>129</v>
      </c>
      <c r="C146" s="70">
        <v>178.85983300000001</v>
      </c>
      <c r="D146" s="71">
        <v>0.1865508131221173</v>
      </c>
    </row>
    <row r="147" spans="2:4" x14ac:dyDescent="0.2">
      <c r="B147" s="69">
        <v>130</v>
      </c>
      <c r="C147" s="70">
        <v>181.00535600000001</v>
      </c>
      <c r="D147" s="71">
        <v>0.18641023171926208</v>
      </c>
    </row>
    <row r="148" spans="2:4" x14ac:dyDescent="0.2">
      <c r="B148" s="69">
        <v>131</v>
      </c>
      <c r="C148" s="70">
        <v>181.91499300000001</v>
      </c>
      <c r="D148" s="71">
        <v>0.18664997978675096</v>
      </c>
    </row>
    <row r="149" spans="2:4" x14ac:dyDescent="0.2">
      <c r="B149" s="69">
        <v>132</v>
      </c>
      <c r="C149" s="70">
        <v>181.29208399999999</v>
      </c>
      <c r="D149" s="71">
        <v>0.18644453196181437</v>
      </c>
    </row>
    <row r="150" spans="2:4" x14ac:dyDescent="0.2">
      <c r="B150" s="69">
        <v>133</v>
      </c>
      <c r="C150" s="70">
        <v>181.38107299999999</v>
      </c>
      <c r="D150" s="71">
        <v>0.18618925277904924</v>
      </c>
    </row>
    <row r="151" spans="2:4" x14ac:dyDescent="0.2">
      <c r="B151" s="69">
        <v>134</v>
      </c>
      <c r="C151" s="70">
        <v>182.30058299999999</v>
      </c>
      <c r="D151" s="71">
        <v>0.18589121451608004</v>
      </c>
    </row>
    <row r="152" spans="2:4" x14ac:dyDescent="0.2">
      <c r="B152" s="69">
        <v>135</v>
      </c>
      <c r="C152" s="70">
        <v>183.961624</v>
      </c>
      <c r="D152" s="71">
        <v>0.1856908799316572</v>
      </c>
    </row>
    <row r="153" spans="2:4" x14ac:dyDescent="0.2">
      <c r="B153" s="69">
        <v>136</v>
      </c>
      <c r="C153" s="70">
        <v>183.20030199999999</v>
      </c>
      <c r="D153" s="71">
        <v>0.18570753474216162</v>
      </c>
    </row>
    <row r="154" spans="2:4" x14ac:dyDescent="0.2">
      <c r="B154" s="69">
        <v>137</v>
      </c>
      <c r="C154" s="70">
        <v>184.57463100000001</v>
      </c>
      <c r="D154" s="71">
        <v>0.18547611148421664</v>
      </c>
    </row>
    <row r="155" spans="2:4" x14ac:dyDescent="0.2">
      <c r="B155" s="69">
        <v>138</v>
      </c>
      <c r="C155" s="70">
        <v>186.423553</v>
      </c>
      <c r="D155" s="71">
        <v>0.18539325051798997</v>
      </c>
    </row>
    <row r="156" spans="2:4" x14ac:dyDescent="0.2">
      <c r="B156" s="69">
        <v>139</v>
      </c>
      <c r="C156" s="70">
        <v>187.39250200000001</v>
      </c>
      <c r="D156" s="71">
        <v>0.18547674211455023</v>
      </c>
    </row>
    <row r="157" spans="2:4" x14ac:dyDescent="0.2">
      <c r="B157" s="69">
        <v>140</v>
      </c>
      <c r="C157" s="70">
        <v>185.75122099999999</v>
      </c>
      <c r="D157" s="71">
        <v>0.18528327251319945</v>
      </c>
    </row>
    <row r="158" spans="2:4" x14ac:dyDescent="0.2">
      <c r="B158" s="69">
        <v>141</v>
      </c>
      <c r="C158" s="70">
        <v>186.097275</v>
      </c>
      <c r="D158" s="71">
        <v>0.18528362180868324</v>
      </c>
    </row>
    <row r="159" spans="2:4" x14ac:dyDescent="0.2">
      <c r="B159" s="69">
        <v>142</v>
      </c>
      <c r="C159" s="70">
        <v>186.166473</v>
      </c>
      <c r="D159" s="71">
        <v>0.18500155334700027</v>
      </c>
    </row>
    <row r="160" spans="2:4" x14ac:dyDescent="0.2">
      <c r="B160" s="69">
        <v>143</v>
      </c>
      <c r="C160" s="70">
        <v>187.699005</v>
      </c>
      <c r="D160" s="71">
        <v>0.18470790498317305</v>
      </c>
    </row>
    <row r="161" spans="2:4" x14ac:dyDescent="0.2">
      <c r="B161" s="69">
        <v>144</v>
      </c>
      <c r="C161" s="70">
        <v>189.22163399999999</v>
      </c>
      <c r="D161" s="71">
        <v>0.18467251976763088</v>
      </c>
    </row>
    <row r="162" spans="2:4" x14ac:dyDescent="0.2">
      <c r="B162" s="69">
        <v>145</v>
      </c>
      <c r="C162" s="70">
        <v>185.85008199999999</v>
      </c>
      <c r="D162" s="71">
        <v>0.18462990586693537</v>
      </c>
    </row>
    <row r="163" spans="2:4" x14ac:dyDescent="0.2">
      <c r="B163" s="69">
        <v>146</v>
      </c>
      <c r="C163" s="70">
        <v>188.15382399999999</v>
      </c>
      <c r="D163" s="71">
        <v>0.18557332783645533</v>
      </c>
    </row>
    <row r="164" spans="2:4" x14ac:dyDescent="0.2">
      <c r="B164" s="69">
        <v>147</v>
      </c>
      <c r="C164" s="70">
        <v>190.487213</v>
      </c>
      <c r="D164" s="71">
        <v>0.18585533571142684</v>
      </c>
    </row>
    <row r="165" spans="2:4" x14ac:dyDescent="0.2">
      <c r="B165" s="69">
        <v>148</v>
      </c>
      <c r="C165" s="70">
        <v>191.60446200000001</v>
      </c>
      <c r="D165" s="71">
        <v>0.18613587297980808</v>
      </c>
    </row>
    <row r="166" spans="2:4" x14ac:dyDescent="0.2">
      <c r="B166" s="69">
        <v>149</v>
      </c>
      <c r="C166" s="70">
        <v>194.115814</v>
      </c>
      <c r="D166" s="71">
        <v>0.18596725416258009</v>
      </c>
    </row>
    <row r="167" spans="2:4" x14ac:dyDescent="0.2">
      <c r="B167" s="69">
        <v>150</v>
      </c>
      <c r="C167" s="70">
        <v>196.81501800000001</v>
      </c>
      <c r="D167" s="71">
        <v>0.18631403609056885</v>
      </c>
    </row>
    <row r="168" spans="2:4" x14ac:dyDescent="0.2">
      <c r="B168" s="69">
        <v>151</v>
      </c>
      <c r="C168" s="70">
        <v>194.40254200000001</v>
      </c>
      <c r="D168" s="71">
        <v>0.18673828402705056</v>
      </c>
    </row>
    <row r="169" spans="2:4" x14ac:dyDescent="0.2">
      <c r="B169" s="69">
        <v>152</v>
      </c>
      <c r="C169" s="70">
        <v>192.622849</v>
      </c>
      <c r="D169" s="71">
        <v>0.1870133145177553</v>
      </c>
    </row>
    <row r="170" spans="2:4" x14ac:dyDescent="0.2">
      <c r="B170" s="69">
        <v>153</v>
      </c>
      <c r="C170" s="70">
        <v>193.52256800000001</v>
      </c>
      <c r="D170" s="71">
        <v>0.18703119730892309</v>
      </c>
    </row>
    <row r="171" spans="2:4" x14ac:dyDescent="0.2">
      <c r="B171" s="69">
        <v>154</v>
      </c>
      <c r="C171" s="70">
        <v>197.269836</v>
      </c>
      <c r="D171" s="71">
        <v>0.18681110546731111</v>
      </c>
    </row>
    <row r="172" spans="2:4" x14ac:dyDescent="0.2">
      <c r="B172" s="69">
        <v>155</v>
      </c>
      <c r="C172" s="70">
        <v>198.04104599999999</v>
      </c>
      <c r="D172" s="71">
        <v>0.18789933392775549</v>
      </c>
    </row>
    <row r="173" spans="2:4" x14ac:dyDescent="0.2">
      <c r="B173" s="69">
        <v>156</v>
      </c>
      <c r="C173" s="70">
        <v>196.696381</v>
      </c>
      <c r="D173" s="71">
        <v>0.18765092514451176</v>
      </c>
    </row>
    <row r="174" spans="2:4" x14ac:dyDescent="0.2">
      <c r="B174" s="69">
        <v>157</v>
      </c>
      <c r="C174" s="70">
        <v>196.617279</v>
      </c>
      <c r="D174" s="71">
        <v>0.18752127602417829</v>
      </c>
    </row>
    <row r="175" spans="2:4" x14ac:dyDescent="0.2">
      <c r="B175" s="69">
        <v>158</v>
      </c>
      <c r="C175" s="70">
        <v>196.06359900000001</v>
      </c>
      <c r="D175" s="71">
        <v>0.18721759688038345</v>
      </c>
    </row>
    <row r="176" spans="2:4" x14ac:dyDescent="0.2">
      <c r="B176" s="69">
        <v>159</v>
      </c>
      <c r="C176" s="70">
        <v>194.571854</v>
      </c>
      <c r="D176" s="71">
        <v>0.18694461130286033</v>
      </c>
    </row>
    <row r="177" spans="2:4" x14ac:dyDescent="0.2">
      <c r="B177" s="69">
        <v>160</v>
      </c>
      <c r="C177" s="70">
        <v>196.36193800000001</v>
      </c>
      <c r="D177" s="71">
        <v>0.18686355497460982</v>
      </c>
    </row>
    <row r="178" spans="2:4" x14ac:dyDescent="0.2">
      <c r="B178" s="69">
        <v>161</v>
      </c>
      <c r="C178" s="70">
        <v>197.38626099999999</v>
      </c>
      <c r="D178" s="71">
        <v>0.18687959854760777</v>
      </c>
    </row>
    <row r="179" spans="2:4" x14ac:dyDescent="0.2">
      <c r="B179" s="69">
        <v>162</v>
      </c>
      <c r="C179" s="70">
        <v>196.06358299999999</v>
      </c>
      <c r="D179" s="71">
        <v>0.1866804705445122</v>
      </c>
    </row>
    <row r="180" spans="2:4" x14ac:dyDescent="0.2">
      <c r="B180" s="69">
        <v>163</v>
      </c>
      <c r="C180" s="70">
        <v>194.392853</v>
      </c>
      <c r="D180" s="71">
        <v>0.18655102067383295</v>
      </c>
    </row>
    <row r="181" spans="2:4" x14ac:dyDescent="0.2">
      <c r="B181" s="69">
        <v>164</v>
      </c>
      <c r="C181" s="70">
        <v>194.353058</v>
      </c>
      <c r="D181" s="71">
        <v>0.1865285330468256</v>
      </c>
    </row>
    <row r="182" spans="2:4" x14ac:dyDescent="0.2">
      <c r="B182" s="69">
        <v>165</v>
      </c>
      <c r="C182" s="70">
        <v>181.782715</v>
      </c>
      <c r="D182" s="71">
        <v>0.18622837641969425</v>
      </c>
    </row>
    <row r="183" spans="2:4" x14ac:dyDescent="0.2">
      <c r="B183" s="69">
        <v>166</v>
      </c>
      <c r="C183" s="70">
        <v>181.882172</v>
      </c>
      <c r="D183" s="71">
        <v>0.20222306915757018</v>
      </c>
    </row>
    <row r="184" spans="2:4" x14ac:dyDescent="0.2">
      <c r="B184" s="69">
        <v>167</v>
      </c>
      <c r="C184" s="70">
        <v>179.803696</v>
      </c>
      <c r="D184" s="71">
        <v>0.20186232560683451</v>
      </c>
    </row>
    <row r="185" spans="2:4" x14ac:dyDescent="0.2">
      <c r="B185" s="69">
        <v>168</v>
      </c>
      <c r="C185" s="70">
        <v>179.08766199999999</v>
      </c>
      <c r="D185" s="71">
        <v>0.20196506978113263</v>
      </c>
    </row>
    <row r="186" spans="2:4" x14ac:dyDescent="0.2">
      <c r="B186" s="69">
        <v>169</v>
      </c>
      <c r="C186" s="70">
        <v>180.251205</v>
      </c>
      <c r="D186" s="71">
        <v>0.20166012004526765</v>
      </c>
    </row>
    <row r="187" spans="2:4" x14ac:dyDescent="0.2">
      <c r="B187" s="69">
        <v>170</v>
      </c>
      <c r="C187" s="70">
        <v>184.776138</v>
      </c>
      <c r="D187" s="71">
        <v>0.20144779317895764</v>
      </c>
    </row>
    <row r="188" spans="2:4" x14ac:dyDescent="0.2">
      <c r="B188" s="69">
        <v>171</v>
      </c>
      <c r="C188" s="70">
        <v>188.366241</v>
      </c>
      <c r="D188" s="71">
        <v>0.20323967397298265</v>
      </c>
    </row>
    <row r="189" spans="2:4" x14ac:dyDescent="0.2">
      <c r="B189" s="69">
        <v>172</v>
      </c>
      <c r="C189" s="70">
        <v>191.08119199999999</v>
      </c>
      <c r="D189" s="71">
        <v>0.20416092557131052</v>
      </c>
    </row>
    <row r="190" spans="2:4" x14ac:dyDescent="0.2">
      <c r="B190" s="69">
        <v>173</v>
      </c>
      <c r="C190" s="70">
        <v>192.01602199999999</v>
      </c>
      <c r="D190" s="71">
        <v>0.20450124016474178</v>
      </c>
    </row>
    <row r="191" spans="2:4" x14ac:dyDescent="0.2">
      <c r="B191" s="69">
        <v>174</v>
      </c>
      <c r="C191" s="70">
        <v>192.30441300000001</v>
      </c>
      <c r="D191" s="71">
        <v>0.20421325818316874</v>
      </c>
    </row>
    <row r="192" spans="2:4" x14ac:dyDescent="0.2">
      <c r="B192" s="69">
        <v>175</v>
      </c>
      <c r="C192" s="70">
        <v>192.423767</v>
      </c>
      <c r="D192" s="71">
        <v>0.20385167622837944</v>
      </c>
    </row>
    <row r="193" spans="2:4" x14ac:dyDescent="0.2">
      <c r="B193" s="69">
        <v>176</v>
      </c>
      <c r="C193" s="70">
        <v>192.21492000000001</v>
      </c>
      <c r="D193" s="71">
        <v>0.20348499609613924</v>
      </c>
    </row>
    <row r="194" spans="2:4" x14ac:dyDescent="0.2">
      <c r="B194" s="69">
        <v>177</v>
      </c>
      <c r="C194" s="70">
        <v>190.68341100000001</v>
      </c>
      <c r="D194" s="71">
        <v>0.20312248382355425</v>
      </c>
    </row>
    <row r="195" spans="2:4" x14ac:dyDescent="0.2">
      <c r="B195" s="69">
        <v>178</v>
      </c>
      <c r="C195" s="70">
        <v>190.80275</v>
      </c>
      <c r="D195" s="71">
        <v>0.20298036457118263</v>
      </c>
    </row>
    <row r="196" spans="2:4" x14ac:dyDescent="0.2">
      <c r="B196" s="69">
        <v>179</v>
      </c>
      <c r="C196" s="70">
        <v>190.60385099999999</v>
      </c>
      <c r="D196" s="71">
        <v>0.20261704064846564</v>
      </c>
    </row>
    <row r="197" spans="2:4" x14ac:dyDescent="0.2">
      <c r="B197" s="69">
        <v>180</v>
      </c>
      <c r="C197" s="70">
        <v>189.46017499999999</v>
      </c>
      <c r="D197" s="71">
        <v>0.20225754428806714</v>
      </c>
    </row>
    <row r="198" spans="2:4" x14ac:dyDescent="0.2">
      <c r="B198" s="69">
        <v>181</v>
      </c>
      <c r="C198" s="70">
        <v>190.941971</v>
      </c>
      <c r="D198" s="71">
        <v>0.20202247257021316</v>
      </c>
    </row>
    <row r="199" spans="2:4" x14ac:dyDescent="0.2">
      <c r="B199" s="69">
        <v>182</v>
      </c>
      <c r="C199" s="70">
        <v>190.693344</v>
      </c>
      <c r="D199" s="71">
        <v>0.20187421908521688</v>
      </c>
    </row>
    <row r="200" spans="2:4" x14ac:dyDescent="0.2">
      <c r="B200" s="69">
        <v>183</v>
      </c>
      <c r="C200" s="70">
        <v>194.571854</v>
      </c>
      <c r="D200" s="71">
        <v>0.20151972315671374</v>
      </c>
    </row>
    <row r="201" spans="2:4" x14ac:dyDescent="0.2">
      <c r="B201" s="69">
        <v>184</v>
      </c>
      <c r="C201" s="70">
        <v>196.41166699999999</v>
      </c>
      <c r="D201" s="71">
        <v>0.20258109891466602</v>
      </c>
    </row>
    <row r="202" spans="2:4" x14ac:dyDescent="0.2">
      <c r="B202" s="69">
        <v>185</v>
      </c>
      <c r="C202" s="70">
        <v>197.674667</v>
      </c>
      <c r="D202" s="71">
        <v>0.20252750046908746</v>
      </c>
    </row>
    <row r="203" spans="2:4" x14ac:dyDescent="0.2">
      <c r="B203" s="69">
        <v>186</v>
      </c>
      <c r="C203" s="70">
        <v>197.63488799999999</v>
      </c>
      <c r="D203" s="71">
        <v>0.20230823513707122</v>
      </c>
    </row>
    <row r="204" spans="2:4" x14ac:dyDescent="0.2">
      <c r="B204" s="69">
        <v>187</v>
      </c>
      <c r="C204" s="70">
        <v>200.39956699999999</v>
      </c>
      <c r="D204" s="71">
        <v>0.20194625890047052</v>
      </c>
    </row>
    <row r="205" spans="2:4" x14ac:dyDescent="0.2">
      <c r="B205" s="69">
        <v>188</v>
      </c>
      <c r="C205" s="70">
        <v>200.996262</v>
      </c>
      <c r="D205" s="71">
        <v>0.2022615196671981</v>
      </c>
    </row>
    <row r="206" spans="2:4" x14ac:dyDescent="0.2">
      <c r="B206" s="69">
        <v>189</v>
      </c>
      <c r="C206" s="70">
        <v>201.35427899999999</v>
      </c>
      <c r="D206" s="71">
        <v>0.20193054453239614</v>
      </c>
    </row>
    <row r="207" spans="2:4" x14ac:dyDescent="0.2">
      <c r="B207" s="69">
        <v>190</v>
      </c>
      <c r="C207" s="70">
        <v>203.661484</v>
      </c>
      <c r="D207" s="71">
        <v>0.20158098676678457</v>
      </c>
    </row>
    <row r="208" spans="2:4" x14ac:dyDescent="0.2">
      <c r="B208" s="69">
        <v>191</v>
      </c>
      <c r="C208" s="70">
        <v>194.50224299999999</v>
      </c>
      <c r="D208" s="71">
        <v>0.20167741874022174</v>
      </c>
    </row>
    <row r="209" spans="2:4" x14ac:dyDescent="0.2">
      <c r="B209" s="69">
        <v>192</v>
      </c>
      <c r="C209" s="70">
        <v>198.42053200000001</v>
      </c>
      <c r="D209" s="71">
        <v>0.20862443866101923</v>
      </c>
    </row>
    <row r="210" spans="2:4" x14ac:dyDescent="0.2">
      <c r="B210" s="69">
        <v>193</v>
      </c>
      <c r="C210" s="70">
        <v>197.21719400000001</v>
      </c>
      <c r="D210" s="71">
        <v>0.20958514488874672</v>
      </c>
    </row>
    <row r="211" spans="2:4" x14ac:dyDescent="0.2">
      <c r="B211" s="69">
        <v>194</v>
      </c>
      <c r="C211" s="70">
        <v>195.83485400000001</v>
      </c>
      <c r="D211" s="71">
        <v>0.20932048415667118</v>
      </c>
    </row>
    <row r="212" spans="2:4" x14ac:dyDescent="0.2">
      <c r="B212" s="69">
        <v>195</v>
      </c>
      <c r="C212" s="70">
        <v>199.603973</v>
      </c>
      <c r="D212" s="71">
        <v>0.20909917046144344</v>
      </c>
    </row>
    <row r="213" spans="2:4" x14ac:dyDescent="0.2">
      <c r="B213" s="69">
        <v>196</v>
      </c>
      <c r="C213" s="70">
        <v>198.40063499999999</v>
      </c>
      <c r="D213" s="71">
        <v>0.20993924648096238</v>
      </c>
    </row>
    <row r="214" spans="2:4" x14ac:dyDescent="0.2">
      <c r="B214" s="69">
        <v>197</v>
      </c>
      <c r="C214" s="70">
        <v>197.01829499999999</v>
      </c>
      <c r="D214" s="71">
        <v>0.20967156386585234</v>
      </c>
    </row>
    <row r="215" spans="2:4" x14ac:dyDescent="0.2">
      <c r="B215" s="69">
        <v>198</v>
      </c>
      <c r="C215" s="70">
        <v>198.231583</v>
      </c>
      <c r="D215" s="71">
        <v>0.20944665567603779</v>
      </c>
    </row>
    <row r="216" spans="2:4" x14ac:dyDescent="0.2">
      <c r="B216" s="69">
        <v>199</v>
      </c>
      <c r="C216" s="70">
        <v>201.513397</v>
      </c>
      <c r="D216" s="71">
        <v>0.20918492581975615</v>
      </c>
    </row>
    <row r="217" spans="2:4" x14ac:dyDescent="0.2">
      <c r="B217" s="69">
        <v>200</v>
      </c>
      <c r="C217" s="70">
        <v>200.70787000000001</v>
      </c>
      <c r="D217" s="71">
        <v>0.20970803038405222</v>
      </c>
    </row>
    <row r="218" spans="2:4" x14ac:dyDescent="0.2">
      <c r="B218" s="69">
        <v>201</v>
      </c>
      <c r="C218" s="70">
        <v>198.06251499999999</v>
      </c>
      <c r="D218" s="71">
        <v>0.20937203808762109</v>
      </c>
    </row>
    <row r="219" spans="2:4" x14ac:dyDescent="0.2">
      <c r="B219" s="69">
        <v>202</v>
      </c>
      <c r="C219" s="70">
        <v>196.17297400000001</v>
      </c>
      <c r="D219" s="71">
        <v>0.20957804372811301</v>
      </c>
    </row>
    <row r="220" spans="2:4" x14ac:dyDescent="0.2">
      <c r="B220" s="69">
        <v>203</v>
      </c>
      <c r="C220" s="70">
        <v>195.82492099999999</v>
      </c>
      <c r="D220" s="71">
        <v>0.20949880205368054</v>
      </c>
    </row>
    <row r="221" spans="2:4" x14ac:dyDescent="0.2">
      <c r="B221" s="69">
        <v>204</v>
      </c>
      <c r="C221" s="70">
        <v>198.84816000000001</v>
      </c>
      <c r="D221" s="71">
        <v>0.20912005824678392</v>
      </c>
    </row>
    <row r="222" spans="2:4" x14ac:dyDescent="0.2">
      <c r="B222" s="69">
        <v>205</v>
      </c>
      <c r="C222" s="70">
        <v>198.51004</v>
      </c>
      <c r="D222" s="71">
        <v>0.20952592453583463</v>
      </c>
    </row>
    <row r="223" spans="2:4" x14ac:dyDescent="0.2">
      <c r="B223" s="69">
        <v>206</v>
      </c>
      <c r="C223" s="70">
        <v>193.288971</v>
      </c>
      <c r="D223" s="71">
        <v>0.20914620760657832</v>
      </c>
    </row>
    <row r="224" spans="2:4" x14ac:dyDescent="0.2">
      <c r="B224" s="69">
        <v>207</v>
      </c>
      <c r="C224" s="70">
        <v>190.47456399999999</v>
      </c>
      <c r="D224" s="71">
        <v>0.21115135296874626</v>
      </c>
    </row>
    <row r="225" spans="2:4" x14ac:dyDescent="0.2">
      <c r="B225" s="69">
        <v>208</v>
      </c>
      <c r="C225" s="70">
        <v>192.59283400000001</v>
      </c>
      <c r="D225" s="71">
        <v>0.21147652554658622</v>
      </c>
    </row>
    <row r="226" spans="2:4" x14ac:dyDescent="0.2">
      <c r="B226" s="69">
        <v>209</v>
      </c>
      <c r="C226" s="70">
        <v>192.71215799999999</v>
      </c>
      <c r="D226" s="71">
        <v>0.2114891613756924</v>
      </c>
    </row>
    <row r="227" spans="2:4" x14ac:dyDescent="0.2">
      <c r="B227" s="69">
        <v>210</v>
      </c>
      <c r="C227" s="70">
        <v>193.90554800000001</v>
      </c>
      <c r="D227" s="71">
        <v>0.21109356744255872</v>
      </c>
    </row>
    <row r="228" spans="2:4" x14ac:dyDescent="0.2">
      <c r="B228" s="69">
        <v>211</v>
      </c>
      <c r="C228" s="70">
        <v>195.914413</v>
      </c>
      <c r="D228" s="71">
        <v>0.21082607199522232</v>
      </c>
    </row>
    <row r="229" spans="2:4" x14ac:dyDescent="0.2">
      <c r="B229" s="69">
        <v>212</v>
      </c>
      <c r="C229" s="70">
        <v>197.575211</v>
      </c>
      <c r="D229" s="71">
        <v>0.21078843060451197</v>
      </c>
    </row>
    <row r="230" spans="2:4" x14ac:dyDescent="0.2">
      <c r="B230" s="69">
        <v>213</v>
      </c>
      <c r="C230" s="70">
        <v>195.218277</v>
      </c>
      <c r="D230" s="71">
        <v>0.21063359542517571</v>
      </c>
    </row>
    <row r="231" spans="2:4" x14ac:dyDescent="0.2">
      <c r="B231" s="69">
        <v>214</v>
      </c>
      <c r="C231" s="70">
        <v>197.78405799999999</v>
      </c>
      <c r="D231" s="71">
        <v>0.21072390332590901</v>
      </c>
    </row>
    <row r="232" spans="2:4" x14ac:dyDescent="0.2">
      <c r="B232" s="69">
        <v>215</v>
      </c>
      <c r="C232" s="70">
        <v>196.978531</v>
      </c>
      <c r="D232" s="71">
        <v>0.2109024710702318</v>
      </c>
    </row>
    <row r="233" spans="2:4" x14ac:dyDescent="0.2">
      <c r="B233" s="69">
        <v>216</v>
      </c>
      <c r="C233" s="70">
        <v>196.34204099999999</v>
      </c>
      <c r="D233" s="71">
        <v>0.21056374362021052</v>
      </c>
    </row>
    <row r="234" spans="2:4" x14ac:dyDescent="0.2">
      <c r="B234" s="69">
        <v>217</v>
      </c>
      <c r="C234" s="70">
        <v>198.072464</v>
      </c>
      <c r="D234" s="71">
        <v>0.21020558197617031</v>
      </c>
    </row>
    <row r="235" spans="2:4" x14ac:dyDescent="0.2">
      <c r="B235" s="69">
        <v>218</v>
      </c>
      <c r="C235" s="70">
        <v>201.145432</v>
      </c>
      <c r="D235" s="71">
        <v>0.21007291487091012</v>
      </c>
    </row>
    <row r="236" spans="2:4" x14ac:dyDescent="0.2">
      <c r="B236" s="69">
        <v>219</v>
      </c>
      <c r="C236" s="70">
        <v>204.31785600000001</v>
      </c>
      <c r="D236" s="71">
        <v>0.21047933050045889</v>
      </c>
    </row>
    <row r="237" spans="2:4" x14ac:dyDescent="0.2">
      <c r="B237" s="69">
        <v>220</v>
      </c>
      <c r="C237" s="70">
        <v>207.67922999999999</v>
      </c>
      <c r="D237" s="71">
        <v>0.21090907766103542</v>
      </c>
    </row>
    <row r="238" spans="2:4" x14ac:dyDescent="0.2">
      <c r="B238" s="69">
        <v>221</v>
      </c>
      <c r="C238" s="70">
        <v>207.540009</v>
      </c>
      <c r="D238" s="71">
        <v>0.2114071202804122</v>
      </c>
    </row>
    <row r="239" spans="2:4" x14ac:dyDescent="0.2">
      <c r="B239" s="69">
        <v>222</v>
      </c>
      <c r="C239" s="70">
        <v>204.78999300000001</v>
      </c>
      <c r="D239" s="71">
        <v>0.21101205548688723</v>
      </c>
    </row>
    <row r="240" spans="2:4" x14ac:dyDescent="0.2">
      <c r="B240" s="69">
        <v>223</v>
      </c>
      <c r="C240" s="70">
        <v>205.16999799999999</v>
      </c>
      <c r="D240" s="71">
        <v>0.21121365724580626</v>
      </c>
    </row>
    <row r="241" spans="2:4" x14ac:dyDescent="0.2">
      <c r="B241" s="69">
        <v>224</v>
      </c>
      <c r="C241" s="70">
        <v>207.63000500000001</v>
      </c>
      <c r="D241" s="71">
        <v>0.21082934008354526</v>
      </c>
    </row>
    <row r="242" spans="2:4" x14ac:dyDescent="0.2">
      <c r="B242" s="69">
        <v>225</v>
      </c>
      <c r="C242" s="70">
        <v>207.800003</v>
      </c>
      <c r="D242" s="71">
        <v>0.21091186898783276</v>
      </c>
    </row>
    <row r="243" spans="2:4" x14ac:dyDescent="0.2">
      <c r="B243" s="69">
        <v>226</v>
      </c>
      <c r="C243" s="70">
        <v>207.449997</v>
      </c>
      <c r="D243" s="71">
        <v>0.21051940292789217</v>
      </c>
    </row>
    <row r="244" spans="2:4" x14ac:dyDescent="0.2">
      <c r="B244" s="69">
        <v>227</v>
      </c>
      <c r="C244" s="70">
        <v>204.94000199999999</v>
      </c>
      <c r="D244" s="71">
        <v>0.21013572399906449</v>
      </c>
    </row>
    <row r="245" spans="2:4" x14ac:dyDescent="0.2">
      <c r="B245" s="69">
        <v>228</v>
      </c>
      <c r="C245" s="70">
        <v>210.050003</v>
      </c>
      <c r="D245" s="71">
        <v>0.21024303495698077</v>
      </c>
    </row>
    <row r="246" spans="2:4" x14ac:dyDescent="0.2">
      <c r="B246" s="69">
        <v>229</v>
      </c>
      <c r="C246" s="70">
        <v>213.61999499999999</v>
      </c>
      <c r="D246" s="71">
        <v>0.2118853664895812</v>
      </c>
    </row>
    <row r="247" spans="2:4" x14ac:dyDescent="0.2">
      <c r="B247" s="69">
        <v>230</v>
      </c>
      <c r="C247" s="70">
        <v>216.86999499999999</v>
      </c>
      <c r="D247" s="71">
        <v>0.21243479000241641</v>
      </c>
    </row>
    <row r="248" spans="2:4" x14ac:dyDescent="0.2">
      <c r="B248" s="69">
        <v>231</v>
      </c>
      <c r="C248" s="70">
        <v>209.979996</v>
      </c>
      <c r="D248" s="71">
        <v>0.21279354632529277</v>
      </c>
    </row>
    <row r="249" spans="2:4" x14ac:dyDescent="0.2">
      <c r="B249" s="69">
        <v>232</v>
      </c>
      <c r="C249" s="70">
        <v>209.779999</v>
      </c>
      <c r="D249" s="71">
        <v>0.21583517439243755</v>
      </c>
    </row>
    <row r="250" spans="2:4" x14ac:dyDescent="0.2">
      <c r="B250" s="69">
        <v>233</v>
      </c>
      <c r="C250" s="70">
        <v>210.279999</v>
      </c>
      <c r="D250" s="71">
        <v>0.21542508671355629</v>
      </c>
    </row>
    <row r="251" spans="2:4" x14ac:dyDescent="0.2">
      <c r="B251" s="69">
        <v>234</v>
      </c>
      <c r="C251" s="70">
        <v>210.33000200000001</v>
      </c>
      <c r="D251" s="71">
        <v>0.21503218075669162</v>
      </c>
    </row>
    <row r="252" spans="2:4" x14ac:dyDescent="0.2">
      <c r="B252" s="69">
        <v>235</v>
      </c>
      <c r="C252" s="70">
        <v>208.58999600000001</v>
      </c>
      <c r="D252" s="71">
        <v>0.21462227722098359</v>
      </c>
    </row>
    <row r="253" spans="2:4" x14ac:dyDescent="0.2">
      <c r="B253" s="69">
        <v>236</v>
      </c>
      <c r="C253" s="70">
        <v>208.66999799999999</v>
      </c>
      <c r="D253" s="71">
        <v>0.21444144665903825</v>
      </c>
    </row>
    <row r="254" spans="2:4" x14ac:dyDescent="0.2">
      <c r="B254" s="69">
        <v>237</v>
      </c>
      <c r="C254" s="70">
        <v>212.240005</v>
      </c>
      <c r="D254" s="71">
        <v>0.21403403790344996</v>
      </c>
    </row>
    <row r="255" spans="2:4" x14ac:dyDescent="0.2">
      <c r="B255" s="69">
        <v>238</v>
      </c>
      <c r="C255" s="70">
        <v>210.85000600000001</v>
      </c>
      <c r="D255" s="71">
        <v>0.2145783160670871</v>
      </c>
    </row>
    <row r="256" spans="2:4" x14ac:dyDescent="0.2">
      <c r="B256" s="69">
        <v>239</v>
      </c>
      <c r="C256" s="70">
        <v>215.19000199999999</v>
      </c>
      <c r="D256" s="71">
        <v>0.21431245023623202</v>
      </c>
    </row>
    <row r="257" spans="2:4" x14ac:dyDescent="0.2">
      <c r="B257" s="69">
        <v>240</v>
      </c>
      <c r="C257" s="70">
        <v>212.800003</v>
      </c>
      <c r="D257" s="71">
        <v>0.21527328812152721</v>
      </c>
    </row>
    <row r="258" spans="2:4" x14ac:dyDescent="0.2">
      <c r="B258" s="69">
        <v>241</v>
      </c>
      <c r="C258" s="70">
        <v>207.96000699999999</v>
      </c>
      <c r="D258" s="71">
        <v>0.21527253447147188</v>
      </c>
    </row>
    <row r="259" spans="2:4" x14ac:dyDescent="0.2">
      <c r="B259" s="69">
        <v>242</v>
      </c>
      <c r="C259" s="70">
        <v>199.13999899999999</v>
      </c>
      <c r="D259" s="71">
        <v>0.21659701987763871</v>
      </c>
    </row>
    <row r="260" spans="2:4" x14ac:dyDescent="0.2">
      <c r="B260" s="69">
        <v>243</v>
      </c>
      <c r="C260" s="70">
        <v>194.89999399999999</v>
      </c>
      <c r="D260" s="71">
        <v>0.2222411656662939</v>
      </c>
    </row>
    <row r="261" spans="2:4" x14ac:dyDescent="0.2">
      <c r="B261" s="69">
        <v>244</v>
      </c>
      <c r="C261" s="70">
        <v>200.33999600000001</v>
      </c>
      <c r="D261" s="71">
        <v>0.22327663421001084</v>
      </c>
    </row>
    <row r="262" spans="2:4" x14ac:dyDescent="0.2">
      <c r="B262" s="69">
        <v>245</v>
      </c>
      <c r="C262" s="70">
        <v>200.39999399999999</v>
      </c>
      <c r="D262" s="71">
        <v>0.2252288923258754</v>
      </c>
    </row>
    <row r="263" spans="2:4" x14ac:dyDescent="0.2">
      <c r="B263" s="69">
        <v>246</v>
      </c>
      <c r="C263" s="70">
        <v>204.05999800000001</v>
      </c>
      <c r="D263" s="71">
        <v>0.22478163537350423</v>
      </c>
    </row>
    <row r="264" spans="2:4" x14ac:dyDescent="0.2">
      <c r="B264" s="69">
        <v>247</v>
      </c>
      <c r="C264" s="70">
        <v>205.800003</v>
      </c>
      <c r="D264" s="71">
        <v>0.22536612546212345</v>
      </c>
    </row>
    <row r="265" spans="2:4" x14ac:dyDescent="0.2">
      <c r="B265" s="69">
        <v>248</v>
      </c>
      <c r="C265" s="70">
        <v>206.19000199999999</v>
      </c>
      <c r="D265" s="71">
        <v>0.22514468691242331</v>
      </c>
    </row>
    <row r="266" spans="2:4" x14ac:dyDescent="0.2">
      <c r="B266" s="69">
        <v>249</v>
      </c>
      <c r="C266" s="70">
        <v>207.94000199999999</v>
      </c>
      <c r="D266" s="71">
        <v>0.22470873647838288</v>
      </c>
    </row>
    <row r="267" spans="2:4" x14ac:dyDescent="0.2">
      <c r="B267" s="69">
        <v>250</v>
      </c>
      <c r="C267" s="70">
        <v>210.240005</v>
      </c>
      <c r="D267" s="71">
        <v>0.22448825214202259</v>
      </c>
    </row>
    <row r="268" spans="2:4" x14ac:dyDescent="0.2">
      <c r="B268" s="69">
        <v>251</v>
      </c>
      <c r="C268" s="70">
        <v>211.550003</v>
      </c>
      <c r="D268" s="71">
        <v>0.22442508974760841</v>
      </c>
    </row>
    <row r="269" spans="2:4" x14ac:dyDescent="0.2">
      <c r="B269" s="69">
        <v>252</v>
      </c>
      <c r="C269" s="70">
        <v>213.970001</v>
      </c>
      <c r="D269" s="71">
        <v>0.22410228563347334</v>
      </c>
    </row>
    <row r="270" spans="2:4" x14ac:dyDescent="0.2">
      <c r="B270" s="69"/>
      <c r="C270" s="70"/>
      <c r="D270" s="71">
        <v>0.22409240506094683</v>
      </c>
    </row>
    <row r="271" spans="2:4" x14ac:dyDescent="0.2">
      <c r="B271" s="69"/>
      <c r="C271" s="70"/>
      <c r="D271" s="71"/>
    </row>
    <row r="272" spans="2:4" x14ac:dyDescent="0.2">
      <c r="B272" s="69"/>
      <c r="C272" s="70"/>
      <c r="D272" s="71"/>
    </row>
    <row r="273" spans="2:4" x14ac:dyDescent="0.2">
      <c r="B273" s="69"/>
      <c r="C273" s="70"/>
      <c r="D273" s="71"/>
    </row>
    <row r="274" spans="2:4" x14ac:dyDescent="0.2">
      <c r="B274" s="69"/>
      <c r="C274" s="70"/>
      <c r="D274" s="71"/>
    </row>
    <row r="275" spans="2:4" x14ac:dyDescent="0.2">
      <c r="B275" s="69"/>
      <c r="C275" s="70"/>
      <c r="D275" s="71"/>
    </row>
    <row r="276" spans="2:4" x14ac:dyDescent="0.2">
      <c r="B276" s="69"/>
      <c r="C276" s="70"/>
      <c r="D276" s="71"/>
    </row>
    <row r="277" spans="2:4" x14ac:dyDescent="0.2">
      <c r="B277" s="69"/>
      <c r="C277" s="70"/>
      <c r="D277" s="71"/>
    </row>
    <row r="278" spans="2:4" x14ac:dyDescent="0.2">
      <c r="B278" s="69"/>
      <c r="C278" s="70"/>
      <c r="D278" s="71"/>
    </row>
    <row r="279" spans="2:4" x14ac:dyDescent="0.2">
      <c r="B279" s="69"/>
      <c r="C279" s="70"/>
      <c r="D279" s="71"/>
    </row>
    <row r="280" spans="2:4" x14ac:dyDescent="0.2">
      <c r="B280" s="69"/>
      <c r="C280" s="70"/>
      <c r="D280" s="71"/>
    </row>
    <row r="281" spans="2:4" x14ac:dyDescent="0.2">
      <c r="B281" s="69"/>
      <c r="C281" s="70"/>
      <c r="D281" s="71"/>
    </row>
    <row r="282" spans="2:4" x14ac:dyDescent="0.2">
      <c r="B282" s="69"/>
      <c r="C282" s="70"/>
      <c r="D282" s="71"/>
    </row>
    <row r="283" spans="2:4" x14ac:dyDescent="0.2">
      <c r="B283" s="69"/>
      <c r="C283" s="70"/>
      <c r="D283" s="71"/>
    </row>
    <row r="284" spans="2:4" x14ac:dyDescent="0.2">
      <c r="B284" s="69"/>
      <c r="C284" s="70"/>
      <c r="D284" s="71"/>
    </row>
    <row r="285" spans="2:4" x14ac:dyDescent="0.2">
      <c r="B285" s="69"/>
      <c r="C285" s="70"/>
      <c r="D285" s="71"/>
    </row>
    <row r="286" spans="2:4" x14ac:dyDescent="0.2">
      <c r="B286" s="69"/>
      <c r="C286" s="70"/>
      <c r="D286" s="71"/>
    </row>
    <row r="287" spans="2:4" x14ac:dyDescent="0.2">
      <c r="B287" s="69"/>
      <c r="C287" s="70"/>
      <c r="D287" s="71"/>
    </row>
    <row r="288" spans="2:4" x14ac:dyDescent="0.2">
      <c r="B288" s="69"/>
      <c r="C288" s="70"/>
      <c r="D288" s="71"/>
    </row>
    <row r="289" spans="2:4" x14ac:dyDescent="0.2">
      <c r="B289" s="69"/>
      <c r="C289" s="70"/>
      <c r="D289" s="71"/>
    </row>
    <row r="290" spans="2:4" x14ac:dyDescent="0.2">
      <c r="B290" s="69"/>
      <c r="C290" s="70"/>
      <c r="D290" s="71"/>
    </row>
    <row r="291" spans="2:4" x14ac:dyDescent="0.2">
      <c r="B291" s="69"/>
      <c r="C291" s="70"/>
      <c r="D291" s="71"/>
    </row>
    <row r="292" spans="2:4" x14ac:dyDescent="0.2">
      <c r="B292" s="69"/>
      <c r="C292" s="70"/>
      <c r="D292" s="71"/>
    </row>
    <row r="293" spans="2:4" x14ac:dyDescent="0.2">
      <c r="B293" s="69"/>
      <c r="C293" s="70"/>
      <c r="D293" s="71"/>
    </row>
    <row r="294" spans="2:4" x14ac:dyDescent="0.2">
      <c r="B294" s="69"/>
      <c r="C294" s="70"/>
      <c r="D294" s="71"/>
    </row>
    <row r="295" spans="2:4" x14ac:dyDescent="0.2">
      <c r="B295" s="69"/>
      <c r="C295" s="70"/>
      <c r="D295" s="71"/>
    </row>
    <row r="296" spans="2:4" x14ac:dyDescent="0.2">
      <c r="B296" s="69"/>
      <c r="C296" s="70"/>
      <c r="D296" s="71"/>
    </row>
    <row r="297" spans="2:4" x14ac:dyDescent="0.2">
      <c r="B297" s="69"/>
      <c r="C297" s="70"/>
      <c r="D297" s="71"/>
    </row>
    <row r="298" spans="2:4" x14ac:dyDescent="0.2">
      <c r="B298" s="69"/>
      <c r="C298" s="70"/>
      <c r="D298" s="71"/>
    </row>
    <row r="299" spans="2:4" x14ac:dyDescent="0.2">
      <c r="B299" s="69"/>
      <c r="C299" s="70"/>
      <c r="D299" s="71"/>
    </row>
    <row r="300" spans="2:4" x14ac:dyDescent="0.2">
      <c r="B300" s="69"/>
      <c r="C300" s="70"/>
      <c r="D300" s="71"/>
    </row>
    <row r="301" spans="2:4" x14ac:dyDescent="0.2">
      <c r="B301" s="69"/>
      <c r="C301" s="70"/>
      <c r="D301" s="71"/>
    </row>
    <row r="302" spans="2:4" x14ac:dyDescent="0.2">
      <c r="B302" s="69"/>
      <c r="C302" s="70"/>
      <c r="D302" s="71"/>
    </row>
    <row r="303" spans="2:4" x14ac:dyDescent="0.2">
      <c r="B303" s="69"/>
      <c r="C303" s="70"/>
      <c r="D303" s="71"/>
    </row>
    <row r="304" spans="2:4" x14ac:dyDescent="0.2">
      <c r="B304" s="69"/>
      <c r="C304" s="70"/>
      <c r="D304" s="71"/>
    </row>
    <row r="305" spans="2:4" x14ac:dyDescent="0.2">
      <c r="B305" s="69"/>
      <c r="C305" s="70"/>
      <c r="D305" s="71"/>
    </row>
    <row r="306" spans="2:4" x14ac:dyDescent="0.2">
      <c r="B306" s="69"/>
      <c r="C306" s="70"/>
      <c r="D306" s="71"/>
    </row>
    <row r="307" spans="2:4" x14ac:dyDescent="0.2">
      <c r="B307" s="69"/>
      <c r="C307" s="70"/>
      <c r="D307" s="71"/>
    </row>
    <row r="308" spans="2:4" x14ac:dyDescent="0.2">
      <c r="B308" s="69"/>
      <c r="C308" s="70"/>
      <c r="D308" s="71"/>
    </row>
    <row r="309" spans="2:4" x14ac:dyDescent="0.2">
      <c r="B309" s="69"/>
      <c r="C309" s="70"/>
      <c r="D309" s="71"/>
    </row>
    <row r="310" spans="2:4" x14ac:dyDescent="0.2">
      <c r="B310" s="69"/>
      <c r="C310" s="70"/>
      <c r="D310" s="71"/>
    </row>
    <row r="311" spans="2:4" x14ac:dyDescent="0.2">
      <c r="B311" s="69"/>
      <c r="C311" s="70"/>
      <c r="D311" s="71"/>
    </row>
    <row r="312" spans="2:4" x14ac:dyDescent="0.2">
      <c r="B312" s="69"/>
      <c r="C312" s="70"/>
      <c r="D312" s="71"/>
    </row>
    <row r="313" spans="2:4" x14ac:dyDescent="0.2">
      <c r="B313" s="69"/>
      <c r="C313" s="70"/>
      <c r="D313" s="71"/>
    </row>
    <row r="314" spans="2:4" x14ac:dyDescent="0.2">
      <c r="B314" s="69"/>
      <c r="C314" s="70"/>
      <c r="D314" s="71"/>
    </row>
    <row r="315" spans="2:4" x14ac:dyDescent="0.2">
      <c r="B315" s="69"/>
      <c r="C315" s="70"/>
      <c r="D315" s="71"/>
    </row>
    <row r="316" spans="2:4" x14ac:dyDescent="0.2">
      <c r="B316" s="69"/>
      <c r="C316" s="70"/>
      <c r="D316" s="71"/>
    </row>
    <row r="317" spans="2:4" x14ac:dyDescent="0.2">
      <c r="B317" s="69"/>
      <c r="C317" s="70"/>
      <c r="D317" s="71"/>
    </row>
    <row r="318" spans="2:4" x14ac:dyDescent="0.2">
      <c r="B318" s="69"/>
      <c r="C318" s="70"/>
      <c r="D318" s="71"/>
    </row>
    <row r="319" spans="2:4" x14ac:dyDescent="0.2">
      <c r="B319" s="69"/>
      <c r="C319" s="70"/>
      <c r="D319" s="71"/>
    </row>
    <row r="320" spans="2:4" x14ac:dyDescent="0.2">
      <c r="B320" s="69"/>
      <c r="C320" s="70"/>
      <c r="D320" s="71"/>
    </row>
    <row r="321" spans="2:4" x14ac:dyDescent="0.2">
      <c r="B321" s="69"/>
      <c r="C321" s="70"/>
      <c r="D321" s="71"/>
    </row>
    <row r="322" spans="2:4" x14ac:dyDescent="0.2">
      <c r="B322" s="69"/>
      <c r="C322" s="70"/>
      <c r="D322" s="71"/>
    </row>
    <row r="323" spans="2:4" x14ac:dyDescent="0.2">
      <c r="B323" s="69"/>
      <c r="C323" s="70"/>
      <c r="D323" s="71"/>
    </row>
    <row r="324" spans="2:4" x14ac:dyDescent="0.2">
      <c r="B324" s="69"/>
      <c r="C324" s="70"/>
      <c r="D324" s="71"/>
    </row>
    <row r="325" spans="2:4" x14ac:dyDescent="0.2">
      <c r="B325" s="69"/>
      <c r="C325" s="70"/>
      <c r="D325" s="71"/>
    </row>
    <row r="326" spans="2:4" x14ac:dyDescent="0.2">
      <c r="B326" s="69"/>
      <c r="C326" s="70"/>
      <c r="D326" s="71"/>
    </row>
    <row r="327" spans="2:4" x14ac:dyDescent="0.2">
      <c r="B327" s="69"/>
      <c r="C327" s="70"/>
      <c r="D327" s="71"/>
    </row>
    <row r="328" spans="2:4" x14ac:dyDescent="0.2">
      <c r="B328" s="69"/>
      <c r="C328" s="70"/>
      <c r="D328" s="71"/>
    </row>
    <row r="329" spans="2:4" x14ac:dyDescent="0.2">
      <c r="B329" s="69"/>
      <c r="C329" s="70"/>
      <c r="D329" s="71"/>
    </row>
    <row r="330" spans="2:4" x14ac:dyDescent="0.2">
      <c r="B330" s="69"/>
      <c r="C330" s="70"/>
      <c r="D330" s="71"/>
    </row>
    <row r="331" spans="2:4" x14ac:dyDescent="0.2">
      <c r="B331" s="69"/>
      <c r="C331" s="70"/>
      <c r="D331" s="71"/>
    </row>
    <row r="332" spans="2:4" x14ac:dyDescent="0.2">
      <c r="B332" s="69"/>
      <c r="C332" s="70"/>
      <c r="D332" s="71"/>
    </row>
    <row r="333" spans="2:4" x14ac:dyDescent="0.2">
      <c r="B333" s="69"/>
      <c r="C333" s="70"/>
      <c r="D333" s="71"/>
    </row>
    <row r="334" spans="2:4" x14ac:dyDescent="0.2">
      <c r="B334" s="69"/>
      <c r="C334" s="70"/>
      <c r="D334" s="71"/>
    </row>
    <row r="335" spans="2:4" x14ac:dyDescent="0.2">
      <c r="B335" s="69"/>
      <c r="C335" s="70"/>
      <c r="D335" s="71"/>
    </row>
    <row r="336" spans="2:4" x14ac:dyDescent="0.2">
      <c r="B336" s="69"/>
      <c r="C336" s="70"/>
      <c r="D336" s="71"/>
    </row>
    <row r="337" spans="2:4" x14ac:dyDescent="0.2">
      <c r="B337" s="69"/>
      <c r="C337" s="70"/>
      <c r="D337" s="71"/>
    </row>
    <row r="338" spans="2:4" x14ac:dyDescent="0.2">
      <c r="B338" s="69"/>
      <c r="C338" s="70"/>
      <c r="D338" s="71"/>
    </row>
    <row r="339" spans="2:4" x14ac:dyDescent="0.2">
      <c r="B339" s="69"/>
      <c r="C339" s="70"/>
      <c r="D339" s="71"/>
    </row>
    <row r="340" spans="2:4" x14ac:dyDescent="0.2">
      <c r="B340" s="69"/>
      <c r="C340" s="70"/>
      <c r="D340" s="71"/>
    </row>
    <row r="341" spans="2:4" x14ac:dyDescent="0.2">
      <c r="B341" s="69"/>
      <c r="C341" s="70"/>
      <c r="D341" s="71"/>
    </row>
    <row r="342" spans="2:4" x14ac:dyDescent="0.2">
      <c r="B342" s="69"/>
      <c r="C342" s="70"/>
      <c r="D342" s="71"/>
    </row>
    <row r="343" spans="2:4" x14ac:dyDescent="0.2">
      <c r="B343" s="69"/>
      <c r="C343" s="70"/>
      <c r="D343" s="71"/>
    </row>
    <row r="344" spans="2:4" x14ac:dyDescent="0.2">
      <c r="B344" s="69"/>
      <c r="C344" s="70"/>
      <c r="D344" s="71"/>
    </row>
    <row r="345" spans="2:4" x14ac:dyDescent="0.2">
      <c r="B345" s="69"/>
      <c r="C345" s="70"/>
      <c r="D345" s="71"/>
    </row>
    <row r="346" spans="2:4" x14ac:dyDescent="0.2">
      <c r="B346" s="69"/>
      <c r="C346" s="70"/>
      <c r="D346" s="71"/>
    </row>
    <row r="347" spans="2:4" x14ac:dyDescent="0.2">
      <c r="B347" s="69"/>
      <c r="C347" s="70"/>
      <c r="D347" s="71"/>
    </row>
    <row r="348" spans="2:4" x14ac:dyDescent="0.2">
      <c r="B348" s="69"/>
      <c r="C348" s="70"/>
      <c r="D348" s="71"/>
    </row>
    <row r="349" spans="2:4" x14ac:dyDescent="0.2">
      <c r="B349" s="69"/>
      <c r="C349" s="70"/>
      <c r="D349" s="71"/>
    </row>
    <row r="350" spans="2:4" x14ac:dyDescent="0.2">
      <c r="B350" s="69"/>
      <c r="C350" s="70"/>
      <c r="D350" s="71"/>
    </row>
    <row r="351" spans="2:4" x14ac:dyDescent="0.2">
      <c r="B351" s="69"/>
      <c r="C351" s="70"/>
      <c r="D351" s="71"/>
    </row>
    <row r="352" spans="2:4" x14ac:dyDescent="0.2">
      <c r="B352" s="69"/>
      <c r="C352" s="70"/>
      <c r="D352" s="71"/>
    </row>
    <row r="353" spans="2:4" x14ac:dyDescent="0.2">
      <c r="B353" s="69"/>
      <c r="C353" s="70"/>
      <c r="D353" s="71"/>
    </row>
    <row r="354" spans="2:4" x14ac:dyDescent="0.2">
      <c r="B354" s="69"/>
      <c r="C354" s="70"/>
      <c r="D354" s="71"/>
    </row>
    <row r="355" spans="2:4" x14ac:dyDescent="0.2">
      <c r="B355" s="69"/>
      <c r="C355" s="70"/>
      <c r="D355" s="71"/>
    </row>
    <row r="356" spans="2:4" x14ac:dyDescent="0.2">
      <c r="B356" s="69"/>
      <c r="C356" s="70"/>
      <c r="D356" s="71"/>
    </row>
    <row r="357" spans="2:4" x14ac:dyDescent="0.2">
      <c r="B357" s="69"/>
      <c r="C357" s="70"/>
      <c r="D357" s="71"/>
    </row>
    <row r="358" spans="2:4" x14ac:dyDescent="0.2">
      <c r="B358" s="69"/>
      <c r="C358" s="70"/>
      <c r="D358" s="71"/>
    </row>
    <row r="359" spans="2:4" x14ac:dyDescent="0.2">
      <c r="B359" s="69"/>
      <c r="C359" s="70"/>
      <c r="D359" s="71"/>
    </row>
    <row r="360" spans="2:4" x14ac:dyDescent="0.2">
      <c r="B360" s="69"/>
      <c r="C360" s="70"/>
      <c r="D360" s="71"/>
    </row>
    <row r="361" spans="2:4" x14ac:dyDescent="0.2">
      <c r="B361" s="69"/>
      <c r="C361" s="70"/>
      <c r="D361" s="71"/>
    </row>
    <row r="362" spans="2:4" x14ac:dyDescent="0.2">
      <c r="B362" s="69"/>
      <c r="C362" s="70"/>
      <c r="D362" s="71"/>
    </row>
    <row r="363" spans="2:4" x14ac:dyDescent="0.2">
      <c r="B363" s="69"/>
      <c r="C363" s="70"/>
      <c r="D363" s="71"/>
    </row>
    <row r="364" spans="2:4" x14ac:dyDescent="0.2">
      <c r="B364" s="69"/>
      <c r="C364" s="70"/>
      <c r="D364" s="71"/>
    </row>
    <row r="365" spans="2:4" x14ac:dyDescent="0.2">
      <c r="B365" s="69"/>
      <c r="C365" s="70"/>
      <c r="D365" s="71"/>
    </row>
    <row r="366" spans="2:4" x14ac:dyDescent="0.2">
      <c r="B366" s="69"/>
      <c r="C366" s="70"/>
      <c r="D366" s="71"/>
    </row>
    <row r="367" spans="2:4" x14ac:dyDescent="0.2">
      <c r="B367" s="69"/>
      <c r="C367" s="70"/>
      <c r="D367" s="71"/>
    </row>
    <row r="368" spans="2:4" x14ac:dyDescent="0.2">
      <c r="B368" s="69"/>
      <c r="C368" s="70"/>
      <c r="D368" s="71"/>
    </row>
    <row r="369" spans="2:4" x14ac:dyDescent="0.2">
      <c r="B369" s="69"/>
      <c r="C369" s="70"/>
      <c r="D369" s="71"/>
    </row>
    <row r="370" spans="2:4" x14ac:dyDescent="0.2">
      <c r="B370" s="69"/>
      <c r="C370" s="70"/>
      <c r="D370" s="71"/>
    </row>
    <row r="371" spans="2:4" x14ac:dyDescent="0.2">
      <c r="B371" s="69"/>
      <c r="C371" s="70"/>
      <c r="D371" s="71"/>
    </row>
    <row r="372" spans="2:4" x14ac:dyDescent="0.2">
      <c r="B372" s="69"/>
      <c r="C372" s="70"/>
      <c r="D372" s="71"/>
    </row>
    <row r="373" spans="2:4" x14ac:dyDescent="0.2">
      <c r="B373" s="69"/>
      <c r="C373" s="70"/>
      <c r="D373" s="71"/>
    </row>
    <row r="374" spans="2:4" x14ac:dyDescent="0.2">
      <c r="B374" s="69"/>
      <c r="C374" s="70"/>
      <c r="D374" s="71"/>
    </row>
    <row r="375" spans="2:4" x14ac:dyDescent="0.2">
      <c r="B375" s="69"/>
      <c r="C375" s="70"/>
      <c r="D375" s="71"/>
    </row>
    <row r="376" spans="2:4" x14ac:dyDescent="0.2">
      <c r="B376" s="69"/>
      <c r="C376" s="70"/>
      <c r="D376" s="71"/>
    </row>
    <row r="377" spans="2:4" x14ac:dyDescent="0.2">
      <c r="B377" s="69"/>
      <c r="C377" s="70"/>
      <c r="D377" s="71"/>
    </row>
    <row r="378" spans="2:4" x14ac:dyDescent="0.2">
      <c r="B378" s="69"/>
      <c r="C378" s="70"/>
      <c r="D378" s="71"/>
    </row>
    <row r="379" spans="2:4" x14ac:dyDescent="0.2">
      <c r="B379" s="69"/>
      <c r="C379" s="70"/>
      <c r="D379" s="71"/>
    </row>
    <row r="380" spans="2:4" x14ac:dyDescent="0.2">
      <c r="B380" s="69"/>
      <c r="C380" s="70"/>
      <c r="D380" s="71"/>
    </row>
    <row r="381" spans="2:4" x14ac:dyDescent="0.2">
      <c r="B381" s="69"/>
      <c r="C381" s="70"/>
      <c r="D381" s="71"/>
    </row>
    <row r="382" spans="2:4" x14ac:dyDescent="0.2">
      <c r="B382" s="69"/>
      <c r="C382" s="70"/>
      <c r="D382" s="71"/>
    </row>
    <row r="383" spans="2:4" x14ac:dyDescent="0.2">
      <c r="B383" s="69"/>
      <c r="C383" s="70"/>
      <c r="D383" s="71"/>
    </row>
    <row r="384" spans="2:4" x14ac:dyDescent="0.2">
      <c r="B384" s="69"/>
      <c r="C384" s="70"/>
      <c r="D384" s="71"/>
    </row>
    <row r="385" spans="2:4" x14ac:dyDescent="0.2">
      <c r="B385" s="69"/>
      <c r="C385" s="70"/>
      <c r="D385" s="71"/>
    </row>
    <row r="386" spans="2:4" x14ac:dyDescent="0.2">
      <c r="B386" s="69"/>
      <c r="C386" s="70"/>
      <c r="D386" s="71"/>
    </row>
    <row r="387" spans="2:4" x14ac:dyDescent="0.2">
      <c r="B387" s="69"/>
      <c r="C387" s="70"/>
      <c r="D387" s="71"/>
    </row>
    <row r="388" spans="2:4" x14ac:dyDescent="0.2">
      <c r="B388" s="69"/>
      <c r="C388" s="70"/>
      <c r="D388" s="71"/>
    </row>
    <row r="389" spans="2:4" x14ac:dyDescent="0.2">
      <c r="B389" s="69"/>
      <c r="C389" s="70"/>
      <c r="D389" s="71"/>
    </row>
    <row r="390" spans="2:4" x14ac:dyDescent="0.2">
      <c r="B390" s="69"/>
      <c r="C390" s="70"/>
      <c r="D390" s="71"/>
    </row>
    <row r="391" spans="2:4" x14ac:dyDescent="0.2">
      <c r="B391" s="69"/>
      <c r="C391" s="70"/>
      <c r="D391" s="71"/>
    </row>
    <row r="392" spans="2:4" x14ac:dyDescent="0.2">
      <c r="B392" s="69"/>
      <c r="C392" s="70"/>
      <c r="D392" s="71"/>
    </row>
    <row r="393" spans="2:4" x14ac:dyDescent="0.2">
      <c r="B393" s="69"/>
      <c r="C393" s="70"/>
      <c r="D393" s="71"/>
    </row>
    <row r="394" spans="2:4" x14ac:dyDescent="0.2">
      <c r="B394" s="69"/>
      <c r="C394" s="70"/>
      <c r="D394" s="71"/>
    </row>
    <row r="395" spans="2:4" x14ac:dyDescent="0.2">
      <c r="B395" s="69"/>
      <c r="C395" s="70"/>
      <c r="D395" s="71"/>
    </row>
    <row r="396" spans="2:4" x14ac:dyDescent="0.2">
      <c r="B396" s="69"/>
      <c r="C396" s="70"/>
      <c r="D396" s="71"/>
    </row>
    <row r="397" spans="2:4" x14ac:dyDescent="0.2">
      <c r="B397" s="69"/>
      <c r="C397" s="70"/>
      <c r="D397" s="71"/>
    </row>
    <row r="398" spans="2:4" x14ac:dyDescent="0.2">
      <c r="B398" s="69"/>
      <c r="C398" s="70"/>
      <c r="D398" s="71"/>
    </row>
    <row r="399" spans="2:4" x14ac:dyDescent="0.2">
      <c r="B399" s="69"/>
      <c r="C399" s="70"/>
      <c r="D399" s="71"/>
    </row>
    <row r="400" spans="2:4" x14ac:dyDescent="0.2">
      <c r="B400" s="69"/>
      <c r="C400" s="70"/>
      <c r="D400" s="71"/>
    </row>
    <row r="401" spans="2:4" x14ac:dyDescent="0.2">
      <c r="B401" s="69"/>
      <c r="C401" s="70"/>
      <c r="D401" s="71"/>
    </row>
    <row r="402" spans="2:4" x14ac:dyDescent="0.2">
      <c r="B402" s="69"/>
      <c r="C402" s="70"/>
      <c r="D402" s="71"/>
    </row>
    <row r="403" spans="2:4" x14ac:dyDescent="0.2">
      <c r="B403" s="69"/>
      <c r="C403" s="70"/>
      <c r="D403" s="71"/>
    </row>
    <row r="404" spans="2:4" x14ac:dyDescent="0.2">
      <c r="B404" s="69"/>
      <c r="C404" s="70"/>
      <c r="D404" s="71"/>
    </row>
    <row r="405" spans="2:4" x14ac:dyDescent="0.2">
      <c r="B405" s="69"/>
      <c r="C405" s="70"/>
      <c r="D405" s="71"/>
    </row>
    <row r="406" spans="2:4" x14ac:dyDescent="0.2">
      <c r="B406" s="69"/>
      <c r="C406" s="70"/>
      <c r="D406" s="71"/>
    </row>
    <row r="407" spans="2:4" x14ac:dyDescent="0.2">
      <c r="B407" s="69"/>
      <c r="C407" s="70"/>
      <c r="D407" s="71"/>
    </row>
    <row r="408" spans="2:4" x14ac:dyDescent="0.2">
      <c r="B408" s="69"/>
      <c r="C408" s="70"/>
      <c r="D408" s="71"/>
    </row>
    <row r="409" spans="2:4" x14ac:dyDescent="0.2">
      <c r="B409" s="69"/>
      <c r="C409" s="70"/>
      <c r="D409" s="71"/>
    </row>
    <row r="410" spans="2:4" x14ac:dyDescent="0.2">
      <c r="B410" s="69"/>
      <c r="C410" s="70"/>
      <c r="D410" s="71"/>
    </row>
    <row r="411" spans="2:4" x14ac:dyDescent="0.2">
      <c r="B411" s="69"/>
      <c r="C411" s="70"/>
      <c r="D411" s="71"/>
    </row>
    <row r="412" spans="2:4" x14ac:dyDescent="0.2">
      <c r="B412" s="69"/>
      <c r="C412" s="70"/>
      <c r="D412" s="71"/>
    </row>
    <row r="413" spans="2:4" x14ac:dyDescent="0.2">
      <c r="B413" s="69"/>
      <c r="C413" s="70"/>
      <c r="D413" s="71"/>
    </row>
    <row r="414" spans="2:4" x14ac:dyDescent="0.2">
      <c r="B414" s="69"/>
      <c r="C414" s="70"/>
      <c r="D414" s="71"/>
    </row>
    <row r="415" spans="2:4" x14ac:dyDescent="0.2">
      <c r="B415" s="69"/>
      <c r="C415" s="70"/>
      <c r="D415" s="71"/>
    </row>
    <row r="416" spans="2:4" x14ac:dyDescent="0.2">
      <c r="B416" s="69"/>
      <c r="C416" s="70"/>
      <c r="D416" s="71"/>
    </row>
    <row r="417" spans="2:4" x14ac:dyDescent="0.2">
      <c r="B417" s="69"/>
      <c r="C417" s="70"/>
      <c r="D417" s="71"/>
    </row>
    <row r="418" spans="2:4" x14ac:dyDescent="0.2">
      <c r="B418" s="69"/>
      <c r="C418" s="70"/>
      <c r="D418" s="71"/>
    </row>
    <row r="419" spans="2:4" x14ac:dyDescent="0.2">
      <c r="B419" s="69"/>
      <c r="C419" s="70"/>
      <c r="D419" s="71"/>
    </row>
    <row r="420" spans="2:4" x14ac:dyDescent="0.2">
      <c r="B420" s="69"/>
      <c r="C420" s="70"/>
      <c r="D420" s="71"/>
    </row>
    <row r="421" spans="2:4" x14ac:dyDescent="0.2">
      <c r="B421" s="69"/>
      <c r="C421" s="70"/>
      <c r="D421" s="71"/>
    </row>
    <row r="422" spans="2:4" x14ac:dyDescent="0.2">
      <c r="B422" s="69"/>
      <c r="C422" s="70"/>
      <c r="D422" s="71"/>
    </row>
    <row r="423" spans="2:4" x14ac:dyDescent="0.2">
      <c r="B423" s="69"/>
      <c r="C423" s="70"/>
      <c r="D423" s="71"/>
    </row>
    <row r="424" spans="2:4" x14ac:dyDescent="0.2">
      <c r="B424" s="69"/>
      <c r="C424" s="70"/>
      <c r="D424" s="71"/>
    </row>
    <row r="425" spans="2:4" x14ac:dyDescent="0.2">
      <c r="B425" s="69"/>
      <c r="C425" s="70"/>
      <c r="D425" s="71"/>
    </row>
    <row r="426" spans="2:4" x14ac:dyDescent="0.2">
      <c r="B426" s="69"/>
      <c r="C426" s="70"/>
      <c r="D426" s="71"/>
    </row>
    <row r="427" spans="2:4" x14ac:dyDescent="0.2">
      <c r="B427" s="69"/>
      <c r="C427" s="70"/>
      <c r="D427" s="71"/>
    </row>
    <row r="428" spans="2:4" x14ac:dyDescent="0.2">
      <c r="B428" s="69"/>
      <c r="C428" s="70"/>
      <c r="D428" s="71"/>
    </row>
    <row r="429" spans="2:4" x14ac:dyDescent="0.2">
      <c r="B429" s="69"/>
      <c r="C429" s="70"/>
      <c r="D429" s="71"/>
    </row>
    <row r="430" spans="2:4" x14ac:dyDescent="0.2">
      <c r="B430" s="69"/>
      <c r="C430" s="70"/>
      <c r="D430" s="71"/>
    </row>
    <row r="431" spans="2:4" x14ac:dyDescent="0.2">
      <c r="B431" s="69"/>
      <c r="C431" s="70"/>
      <c r="D431" s="71"/>
    </row>
    <row r="432" spans="2:4" x14ac:dyDescent="0.2">
      <c r="B432" s="69"/>
      <c r="C432" s="70"/>
      <c r="D432" s="71"/>
    </row>
    <row r="433" spans="2:4" x14ac:dyDescent="0.2">
      <c r="B433" s="69"/>
      <c r="C433" s="70"/>
      <c r="D433" s="71"/>
    </row>
    <row r="434" spans="2:4" x14ac:dyDescent="0.2">
      <c r="B434" s="69"/>
      <c r="C434" s="70"/>
      <c r="D434" s="71"/>
    </row>
    <row r="435" spans="2:4" x14ac:dyDescent="0.2">
      <c r="B435" s="69"/>
      <c r="C435" s="70"/>
      <c r="D435" s="71"/>
    </row>
    <row r="436" spans="2:4" x14ac:dyDescent="0.2">
      <c r="B436" s="69"/>
      <c r="C436" s="70"/>
      <c r="D436" s="71"/>
    </row>
    <row r="437" spans="2:4" x14ac:dyDescent="0.2">
      <c r="B437" s="69"/>
      <c r="C437" s="70"/>
      <c r="D437" s="71"/>
    </row>
    <row r="438" spans="2:4" x14ac:dyDescent="0.2">
      <c r="B438" s="69"/>
      <c r="C438" s="70"/>
      <c r="D438" s="71"/>
    </row>
    <row r="439" spans="2:4" x14ac:dyDescent="0.2">
      <c r="B439" s="69"/>
      <c r="C439" s="70"/>
      <c r="D439" s="71"/>
    </row>
    <row r="440" spans="2:4" x14ac:dyDescent="0.2">
      <c r="B440" s="69"/>
      <c r="C440" s="70"/>
      <c r="D440" s="71"/>
    </row>
    <row r="441" spans="2:4" x14ac:dyDescent="0.2">
      <c r="B441" s="69"/>
      <c r="C441" s="70"/>
      <c r="D441" s="71"/>
    </row>
    <row r="442" spans="2:4" x14ac:dyDescent="0.2">
      <c r="B442" s="69"/>
      <c r="C442" s="70"/>
      <c r="D442" s="71"/>
    </row>
    <row r="443" spans="2:4" x14ac:dyDescent="0.2">
      <c r="B443" s="69"/>
      <c r="C443" s="70"/>
      <c r="D443" s="71"/>
    </row>
    <row r="444" spans="2:4" x14ac:dyDescent="0.2">
      <c r="B444" s="69"/>
      <c r="C444" s="70"/>
      <c r="D444" s="71"/>
    </row>
    <row r="445" spans="2:4" x14ac:dyDescent="0.2">
      <c r="B445" s="69"/>
      <c r="C445" s="70"/>
      <c r="D445" s="71"/>
    </row>
    <row r="446" spans="2:4" x14ac:dyDescent="0.2">
      <c r="B446" s="69"/>
      <c r="C446" s="70"/>
      <c r="D446" s="71"/>
    </row>
    <row r="447" spans="2:4" x14ac:dyDescent="0.2">
      <c r="B447" s="69"/>
      <c r="C447" s="70"/>
      <c r="D447" s="71"/>
    </row>
    <row r="448" spans="2:4" x14ac:dyDescent="0.2">
      <c r="B448" s="69"/>
      <c r="C448" s="70"/>
      <c r="D448" s="71"/>
    </row>
    <row r="449" spans="2:4" x14ac:dyDescent="0.2">
      <c r="B449" s="69"/>
      <c r="C449" s="70"/>
      <c r="D449" s="71"/>
    </row>
    <row r="450" spans="2:4" x14ac:dyDescent="0.2">
      <c r="B450" s="69"/>
      <c r="C450" s="70"/>
      <c r="D450" s="71"/>
    </row>
    <row r="451" spans="2:4" x14ac:dyDescent="0.2">
      <c r="B451" s="69"/>
      <c r="C451" s="70"/>
      <c r="D451" s="71"/>
    </row>
    <row r="452" spans="2:4" x14ac:dyDescent="0.2">
      <c r="B452" s="69"/>
      <c r="C452" s="70"/>
      <c r="D452" s="71"/>
    </row>
    <row r="453" spans="2:4" x14ac:dyDescent="0.2">
      <c r="B453" s="69"/>
      <c r="C453" s="70"/>
      <c r="D453" s="71"/>
    </row>
    <row r="454" spans="2:4" x14ac:dyDescent="0.2">
      <c r="B454" s="69"/>
      <c r="C454" s="70"/>
      <c r="D454" s="71"/>
    </row>
    <row r="455" spans="2:4" x14ac:dyDescent="0.2">
      <c r="B455" s="69"/>
      <c r="C455" s="70"/>
      <c r="D455" s="71"/>
    </row>
    <row r="456" spans="2:4" x14ac:dyDescent="0.2">
      <c r="B456" s="69"/>
      <c r="C456" s="70"/>
      <c r="D456" s="71"/>
    </row>
    <row r="457" spans="2:4" x14ac:dyDescent="0.2">
      <c r="B457" s="69"/>
      <c r="C457" s="70"/>
      <c r="D457" s="71"/>
    </row>
    <row r="458" spans="2:4" x14ac:dyDescent="0.2">
      <c r="B458" s="69"/>
      <c r="C458" s="70"/>
      <c r="D458" s="71"/>
    </row>
    <row r="459" spans="2:4" x14ac:dyDescent="0.2">
      <c r="B459" s="69"/>
      <c r="C459" s="70"/>
      <c r="D459" s="71"/>
    </row>
    <row r="460" spans="2:4" x14ac:dyDescent="0.2">
      <c r="B460" s="69"/>
      <c r="C460" s="70"/>
      <c r="D460" s="71"/>
    </row>
    <row r="461" spans="2:4" x14ac:dyDescent="0.2">
      <c r="B461" s="69"/>
      <c r="C461" s="70"/>
      <c r="D461" s="71"/>
    </row>
    <row r="462" spans="2:4" x14ac:dyDescent="0.2">
      <c r="B462" s="69"/>
      <c r="C462" s="70"/>
      <c r="D462" s="71"/>
    </row>
    <row r="463" spans="2:4" x14ac:dyDescent="0.2">
      <c r="B463" s="69"/>
      <c r="C463" s="70"/>
      <c r="D463" s="71"/>
    </row>
    <row r="464" spans="2:4" x14ac:dyDescent="0.2">
      <c r="B464" s="69"/>
      <c r="C464" s="70"/>
      <c r="D464" s="71"/>
    </row>
    <row r="465" spans="2:4" x14ac:dyDescent="0.2">
      <c r="B465" s="69"/>
      <c r="C465" s="70"/>
      <c r="D465" s="71"/>
    </row>
    <row r="466" spans="2:4" x14ac:dyDescent="0.2">
      <c r="B466" s="69"/>
      <c r="C466" s="70"/>
      <c r="D466" s="71"/>
    </row>
    <row r="467" spans="2:4" x14ac:dyDescent="0.2">
      <c r="B467" s="69"/>
      <c r="C467" s="70"/>
      <c r="D467" s="71"/>
    </row>
    <row r="468" spans="2:4" x14ac:dyDescent="0.2">
      <c r="B468" s="69"/>
      <c r="C468" s="70"/>
      <c r="D468" s="71"/>
    </row>
    <row r="469" spans="2:4" x14ac:dyDescent="0.2">
      <c r="B469" s="69"/>
      <c r="C469" s="70"/>
      <c r="D469" s="71"/>
    </row>
    <row r="470" spans="2:4" x14ac:dyDescent="0.2">
      <c r="B470" s="69"/>
      <c r="C470" s="70"/>
      <c r="D470" s="71"/>
    </row>
    <row r="471" spans="2:4" x14ac:dyDescent="0.2">
      <c r="B471" s="69"/>
      <c r="C471" s="70"/>
      <c r="D471" s="71"/>
    </row>
    <row r="472" spans="2:4" x14ac:dyDescent="0.2">
      <c r="B472" s="69"/>
      <c r="C472" s="70"/>
      <c r="D472" s="71"/>
    </row>
    <row r="473" spans="2:4" x14ac:dyDescent="0.2">
      <c r="B473" s="69"/>
      <c r="C473" s="70"/>
      <c r="D473" s="71"/>
    </row>
    <row r="474" spans="2:4" x14ac:dyDescent="0.2">
      <c r="B474" s="69"/>
      <c r="C474" s="70"/>
      <c r="D474" s="71"/>
    </row>
    <row r="475" spans="2:4" x14ac:dyDescent="0.2">
      <c r="B475" s="69"/>
      <c r="C475" s="70"/>
      <c r="D475" s="71"/>
    </row>
    <row r="476" spans="2:4" x14ac:dyDescent="0.2">
      <c r="B476" s="69"/>
      <c r="C476" s="70"/>
      <c r="D476" s="71"/>
    </row>
    <row r="477" spans="2:4" x14ac:dyDescent="0.2">
      <c r="B477" s="69"/>
      <c r="C477" s="70"/>
      <c r="D477" s="71"/>
    </row>
    <row r="478" spans="2:4" x14ac:dyDescent="0.2">
      <c r="B478" s="69"/>
      <c r="C478" s="70"/>
      <c r="D478" s="71"/>
    </row>
    <row r="479" spans="2:4" x14ac:dyDescent="0.2">
      <c r="B479" s="69"/>
      <c r="C479" s="70"/>
      <c r="D479" s="71"/>
    </row>
    <row r="480" spans="2:4" x14ac:dyDescent="0.2">
      <c r="B480" s="69"/>
      <c r="C480" s="70"/>
      <c r="D480" s="71"/>
    </row>
    <row r="481" spans="2:4" x14ac:dyDescent="0.2">
      <c r="B481" s="69"/>
      <c r="C481" s="70"/>
      <c r="D481" s="71"/>
    </row>
    <row r="482" spans="2:4" x14ac:dyDescent="0.2">
      <c r="B482" s="69"/>
      <c r="C482" s="70"/>
      <c r="D482" s="71"/>
    </row>
    <row r="483" spans="2:4" x14ac:dyDescent="0.2">
      <c r="B483" s="69"/>
      <c r="C483" s="70"/>
      <c r="D483" s="71"/>
    </row>
    <row r="484" spans="2:4" x14ac:dyDescent="0.2">
      <c r="B484" s="69"/>
      <c r="C484" s="70"/>
      <c r="D484" s="71"/>
    </row>
    <row r="485" spans="2:4" x14ac:dyDescent="0.2">
      <c r="B485" s="69"/>
      <c r="C485" s="70"/>
      <c r="D485" s="71"/>
    </row>
    <row r="486" spans="2:4" x14ac:dyDescent="0.2">
      <c r="B486" s="69"/>
      <c r="C486" s="70"/>
      <c r="D486" s="71"/>
    </row>
    <row r="487" spans="2:4" x14ac:dyDescent="0.2">
      <c r="B487" s="69"/>
      <c r="C487" s="70"/>
      <c r="D487" s="71"/>
    </row>
    <row r="488" spans="2:4" x14ac:dyDescent="0.2">
      <c r="B488" s="69"/>
      <c r="C488" s="70"/>
      <c r="D488" s="71"/>
    </row>
    <row r="489" spans="2:4" x14ac:dyDescent="0.2">
      <c r="B489" s="69"/>
      <c r="C489" s="70"/>
      <c r="D489" s="71"/>
    </row>
    <row r="490" spans="2:4" x14ac:dyDescent="0.2">
      <c r="B490" s="69"/>
      <c r="C490" s="70"/>
      <c r="D490" s="71"/>
    </row>
    <row r="491" spans="2:4" x14ac:dyDescent="0.2">
      <c r="B491" s="69"/>
      <c r="C491" s="70"/>
      <c r="D491" s="71"/>
    </row>
    <row r="492" spans="2:4" x14ac:dyDescent="0.2">
      <c r="B492" s="69"/>
      <c r="C492" s="70"/>
      <c r="D492" s="71"/>
    </row>
    <row r="493" spans="2:4" x14ac:dyDescent="0.2">
      <c r="B493" s="69"/>
      <c r="C493" s="70"/>
      <c r="D493" s="71"/>
    </row>
    <row r="494" spans="2:4" x14ac:dyDescent="0.2">
      <c r="B494" s="69"/>
      <c r="C494" s="70"/>
      <c r="D494" s="71"/>
    </row>
    <row r="495" spans="2:4" x14ac:dyDescent="0.2">
      <c r="B495" s="69"/>
      <c r="C495" s="70"/>
      <c r="D495" s="71"/>
    </row>
    <row r="496" spans="2:4" x14ac:dyDescent="0.2">
      <c r="B496" s="69"/>
      <c r="C496" s="70"/>
      <c r="D496" s="71"/>
    </row>
    <row r="497" spans="2:4" x14ac:dyDescent="0.2">
      <c r="B497" s="69"/>
      <c r="C497" s="70"/>
      <c r="D497" s="71"/>
    </row>
    <row r="498" spans="2:4" x14ac:dyDescent="0.2">
      <c r="B498" s="69"/>
      <c r="C498" s="70"/>
      <c r="D498" s="71"/>
    </row>
    <row r="499" spans="2:4" x14ac:dyDescent="0.2">
      <c r="B499" s="69"/>
      <c r="C499" s="70"/>
      <c r="D499" s="71"/>
    </row>
    <row r="500" spans="2:4" x14ac:dyDescent="0.2">
      <c r="B500" s="69"/>
      <c r="C500" s="70"/>
      <c r="D500" s="71"/>
    </row>
    <row r="501" spans="2:4" x14ac:dyDescent="0.2">
      <c r="B501" s="69"/>
      <c r="C501" s="70"/>
      <c r="D501" s="71"/>
    </row>
    <row r="502" spans="2:4" x14ac:dyDescent="0.2">
      <c r="B502" s="69"/>
      <c r="C502" s="70"/>
      <c r="D502" s="71"/>
    </row>
    <row r="503" spans="2:4" x14ac:dyDescent="0.2">
      <c r="B503" s="69"/>
      <c r="C503" s="70"/>
      <c r="D503" s="71"/>
    </row>
    <row r="504" spans="2:4" x14ac:dyDescent="0.2">
      <c r="B504" s="69"/>
      <c r="C504" s="70"/>
      <c r="D504" s="71"/>
    </row>
    <row r="505" spans="2:4" x14ac:dyDescent="0.2">
      <c r="B505" s="69"/>
      <c r="C505" s="70"/>
      <c r="D505" s="71"/>
    </row>
    <row r="506" spans="2:4" x14ac:dyDescent="0.2">
      <c r="B506" s="69"/>
      <c r="C506" s="70"/>
      <c r="D506" s="71"/>
    </row>
    <row r="507" spans="2:4" x14ac:dyDescent="0.2">
      <c r="B507" s="69"/>
      <c r="C507" s="70"/>
      <c r="D507" s="71"/>
    </row>
    <row r="508" spans="2:4" x14ac:dyDescent="0.2">
      <c r="B508" s="69"/>
      <c r="C508" s="70"/>
      <c r="D508" s="71"/>
    </row>
    <row r="509" spans="2:4" x14ac:dyDescent="0.2">
      <c r="B509" s="69"/>
      <c r="C509" s="70"/>
      <c r="D509" s="71"/>
    </row>
    <row r="510" spans="2:4" x14ac:dyDescent="0.2">
      <c r="B510" s="69"/>
      <c r="C510" s="70"/>
      <c r="D510" s="71"/>
    </row>
    <row r="511" spans="2:4" x14ac:dyDescent="0.2">
      <c r="B511" s="69"/>
      <c r="C511" s="70"/>
      <c r="D511" s="71"/>
    </row>
    <row r="512" spans="2:4" x14ac:dyDescent="0.2">
      <c r="B512" s="69"/>
      <c r="C512" s="70"/>
      <c r="D512" s="71"/>
    </row>
    <row r="513" spans="2:4" x14ac:dyDescent="0.2">
      <c r="B513" s="69"/>
      <c r="C513" s="70"/>
      <c r="D513" s="71"/>
    </row>
    <row r="514" spans="2:4" x14ac:dyDescent="0.2">
      <c r="B514" s="69"/>
      <c r="C514" s="70"/>
      <c r="D514" s="71"/>
    </row>
    <row r="515" spans="2:4" x14ac:dyDescent="0.2">
      <c r="B515" s="69"/>
      <c r="C515" s="70"/>
      <c r="D515" s="71"/>
    </row>
    <row r="516" spans="2:4" x14ac:dyDescent="0.2">
      <c r="B516" s="69"/>
      <c r="C516" s="70"/>
      <c r="D516" s="71"/>
    </row>
    <row r="517" spans="2:4" x14ac:dyDescent="0.2">
      <c r="B517" s="69"/>
      <c r="C517" s="70"/>
      <c r="D517" s="71"/>
    </row>
    <row r="518" spans="2:4" x14ac:dyDescent="0.2">
      <c r="B518" s="69"/>
      <c r="C518" s="70"/>
      <c r="D518" s="71"/>
    </row>
    <row r="519" spans="2:4" x14ac:dyDescent="0.2">
      <c r="B519" s="69"/>
      <c r="C519" s="70"/>
      <c r="D519" s="71"/>
    </row>
    <row r="520" spans="2:4" x14ac:dyDescent="0.2">
      <c r="B520" s="69"/>
      <c r="C520" s="70"/>
      <c r="D520" s="71"/>
    </row>
    <row r="521" spans="2:4" x14ac:dyDescent="0.2">
      <c r="B521" s="69"/>
      <c r="C521" s="70"/>
      <c r="D521" s="71"/>
    </row>
    <row r="522" spans="2:4" x14ac:dyDescent="0.2">
      <c r="B522" s="69"/>
      <c r="C522" s="70"/>
      <c r="D522" s="71"/>
    </row>
    <row r="523" spans="2:4" x14ac:dyDescent="0.2">
      <c r="B523" s="69"/>
      <c r="C523" s="70"/>
      <c r="D523" s="71"/>
    </row>
    <row r="524" spans="2:4" x14ac:dyDescent="0.2">
      <c r="B524" s="69"/>
      <c r="C524" s="70"/>
      <c r="D524" s="71"/>
    </row>
    <row r="525" spans="2:4" x14ac:dyDescent="0.2">
      <c r="B525" s="69"/>
      <c r="C525" s="70"/>
      <c r="D525" s="71"/>
    </row>
    <row r="526" spans="2:4" x14ac:dyDescent="0.2">
      <c r="B526" s="69"/>
      <c r="C526" s="70"/>
      <c r="D526" s="71"/>
    </row>
    <row r="527" spans="2:4" x14ac:dyDescent="0.2">
      <c r="B527" s="69"/>
      <c r="C527" s="70"/>
      <c r="D527" s="71"/>
    </row>
    <row r="528" spans="2:4" x14ac:dyDescent="0.2">
      <c r="B528" s="69"/>
      <c r="C528" s="70"/>
      <c r="D528" s="71"/>
    </row>
    <row r="529" spans="2:4" x14ac:dyDescent="0.2">
      <c r="B529" s="69"/>
      <c r="C529" s="70"/>
      <c r="D529" s="71"/>
    </row>
    <row r="530" spans="2:4" x14ac:dyDescent="0.2">
      <c r="B530" s="69"/>
      <c r="C530" s="70"/>
      <c r="D530" s="71"/>
    </row>
    <row r="531" spans="2:4" x14ac:dyDescent="0.2">
      <c r="B531" s="69"/>
      <c r="C531" s="70"/>
      <c r="D531" s="71"/>
    </row>
    <row r="532" spans="2:4" x14ac:dyDescent="0.2">
      <c r="B532" s="69"/>
      <c r="C532" s="70"/>
      <c r="D532" s="71"/>
    </row>
    <row r="533" spans="2:4" x14ac:dyDescent="0.2">
      <c r="B533" s="69"/>
      <c r="C533" s="70"/>
      <c r="D533" s="71"/>
    </row>
    <row r="534" spans="2:4" x14ac:dyDescent="0.2">
      <c r="B534" s="69"/>
      <c r="C534" s="70"/>
      <c r="D534" s="71"/>
    </row>
    <row r="535" spans="2:4" x14ac:dyDescent="0.2">
      <c r="B535" s="69"/>
      <c r="C535" s="70"/>
      <c r="D535" s="71"/>
    </row>
    <row r="536" spans="2:4" x14ac:dyDescent="0.2">
      <c r="B536" s="69"/>
      <c r="C536" s="70"/>
      <c r="D536" s="71"/>
    </row>
    <row r="537" spans="2:4" x14ac:dyDescent="0.2">
      <c r="B537" s="69"/>
      <c r="C537" s="70"/>
      <c r="D537" s="71"/>
    </row>
    <row r="538" spans="2:4" x14ac:dyDescent="0.2">
      <c r="B538" s="69"/>
      <c r="C538" s="70"/>
      <c r="D538" s="71"/>
    </row>
    <row r="539" spans="2:4" x14ac:dyDescent="0.2">
      <c r="B539" s="69"/>
      <c r="C539" s="70"/>
      <c r="D539" s="71"/>
    </row>
    <row r="540" spans="2:4" x14ac:dyDescent="0.2">
      <c r="B540" s="69"/>
      <c r="C540" s="70"/>
      <c r="D540" s="71"/>
    </row>
    <row r="541" spans="2:4" x14ac:dyDescent="0.2">
      <c r="B541" s="69"/>
      <c r="C541" s="70"/>
      <c r="D541" s="71"/>
    </row>
    <row r="542" spans="2:4" x14ac:dyDescent="0.2">
      <c r="B542" s="69"/>
      <c r="C542" s="70"/>
      <c r="D542" s="71"/>
    </row>
    <row r="543" spans="2:4" x14ac:dyDescent="0.2">
      <c r="B543" s="69"/>
      <c r="C543" s="70"/>
      <c r="D543" s="71"/>
    </row>
    <row r="544" spans="2:4" x14ac:dyDescent="0.2">
      <c r="B544" s="69"/>
      <c r="C544" s="70"/>
      <c r="D544" s="71"/>
    </row>
    <row r="545" spans="2:4" x14ac:dyDescent="0.2">
      <c r="B545" s="69"/>
      <c r="C545" s="70"/>
      <c r="D545" s="71"/>
    </row>
    <row r="546" spans="2:4" x14ac:dyDescent="0.2">
      <c r="B546" s="69"/>
      <c r="C546" s="70"/>
      <c r="D546" s="71"/>
    </row>
    <row r="547" spans="2:4" x14ac:dyDescent="0.2">
      <c r="B547" s="69"/>
      <c r="C547" s="70"/>
      <c r="D547" s="71"/>
    </row>
    <row r="548" spans="2:4" x14ac:dyDescent="0.2">
      <c r="B548" s="69"/>
      <c r="C548" s="70"/>
      <c r="D548" s="71"/>
    </row>
    <row r="549" spans="2:4" x14ac:dyDescent="0.2">
      <c r="B549" s="69"/>
      <c r="C549" s="70"/>
      <c r="D549" s="71"/>
    </row>
    <row r="550" spans="2:4" x14ac:dyDescent="0.2">
      <c r="B550" s="69"/>
      <c r="C550" s="70"/>
      <c r="D550" s="71"/>
    </row>
    <row r="551" spans="2:4" x14ac:dyDescent="0.2">
      <c r="B551" s="69"/>
      <c r="C551" s="70"/>
      <c r="D551" s="71"/>
    </row>
    <row r="552" spans="2:4" x14ac:dyDescent="0.2">
      <c r="B552" s="69"/>
      <c r="C552" s="70"/>
      <c r="D552" s="71"/>
    </row>
    <row r="553" spans="2:4" x14ac:dyDescent="0.2">
      <c r="B553" s="69"/>
      <c r="C553" s="70"/>
      <c r="D553" s="71"/>
    </row>
    <row r="554" spans="2:4" x14ac:dyDescent="0.2">
      <c r="B554" s="69"/>
      <c r="C554" s="70"/>
      <c r="D554" s="71"/>
    </row>
    <row r="555" spans="2:4" x14ac:dyDescent="0.2">
      <c r="B555" s="69"/>
      <c r="C555" s="70"/>
      <c r="D555" s="71"/>
    </row>
    <row r="556" spans="2:4" x14ac:dyDescent="0.2">
      <c r="B556" s="69"/>
      <c r="C556" s="70"/>
      <c r="D556" s="71"/>
    </row>
    <row r="557" spans="2:4" x14ac:dyDescent="0.2">
      <c r="B557" s="69"/>
      <c r="C557" s="70"/>
      <c r="D557" s="71"/>
    </row>
    <row r="558" spans="2:4" x14ac:dyDescent="0.2">
      <c r="B558" s="69"/>
      <c r="C558" s="70"/>
      <c r="D558" s="71"/>
    </row>
    <row r="559" spans="2:4" x14ac:dyDescent="0.2">
      <c r="B559" s="69"/>
      <c r="C559" s="70"/>
      <c r="D559" s="71"/>
    </row>
    <row r="560" spans="2:4" x14ac:dyDescent="0.2">
      <c r="B560" s="69"/>
      <c r="C560" s="70"/>
      <c r="D560" s="71"/>
    </row>
    <row r="561" spans="2:4" x14ac:dyDescent="0.2">
      <c r="B561" s="69"/>
      <c r="C561" s="70"/>
      <c r="D561" s="71"/>
    </row>
    <row r="562" spans="2:4" x14ac:dyDescent="0.2">
      <c r="B562" s="69"/>
      <c r="C562" s="70"/>
      <c r="D562" s="71"/>
    </row>
    <row r="563" spans="2:4" x14ac:dyDescent="0.2">
      <c r="B563" s="69"/>
      <c r="C563" s="70"/>
      <c r="D563" s="71"/>
    </row>
    <row r="564" spans="2:4" x14ac:dyDescent="0.2">
      <c r="B564" s="69"/>
      <c r="C564" s="70"/>
      <c r="D564" s="71"/>
    </row>
    <row r="565" spans="2:4" x14ac:dyDescent="0.2">
      <c r="B565" s="69"/>
      <c r="C565" s="70"/>
      <c r="D565" s="71"/>
    </row>
    <row r="566" spans="2:4" x14ac:dyDescent="0.2">
      <c r="B566" s="69"/>
      <c r="C566" s="70"/>
      <c r="D566" s="71"/>
    </row>
    <row r="567" spans="2:4" x14ac:dyDescent="0.2">
      <c r="B567" s="69"/>
      <c r="C567" s="70"/>
      <c r="D567" s="71"/>
    </row>
    <row r="568" spans="2:4" x14ac:dyDescent="0.2">
      <c r="B568" s="69"/>
      <c r="C568" s="70"/>
      <c r="D568" s="71"/>
    </row>
    <row r="569" spans="2:4" x14ac:dyDescent="0.2">
      <c r="B569" s="69"/>
      <c r="C569" s="70"/>
      <c r="D569" s="71"/>
    </row>
    <row r="570" spans="2:4" x14ac:dyDescent="0.2">
      <c r="B570" s="69"/>
      <c r="C570" s="70"/>
      <c r="D570" s="71"/>
    </row>
    <row r="571" spans="2:4" x14ac:dyDescent="0.2">
      <c r="B571" s="69"/>
      <c r="C571" s="70"/>
      <c r="D571" s="71"/>
    </row>
    <row r="572" spans="2:4" x14ac:dyDescent="0.2">
      <c r="B572" s="69"/>
      <c r="C572" s="70"/>
      <c r="D572" s="71"/>
    </row>
    <row r="573" spans="2:4" x14ac:dyDescent="0.2">
      <c r="B573" s="69"/>
      <c r="C573" s="70"/>
      <c r="D573" s="71"/>
    </row>
    <row r="574" spans="2:4" x14ac:dyDescent="0.2">
      <c r="B574" s="69"/>
      <c r="C574" s="70"/>
      <c r="D574" s="71"/>
    </row>
    <row r="575" spans="2:4" x14ac:dyDescent="0.2">
      <c r="B575" s="69"/>
      <c r="C575" s="70"/>
      <c r="D575" s="71"/>
    </row>
    <row r="576" spans="2:4" x14ac:dyDescent="0.2">
      <c r="B576" s="69"/>
      <c r="C576" s="70"/>
      <c r="D576" s="71"/>
    </row>
    <row r="577" spans="2:4" x14ac:dyDescent="0.2">
      <c r="B577" s="69"/>
      <c r="C577" s="70"/>
      <c r="D577" s="71"/>
    </row>
    <row r="578" spans="2:4" x14ac:dyDescent="0.2">
      <c r="B578" s="69"/>
      <c r="C578" s="70"/>
      <c r="D578" s="71"/>
    </row>
    <row r="579" spans="2:4" x14ac:dyDescent="0.2">
      <c r="B579" s="69"/>
      <c r="C579" s="70"/>
      <c r="D579" s="71"/>
    </row>
    <row r="580" spans="2:4" x14ac:dyDescent="0.2">
      <c r="B580" s="69"/>
      <c r="C580" s="70"/>
      <c r="D580" s="71"/>
    </row>
    <row r="581" spans="2:4" x14ac:dyDescent="0.2">
      <c r="B581" s="69"/>
      <c r="C581" s="70"/>
      <c r="D581" s="71"/>
    </row>
    <row r="582" spans="2:4" x14ac:dyDescent="0.2">
      <c r="B582" s="69"/>
      <c r="C582" s="70"/>
      <c r="D582" s="71"/>
    </row>
    <row r="583" spans="2:4" x14ac:dyDescent="0.2">
      <c r="B583" s="69"/>
      <c r="C583" s="70"/>
      <c r="D583" s="71"/>
    </row>
    <row r="584" spans="2:4" x14ac:dyDescent="0.2">
      <c r="B584" s="69"/>
      <c r="C584" s="70"/>
      <c r="D584" s="71"/>
    </row>
    <row r="585" spans="2:4" x14ac:dyDescent="0.2">
      <c r="B585" s="69"/>
      <c r="C585" s="70"/>
      <c r="D585" s="71"/>
    </row>
    <row r="586" spans="2:4" x14ac:dyDescent="0.2">
      <c r="B586" s="69"/>
      <c r="C586" s="70"/>
      <c r="D586" s="71"/>
    </row>
    <row r="587" spans="2:4" x14ac:dyDescent="0.2">
      <c r="B587" s="69"/>
      <c r="C587" s="70"/>
      <c r="D587" s="71"/>
    </row>
    <row r="588" spans="2:4" x14ac:dyDescent="0.2">
      <c r="B588" s="69"/>
      <c r="C588" s="70"/>
      <c r="D588" s="71"/>
    </row>
    <row r="589" spans="2:4" x14ac:dyDescent="0.2">
      <c r="B589" s="69"/>
      <c r="C589" s="70"/>
      <c r="D589" s="71"/>
    </row>
    <row r="590" spans="2:4" x14ac:dyDescent="0.2">
      <c r="B590" s="69"/>
      <c r="C590" s="70"/>
      <c r="D590" s="71"/>
    </row>
    <row r="591" spans="2:4" x14ac:dyDescent="0.2">
      <c r="B591" s="69"/>
      <c r="C591" s="70"/>
      <c r="D591" s="71"/>
    </row>
    <row r="592" spans="2:4" x14ac:dyDescent="0.2">
      <c r="B592" s="69"/>
      <c r="C592" s="70"/>
      <c r="D592" s="71"/>
    </row>
    <row r="593" spans="2:4" x14ac:dyDescent="0.2">
      <c r="B593" s="69"/>
      <c r="C593" s="70"/>
      <c r="D593" s="71"/>
    </row>
    <row r="594" spans="2:4" x14ac:dyDescent="0.2">
      <c r="B594" s="69"/>
      <c r="C594" s="70"/>
      <c r="D594" s="71"/>
    </row>
    <row r="595" spans="2:4" x14ac:dyDescent="0.2">
      <c r="B595" s="69"/>
      <c r="C595" s="70"/>
      <c r="D595" s="71"/>
    </row>
    <row r="596" spans="2:4" x14ac:dyDescent="0.2">
      <c r="B596" s="69"/>
      <c r="C596" s="70"/>
      <c r="D596" s="71"/>
    </row>
    <row r="597" spans="2:4" x14ac:dyDescent="0.2">
      <c r="B597" s="69"/>
      <c r="C597" s="70"/>
      <c r="D597" s="71"/>
    </row>
    <row r="598" spans="2:4" x14ac:dyDescent="0.2">
      <c r="B598" s="69"/>
      <c r="C598" s="70"/>
      <c r="D598" s="71"/>
    </row>
    <row r="599" spans="2:4" x14ac:dyDescent="0.2">
      <c r="B599" s="69"/>
      <c r="C599" s="70"/>
      <c r="D599" s="71"/>
    </row>
    <row r="600" spans="2:4" x14ac:dyDescent="0.2">
      <c r="B600" s="69"/>
      <c r="C600" s="70"/>
      <c r="D600" s="71"/>
    </row>
    <row r="601" spans="2:4" x14ac:dyDescent="0.2">
      <c r="B601" s="69"/>
      <c r="C601" s="70"/>
      <c r="D601" s="71"/>
    </row>
    <row r="602" spans="2:4" x14ac:dyDescent="0.2">
      <c r="B602" s="69"/>
      <c r="C602" s="70"/>
      <c r="D602" s="71"/>
    </row>
    <row r="603" spans="2:4" x14ac:dyDescent="0.2">
      <c r="B603" s="69"/>
      <c r="C603" s="70"/>
      <c r="D603" s="71"/>
    </row>
    <row r="604" spans="2:4" x14ac:dyDescent="0.2">
      <c r="B604" s="69"/>
      <c r="C604" s="70"/>
      <c r="D604" s="71"/>
    </row>
    <row r="605" spans="2:4" x14ac:dyDescent="0.2">
      <c r="B605" s="69"/>
      <c r="C605" s="70"/>
      <c r="D605" s="71"/>
    </row>
    <row r="606" spans="2:4" x14ac:dyDescent="0.2">
      <c r="B606" s="69"/>
      <c r="C606" s="70"/>
      <c r="D606" s="71"/>
    </row>
    <row r="607" spans="2:4" x14ac:dyDescent="0.2">
      <c r="B607" s="69"/>
      <c r="C607" s="70"/>
      <c r="D607" s="71"/>
    </row>
    <row r="608" spans="2:4" x14ac:dyDescent="0.2">
      <c r="B608" s="69"/>
      <c r="C608" s="70"/>
      <c r="D608" s="71"/>
    </row>
    <row r="609" spans="2:4" x14ac:dyDescent="0.2">
      <c r="B609" s="69"/>
      <c r="C609" s="70"/>
      <c r="D609" s="71"/>
    </row>
    <row r="610" spans="2:4" x14ac:dyDescent="0.2">
      <c r="B610" s="69"/>
      <c r="C610" s="70"/>
      <c r="D610" s="71"/>
    </row>
    <row r="611" spans="2:4" x14ac:dyDescent="0.2">
      <c r="B611" s="69"/>
      <c r="C611" s="70"/>
      <c r="D611" s="71"/>
    </row>
    <row r="612" spans="2:4" x14ac:dyDescent="0.2">
      <c r="B612" s="69"/>
      <c r="C612" s="70"/>
      <c r="D612" s="71"/>
    </row>
    <row r="613" spans="2:4" x14ac:dyDescent="0.2">
      <c r="B613" s="69"/>
      <c r="C613" s="70"/>
      <c r="D613" s="71"/>
    </row>
    <row r="614" spans="2:4" x14ac:dyDescent="0.2">
      <c r="B614" s="69"/>
      <c r="C614" s="70"/>
      <c r="D614" s="71"/>
    </row>
    <row r="615" spans="2:4" x14ac:dyDescent="0.2">
      <c r="B615" s="69"/>
      <c r="C615" s="70"/>
      <c r="D615" s="71"/>
    </row>
    <row r="616" spans="2:4" x14ac:dyDescent="0.2">
      <c r="B616" s="69"/>
      <c r="C616" s="70"/>
      <c r="D616" s="71"/>
    </row>
    <row r="617" spans="2:4" x14ac:dyDescent="0.2">
      <c r="B617" s="69"/>
      <c r="C617" s="70"/>
      <c r="D617" s="71"/>
    </row>
    <row r="618" spans="2:4" x14ac:dyDescent="0.2">
      <c r="B618" s="69"/>
      <c r="C618" s="70"/>
      <c r="D618" s="71"/>
    </row>
    <row r="619" spans="2:4" x14ac:dyDescent="0.2">
      <c r="B619" s="69"/>
      <c r="C619" s="70"/>
      <c r="D619" s="71"/>
    </row>
    <row r="620" spans="2:4" x14ac:dyDescent="0.2">
      <c r="B620" s="69"/>
      <c r="C620" s="70"/>
      <c r="D620" s="71"/>
    </row>
    <row r="621" spans="2:4" x14ac:dyDescent="0.2">
      <c r="B621" s="69"/>
      <c r="C621" s="70"/>
      <c r="D621" s="71"/>
    </row>
    <row r="622" spans="2:4" x14ac:dyDescent="0.2">
      <c r="B622" s="69"/>
      <c r="C622" s="70"/>
      <c r="D622" s="71"/>
    </row>
    <row r="623" spans="2:4" x14ac:dyDescent="0.2">
      <c r="B623" s="69"/>
      <c r="C623" s="70"/>
      <c r="D623" s="71"/>
    </row>
    <row r="624" spans="2:4" x14ac:dyDescent="0.2">
      <c r="B624" s="69"/>
      <c r="C624" s="70"/>
      <c r="D624" s="71"/>
    </row>
    <row r="625" spans="2:4" x14ac:dyDescent="0.2">
      <c r="B625" s="69"/>
      <c r="C625" s="70"/>
      <c r="D625" s="71"/>
    </row>
    <row r="626" spans="2:4" x14ac:dyDescent="0.2">
      <c r="B626" s="69"/>
      <c r="C626" s="70"/>
      <c r="D626" s="71"/>
    </row>
    <row r="627" spans="2:4" x14ac:dyDescent="0.2">
      <c r="B627" s="69"/>
      <c r="C627" s="70"/>
      <c r="D627" s="71"/>
    </row>
    <row r="628" spans="2:4" x14ac:dyDescent="0.2">
      <c r="B628" s="69"/>
      <c r="C628" s="70"/>
      <c r="D628" s="71"/>
    </row>
    <row r="629" spans="2:4" x14ac:dyDescent="0.2">
      <c r="B629" s="69"/>
      <c r="C629" s="70"/>
      <c r="D629" s="71"/>
    </row>
    <row r="630" spans="2:4" x14ac:dyDescent="0.2">
      <c r="B630" s="69"/>
      <c r="C630" s="70"/>
      <c r="D630" s="71"/>
    </row>
    <row r="631" spans="2:4" x14ac:dyDescent="0.2">
      <c r="B631" s="69"/>
      <c r="C631" s="70"/>
      <c r="D631" s="71"/>
    </row>
    <row r="632" spans="2:4" x14ac:dyDescent="0.2">
      <c r="B632" s="69"/>
      <c r="C632" s="70"/>
      <c r="D632" s="71"/>
    </row>
    <row r="633" spans="2:4" x14ac:dyDescent="0.2">
      <c r="B633" s="69"/>
      <c r="C633" s="70"/>
      <c r="D633" s="71"/>
    </row>
    <row r="634" spans="2:4" x14ac:dyDescent="0.2">
      <c r="B634" s="69"/>
      <c r="C634" s="70"/>
      <c r="D634" s="71"/>
    </row>
    <row r="635" spans="2:4" x14ac:dyDescent="0.2">
      <c r="B635" s="69"/>
      <c r="C635" s="70"/>
      <c r="D635" s="71"/>
    </row>
    <row r="636" spans="2:4" x14ac:dyDescent="0.2">
      <c r="B636" s="69"/>
      <c r="C636" s="70"/>
      <c r="D636" s="71"/>
    </row>
    <row r="637" spans="2:4" x14ac:dyDescent="0.2">
      <c r="B637" s="69"/>
      <c r="C637" s="70"/>
      <c r="D637" s="71"/>
    </row>
    <row r="638" spans="2:4" x14ac:dyDescent="0.2">
      <c r="B638" s="69"/>
      <c r="C638" s="70"/>
      <c r="D638" s="71"/>
    </row>
    <row r="639" spans="2:4" x14ac:dyDescent="0.2">
      <c r="B639" s="69"/>
      <c r="C639" s="70"/>
      <c r="D639" s="71"/>
    </row>
    <row r="640" spans="2:4" x14ac:dyDescent="0.2">
      <c r="B640" s="69"/>
      <c r="C640" s="70"/>
      <c r="D640" s="71"/>
    </row>
    <row r="641" spans="2:4" x14ac:dyDescent="0.2">
      <c r="B641" s="69"/>
      <c r="C641" s="70"/>
      <c r="D641" s="71"/>
    </row>
    <row r="642" spans="2:4" x14ac:dyDescent="0.2">
      <c r="B642" s="69"/>
      <c r="C642" s="70"/>
      <c r="D642" s="71"/>
    </row>
    <row r="643" spans="2:4" x14ac:dyDescent="0.2">
      <c r="B643" s="69"/>
      <c r="C643" s="70"/>
      <c r="D643" s="71"/>
    </row>
    <row r="644" spans="2:4" x14ac:dyDescent="0.2">
      <c r="B644" s="69"/>
      <c r="C644" s="70"/>
      <c r="D644" s="71"/>
    </row>
    <row r="645" spans="2:4" x14ac:dyDescent="0.2">
      <c r="B645" s="69"/>
      <c r="C645" s="70"/>
      <c r="D645" s="71"/>
    </row>
    <row r="646" spans="2:4" x14ac:dyDescent="0.2">
      <c r="B646" s="69"/>
      <c r="C646" s="70"/>
      <c r="D646" s="71"/>
    </row>
    <row r="647" spans="2:4" x14ac:dyDescent="0.2">
      <c r="B647" s="69"/>
      <c r="C647" s="70"/>
      <c r="D647" s="71"/>
    </row>
    <row r="648" spans="2:4" x14ac:dyDescent="0.2">
      <c r="B648" s="69"/>
      <c r="C648" s="70"/>
      <c r="D648" s="71"/>
    </row>
    <row r="649" spans="2:4" x14ac:dyDescent="0.2">
      <c r="B649" s="69"/>
      <c r="C649" s="70"/>
      <c r="D649" s="71"/>
    </row>
    <row r="650" spans="2:4" x14ac:dyDescent="0.2">
      <c r="B650" s="69"/>
      <c r="C650" s="70"/>
      <c r="D650" s="71"/>
    </row>
    <row r="651" spans="2:4" x14ac:dyDescent="0.2">
      <c r="B651" s="69"/>
      <c r="C651" s="70"/>
      <c r="D651" s="71"/>
    </row>
    <row r="652" spans="2:4" x14ac:dyDescent="0.2">
      <c r="B652" s="69"/>
      <c r="C652" s="70"/>
      <c r="D652" s="71"/>
    </row>
    <row r="653" spans="2:4" x14ac:dyDescent="0.2">
      <c r="B653" s="69"/>
      <c r="C653" s="70"/>
      <c r="D653" s="71"/>
    </row>
    <row r="654" spans="2:4" x14ac:dyDescent="0.2">
      <c r="B654" s="69"/>
      <c r="C654" s="70"/>
      <c r="D654" s="71"/>
    </row>
    <row r="655" spans="2:4" x14ac:dyDescent="0.2">
      <c r="B655" s="69"/>
      <c r="C655" s="70"/>
      <c r="D655" s="71"/>
    </row>
    <row r="656" spans="2:4" x14ac:dyDescent="0.2">
      <c r="B656" s="69"/>
      <c r="C656" s="70"/>
      <c r="D656" s="71"/>
    </row>
    <row r="657" spans="2:4" x14ac:dyDescent="0.2">
      <c r="B657" s="69"/>
      <c r="C657" s="70"/>
      <c r="D657" s="71"/>
    </row>
    <row r="658" spans="2:4" x14ac:dyDescent="0.2">
      <c r="B658" s="69"/>
      <c r="C658" s="70"/>
      <c r="D658" s="71"/>
    </row>
    <row r="659" spans="2:4" x14ac:dyDescent="0.2">
      <c r="B659" s="69"/>
      <c r="C659" s="70"/>
      <c r="D659" s="71"/>
    </row>
    <row r="660" spans="2:4" x14ac:dyDescent="0.2">
      <c r="B660" s="69"/>
      <c r="C660" s="70"/>
      <c r="D660" s="71"/>
    </row>
    <row r="661" spans="2:4" x14ac:dyDescent="0.2">
      <c r="B661" s="69"/>
      <c r="C661" s="70"/>
      <c r="D661" s="71"/>
    </row>
    <row r="662" spans="2:4" x14ac:dyDescent="0.2">
      <c r="B662" s="69"/>
      <c r="C662" s="70"/>
      <c r="D662" s="71"/>
    </row>
    <row r="663" spans="2:4" x14ac:dyDescent="0.2">
      <c r="B663" s="69"/>
      <c r="C663" s="70"/>
      <c r="D663" s="71"/>
    </row>
    <row r="664" spans="2:4" x14ac:dyDescent="0.2">
      <c r="B664" s="69"/>
      <c r="C664" s="70"/>
      <c r="D664" s="71"/>
    </row>
    <row r="665" spans="2:4" x14ac:dyDescent="0.2">
      <c r="B665" s="69"/>
      <c r="C665" s="70"/>
      <c r="D665" s="71"/>
    </row>
    <row r="666" spans="2:4" x14ac:dyDescent="0.2">
      <c r="B666" s="69"/>
      <c r="C666" s="70"/>
      <c r="D666" s="71"/>
    </row>
    <row r="667" spans="2:4" x14ac:dyDescent="0.2">
      <c r="B667" s="69"/>
      <c r="C667" s="70"/>
      <c r="D667" s="71"/>
    </row>
    <row r="668" spans="2:4" x14ac:dyDescent="0.2">
      <c r="B668" s="69"/>
      <c r="C668" s="70"/>
      <c r="D668" s="71"/>
    </row>
    <row r="669" spans="2:4" x14ac:dyDescent="0.2">
      <c r="B669" s="69"/>
      <c r="C669" s="70"/>
      <c r="D669" s="71"/>
    </row>
    <row r="670" spans="2:4" x14ac:dyDescent="0.2">
      <c r="B670" s="69"/>
      <c r="C670" s="70"/>
      <c r="D670" s="71"/>
    </row>
    <row r="671" spans="2:4" x14ac:dyDescent="0.2">
      <c r="B671" s="69"/>
      <c r="C671" s="70"/>
      <c r="D671" s="71"/>
    </row>
    <row r="672" spans="2:4" x14ac:dyDescent="0.2">
      <c r="B672" s="69"/>
      <c r="C672" s="70"/>
      <c r="D672" s="71"/>
    </row>
    <row r="673" spans="2:4" x14ac:dyDescent="0.2">
      <c r="B673" s="69"/>
      <c r="C673" s="70"/>
      <c r="D673" s="71"/>
    </row>
    <row r="674" spans="2:4" x14ac:dyDescent="0.2">
      <c r="B674" s="69"/>
      <c r="C674" s="70"/>
      <c r="D674" s="71"/>
    </row>
    <row r="675" spans="2:4" x14ac:dyDescent="0.2">
      <c r="B675" s="69"/>
      <c r="C675" s="70"/>
      <c r="D675" s="71"/>
    </row>
    <row r="676" spans="2:4" x14ac:dyDescent="0.2">
      <c r="B676" s="69"/>
      <c r="C676" s="70"/>
      <c r="D676" s="71"/>
    </row>
    <row r="677" spans="2:4" x14ac:dyDescent="0.2">
      <c r="B677" s="69"/>
      <c r="C677" s="70"/>
      <c r="D677" s="71"/>
    </row>
    <row r="678" spans="2:4" x14ac:dyDescent="0.2">
      <c r="B678" s="69"/>
      <c r="C678" s="70"/>
      <c r="D678" s="71"/>
    </row>
    <row r="679" spans="2:4" x14ac:dyDescent="0.2">
      <c r="B679" s="69"/>
      <c r="C679" s="70"/>
      <c r="D679" s="71"/>
    </row>
    <row r="680" spans="2:4" x14ac:dyDescent="0.2">
      <c r="B680" s="69"/>
      <c r="C680" s="70"/>
      <c r="D680" s="71"/>
    </row>
    <row r="681" spans="2:4" x14ac:dyDescent="0.2">
      <c r="B681" s="69"/>
      <c r="C681" s="70"/>
      <c r="D681" s="71"/>
    </row>
    <row r="682" spans="2:4" x14ac:dyDescent="0.2">
      <c r="B682" s="69"/>
      <c r="C682" s="70"/>
      <c r="D682" s="71"/>
    </row>
    <row r="683" spans="2:4" x14ac:dyDescent="0.2">
      <c r="B683" s="69"/>
      <c r="C683" s="70"/>
      <c r="D683" s="71"/>
    </row>
    <row r="684" spans="2:4" x14ac:dyDescent="0.2">
      <c r="B684" s="69"/>
      <c r="C684" s="70"/>
      <c r="D684" s="71"/>
    </row>
    <row r="685" spans="2:4" x14ac:dyDescent="0.2">
      <c r="B685" s="69"/>
      <c r="C685" s="70"/>
      <c r="D685" s="71"/>
    </row>
    <row r="686" spans="2:4" x14ac:dyDescent="0.2">
      <c r="B686" s="69"/>
      <c r="C686" s="70"/>
      <c r="D686" s="71"/>
    </row>
    <row r="687" spans="2:4" x14ac:dyDescent="0.2">
      <c r="B687" s="69"/>
      <c r="C687" s="70"/>
      <c r="D687" s="71"/>
    </row>
    <row r="688" spans="2:4" x14ac:dyDescent="0.2">
      <c r="B688" s="69"/>
      <c r="C688" s="70"/>
      <c r="D688" s="71"/>
    </row>
    <row r="689" spans="2:4" x14ac:dyDescent="0.2">
      <c r="B689" s="69"/>
      <c r="C689" s="70"/>
      <c r="D689" s="71"/>
    </row>
    <row r="690" spans="2:4" x14ac:dyDescent="0.2">
      <c r="B690" s="69"/>
      <c r="C690" s="70"/>
      <c r="D690" s="71"/>
    </row>
    <row r="691" spans="2:4" x14ac:dyDescent="0.2">
      <c r="B691" s="69"/>
      <c r="C691" s="70"/>
      <c r="D691" s="71"/>
    </row>
    <row r="692" spans="2:4" x14ac:dyDescent="0.2">
      <c r="B692" s="69"/>
      <c r="C692" s="70"/>
      <c r="D692" s="71"/>
    </row>
    <row r="693" spans="2:4" x14ac:dyDescent="0.2">
      <c r="B693" s="69"/>
      <c r="C693" s="70"/>
      <c r="D693" s="71"/>
    </row>
    <row r="694" spans="2:4" x14ac:dyDescent="0.2">
      <c r="B694" s="69"/>
      <c r="C694" s="70"/>
      <c r="D694" s="71"/>
    </row>
    <row r="695" spans="2:4" x14ac:dyDescent="0.2">
      <c r="B695" s="69"/>
      <c r="C695" s="70"/>
      <c r="D695" s="71"/>
    </row>
    <row r="696" spans="2:4" x14ac:dyDescent="0.2">
      <c r="B696" s="69"/>
      <c r="C696" s="70"/>
      <c r="D696" s="71"/>
    </row>
    <row r="697" spans="2:4" x14ac:dyDescent="0.2">
      <c r="B697" s="69"/>
      <c r="C697" s="70"/>
      <c r="D697" s="71"/>
    </row>
    <row r="698" spans="2:4" x14ac:dyDescent="0.2">
      <c r="B698" s="69"/>
      <c r="C698" s="70"/>
      <c r="D698" s="71"/>
    </row>
    <row r="699" spans="2:4" x14ac:dyDescent="0.2">
      <c r="B699" s="69"/>
      <c r="C699" s="70"/>
      <c r="D699" s="71"/>
    </row>
    <row r="700" spans="2:4" x14ac:dyDescent="0.2">
      <c r="B700" s="69"/>
      <c r="C700" s="70"/>
      <c r="D700" s="71"/>
    </row>
    <row r="701" spans="2:4" x14ac:dyDescent="0.2">
      <c r="B701" s="69"/>
      <c r="C701" s="70"/>
      <c r="D701" s="71"/>
    </row>
    <row r="702" spans="2:4" x14ac:dyDescent="0.2">
      <c r="B702" s="69"/>
      <c r="C702" s="70"/>
      <c r="D702" s="71"/>
    </row>
    <row r="703" spans="2:4" x14ac:dyDescent="0.2">
      <c r="B703" s="69"/>
      <c r="C703" s="70"/>
      <c r="D703" s="71"/>
    </row>
    <row r="704" spans="2:4" x14ac:dyDescent="0.2">
      <c r="B704" s="69"/>
      <c r="C704" s="70"/>
      <c r="D704" s="71"/>
    </row>
    <row r="705" spans="2:4" x14ac:dyDescent="0.2">
      <c r="B705" s="69"/>
      <c r="C705" s="70"/>
      <c r="D705" s="71"/>
    </row>
    <row r="706" spans="2:4" x14ac:dyDescent="0.2">
      <c r="B706" s="69"/>
      <c r="C706" s="70"/>
      <c r="D706" s="71"/>
    </row>
    <row r="707" spans="2:4" x14ac:dyDescent="0.2">
      <c r="B707" s="69"/>
      <c r="C707" s="70"/>
      <c r="D707" s="71"/>
    </row>
    <row r="708" spans="2:4" x14ac:dyDescent="0.2">
      <c r="B708" s="69"/>
      <c r="C708" s="70"/>
      <c r="D708" s="71"/>
    </row>
    <row r="709" spans="2:4" x14ac:dyDescent="0.2">
      <c r="B709" s="69"/>
      <c r="C709" s="70"/>
      <c r="D709" s="71"/>
    </row>
    <row r="710" spans="2:4" x14ac:dyDescent="0.2">
      <c r="B710" s="69"/>
      <c r="C710" s="70"/>
      <c r="D710" s="71"/>
    </row>
    <row r="711" spans="2:4" x14ac:dyDescent="0.2">
      <c r="B711" s="69"/>
      <c r="C711" s="70"/>
      <c r="D711" s="71"/>
    </row>
    <row r="712" spans="2:4" x14ac:dyDescent="0.2">
      <c r="B712" s="69"/>
      <c r="C712" s="70"/>
      <c r="D712" s="71"/>
    </row>
    <row r="713" spans="2:4" x14ac:dyDescent="0.2">
      <c r="B713" s="69"/>
      <c r="C713" s="70"/>
      <c r="D713" s="71"/>
    </row>
    <row r="714" spans="2:4" x14ac:dyDescent="0.2">
      <c r="B714" s="69"/>
      <c r="C714" s="70"/>
      <c r="D714" s="71"/>
    </row>
    <row r="715" spans="2:4" x14ac:dyDescent="0.2">
      <c r="B715" s="69"/>
      <c r="C715" s="70"/>
      <c r="D715" s="71"/>
    </row>
    <row r="716" spans="2:4" x14ac:dyDescent="0.2">
      <c r="B716" s="69"/>
      <c r="C716" s="70"/>
      <c r="D716" s="71"/>
    </row>
    <row r="717" spans="2:4" x14ac:dyDescent="0.2">
      <c r="B717" s="69"/>
      <c r="C717" s="70"/>
      <c r="D717" s="71"/>
    </row>
    <row r="718" spans="2:4" x14ac:dyDescent="0.2">
      <c r="B718" s="69"/>
      <c r="C718" s="70"/>
      <c r="D718" s="71"/>
    </row>
    <row r="719" spans="2:4" x14ac:dyDescent="0.2">
      <c r="B719" s="69"/>
      <c r="C719" s="70"/>
      <c r="D719" s="71"/>
    </row>
    <row r="720" spans="2:4" x14ac:dyDescent="0.2">
      <c r="B720" s="69"/>
      <c r="C720" s="70"/>
      <c r="D720" s="71"/>
    </row>
    <row r="721" spans="2:4" x14ac:dyDescent="0.2">
      <c r="B721" s="69"/>
      <c r="C721" s="70"/>
      <c r="D721" s="71"/>
    </row>
    <row r="722" spans="2:4" x14ac:dyDescent="0.2">
      <c r="B722" s="69"/>
      <c r="C722" s="70"/>
      <c r="D722" s="71"/>
    </row>
    <row r="723" spans="2:4" x14ac:dyDescent="0.2">
      <c r="B723" s="69"/>
      <c r="C723" s="70"/>
      <c r="D723" s="71"/>
    </row>
    <row r="724" spans="2:4" x14ac:dyDescent="0.2">
      <c r="B724" s="69"/>
      <c r="C724" s="70"/>
      <c r="D724" s="71"/>
    </row>
    <row r="725" spans="2:4" x14ac:dyDescent="0.2">
      <c r="B725" s="69"/>
      <c r="C725" s="70"/>
      <c r="D725" s="71"/>
    </row>
    <row r="726" spans="2:4" x14ac:dyDescent="0.2">
      <c r="B726" s="69"/>
      <c r="C726" s="70"/>
      <c r="D726" s="71"/>
    </row>
    <row r="727" spans="2:4" x14ac:dyDescent="0.2">
      <c r="B727" s="69"/>
      <c r="C727" s="70"/>
      <c r="D727" s="71"/>
    </row>
    <row r="728" spans="2:4" x14ac:dyDescent="0.2">
      <c r="B728" s="69"/>
      <c r="C728" s="70"/>
      <c r="D728" s="71"/>
    </row>
    <row r="729" spans="2:4" x14ac:dyDescent="0.2">
      <c r="B729" s="69"/>
      <c r="C729" s="70"/>
      <c r="D729" s="71"/>
    </row>
    <row r="730" spans="2:4" x14ac:dyDescent="0.2">
      <c r="B730" s="69"/>
      <c r="C730" s="70"/>
      <c r="D730" s="71"/>
    </row>
    <row r="731" spans="2:4" x14ac:dyDescent="0.2">
      <c r="B731" s="69"/>
      <c r="C731" s="70"/>
      <c r="D731" s="71"/>
    </row>
    <row r="732" spans="2:4" x14ac:dyDescent="0.2">
      <c r="B732" s="69"/>
      <c r="C732" s="70"/>
      <c r="D732" s="71"/>
    </row>
    <row r="733" spans="2:4" x14ac:dyDescent="0.2">
      <c r="B733" s="69"/>
      <c r="C733" s="70"/>
      <c r="D733" s="71"/>
    </row>
    <row r="734" spans="2:4" x14ac:dyDescent="0.2">
      <c r="B734" s="69"/>
      <c r="C734" s="70"/>
      <c r="D734" s="71"/>
    </row>
    <row r="735" spans="2:4" x14ac:dyDescent="0.2">
      <c r="B735" s="69"/>
      <c r="C735" s="70"/>
      <c r="D735" s="71"/>
    </row>
    <row r="736" spans="2:4" x14ac:dyDescent="0.2">
      <c r="B736" s="69"/>
      <c r="C736" s="70"/>
      <c r="D736" s="71"/>
    </row>
    <row r="737" spans="2:4" x14ac:dyDescent="0.2">
      <c r="B737" s="69"/>
      <c r="C737" s="70"/>
      <c r="D737" s="71"/>
    </row>
    <row r="738" spans="2:4" x14ac:dyDescent="0.2">
      <c r="B738" s="69"/>
      <c r="C738" s="70"/>
      <c r="D738" s="71"/>
    </row>
    <row r="739" spans="2:4" x14ac:dyDescent="0.2">
      <c r="B739" s="69"/>
      <c r="C739" s="70"/>
      <c r="D739" s="71"/>
    </row>
    <row r="740" spans="2:4" x14ac:dyDescent="0.2">
      <c r="B740" s="69"/>
      <c r="C740" s="70"/>
      <c r="D740" s="71"/>
    </row>
    <row r="741" spans="2:4" x14ac:dyDescent="0.2">
      <c r="B741" s="69"/>
      <c r="C741" s="70"/>
      <c r="D741" s="71"/>
    </row>
    <row r="742" spans="2:4" x14ac:dyDescent="0.2">
      <c r="B742" s="69"/>
      <c r="C742" s="70"/>
      <c r="D742" s="71"/>
    </row>
    <row r="743" spans="2:4" x14ac:dyDescent="0.2">
      <c r="B743" s="69"/>
      <c r="C743" s="70"/>
      <c r="D743" s="71"/>
    </row>
    <row r="744" spans="2:4" x14ac:dyDescent="0.2">
      <c r="B744" s="69"/>
      <c r="C744" s="70"/>
      <c r="D744" s="71"/>
    </row>
    <row r="745" spans="2:4" x14ac:dyDescent="0.2">
      <c r="B745" s="69"/>
      <c r="C745" s="70"/>
      <c r="D745" s="71"/>
    </row>
    <row r="746" spans="2:4" x14ac:dyDescent="0.2">
      <c r="B746" s="69"/>
      <c r="C746" s="70"/>
      <c r="D746" s="71"/>
    </row>
    <row r="747" spans="2:4" x14ac:dyDescent="0.2">
      <c r="B747" s="69"/>
      <c r="C747" s="70"/>
      <c r="D747" s="71"/>
    </row>
    <row r="748" spans="2:4" x14ac:dyDescent="0.2">
      <c r="B748" s="69"/>
      <c r="C748" s="70"/>
      <c r="D748" s="71"/>
    </row>
    <row r="749" spans="2:4" x14ac:dyDescent="0.2">
      <c r="B749" s="69"/>
      <c r="C749" s="70"/>
      <c r="D749" s="71"/>
    </row>
    <row r="750" spans="2:4" x14ac:dyDescent="0.2">
      <c r="B750" s="69"/>
      <c r="C750" s="70"/>
      <c r="D750" s="71"/>
    </row>
    <row r="751" spans="2:4" x14ac:dyDescent="0.2">
      <c r="B751" s="69"/>
      <c r="C751" s="70"/>
      <c r="D751" s="71"/>
    </row>
    <row r="752" spans="2:4" x14ac:dyDescent="0.2">
      <c r="B752" s="69"/>
      <c r="C752" s="70"/>
      <c r="D752" s="71"/>
    </row>
    <row r="753" spans="2:4" x14ac:dyDescent="0.2">
      <c r="B753" s="69"/>
      <c r="C753" s="70"/>
      <c r="D753" s="71"/>
    </row>
    <row r="754" spans="2:4" x14ac:dyDescent="0.2">
      <c r="B754" s="69"/>
      <c r="C754" s="70"/>
      <c r="D754" s="71"/>
    </row>
    <row r="755" spans="2:4" x14ac:dyDescent="0.2">
      <c r="B755" s="69"/>
      <c r="C755" s="70"/>
      <c r="D755" s="71"/>
    </row>
    <row r="756" spans="2:4" x14ac:dyDescent="0.2">
      <c r="B756" s="69"/>
      <c r="C756" s="70"/>
      <c r="D756" s="71"/>
    </row>
    <row r="757" spans="2:4" x14ac:dyDescent="0.2">
      <c r="B757" s="69"/>
      <c r="C757" s="70"/>
      <c r="D757" s="71"/>
    </row>
    <row r="758" spans="2:4" x14ac:dyDescent="0.2">
      <c r="B758" s="69"/>
      <c r="C758" s="70"/>
      <c r="D758" s="71"/>
    </row>
    <row r="759" spans="2:4" x14ac:dyDescent="0.2">
      <c r="B759" s="69"/>
      <c r="C759" s="70"/>
      <c r="D759" s="71"/>
    </row>
    <row r="760" spans="2:4" x14ac:dyDescent="0.2">
      <c r="B760" s="69"/>
      <c r="C760" s="70"/>
      <c r="D760" s="71"/>
    </row>
    <row r="761" spans="2:4" x14ac:dyDescent="0.2">
      <c r="B761" s="69"/>
      <c r="C761" s="70"/>
      <c r="D761" s="71"/>
    </row>
    <row r="762" spans="2:4" x14ac:dyDescent="0.2">
      <c r="B762" s="69"/>
      <c r="C762" s="70"/>
      <c r="D762" s="71"/>
    </row>
    <row r="763" spans="2:4" x14ac:dyDescent="0.2">
      <c r="B763" s="69"/>
      <c r="C763" s="70"/>
      <c r="D763" s="71"/>
    </row>
    <row r="764" spans="2:4" x14ac:dyDescent="0.2">
      <c r="B764" s="69"/>
      <c r="C764" s="70"/>
      <c r="D764" s="71"/>
    </row>
    <row r="765" spans="2:4" x14ac:dyDescent="0.2">
      <c r="B765" s="69"/>
      <c r="C765" s="70"/>
      <c r="D765" s="71"/>
    </row>
    <row r="766" spans="2:4" x14ac:dyDescent="0.2">
      <c r="B766" s="69"/>
      <c r="C766" s="70"/>
      <c r="D766" s="71"/>
    </row>
    <row r="767" spans="2:4" x14ac:dyDescent="0.2">
      <c r="B767" s="69"/>
      <c r="C767" s="70"/>
      <c r="D767" s="71"/>
    </row>
    <row r="768" spans="2:4" x14ac:dyDescent="0.2">
      <c r="B768" s="69"/>
      <c r="C768" s="70"/>
      <c r="D768" s="71"/>
    </row>
    <row r="769" spans="2:4" x14ac:dyDescent="0.2">
      <c r="B769" s="69"/>
      <c r="C769" s="70"/>
      <c r="D769" s="71"/>
    </row>
    <row r="770" spans="2:4" x14ac:dyDescent="0.2">
      <c r="B770" s="69"/>
      <c r="C770" s="70"/>
      <c r="D770" s="71"/>
    </row>
    <row r="771" spans="2:4" x14ac:dyDescent="0.2">
      <c r="B771" s="69"/>
      <c r="C771" s="70"/>
      <c r="D771" s="71"/>
    </row>
    <row r="772" spans="2:4" x14ac:dyDescent="0.2">
      <c r="B772" s="69"/>
      <c r="C772" s="70"/>
      <c r="D772" s="71"/>
    </row>
    <row r="773" spans="2:4" x14ac:dyDescent="0.2">
      <c r="B773" s="69"/>
      <c r="C773" s="70"/>
      <c r="D773" s="71"/>
    </row>
    <row r="774" spans="2:4" x14ac:dyDescent="0.2">
      <c r="B774" s="69"/>
      <c r="C774" s="70"/>
      <c r="D774" s="71"/>
    </row>
    <row r="775" spans="2:4" x14ac:dyDescent="0.2">
      <c r="B775" s="69"/>
      <c r="C775" s="70"/>
      <c r="D775" s="71"/>
    </row>
    <row r="776" spans="2:4" x14ac:dyDescent="0.2">
      <c r="B776" s="69"/>
      <c r="C776" s="70"/>
      <c r="D776" s="71"/>
    </row>
    <row r="777" spans="2:4" x14ac:dyDescent="0.2">
      <c r="B777" s="69"/>
      <c r="C777" s="70"/>
      <c r="D777" s="71"/>
    </row>
    <row r="778" spans="2:4" x14ac:dyDescent="0.2">
      <c r="B778" s="69"/>
      <c r="C778" s="70"/>
      <c r="D778" s="71"/>
    </row>
    <row r="779" spans="2:4" x14ac:dyDescent="0.2">
      <c r="B779" s="69"/>
      <c r="C779" s="70"/>
      <c r="D779" s="71"/>
    </row>
    <row r="780" spans="2:4" x14ac:dyDescent="0.2">
      <c r="B780" s="69"/>
      <c r="C780" s="70"/>
      <c r="D780" s="71"/>
    </row>
    <row r="781" spans="2:4" x14ac:dyDescent="0.2">
      <c r="B781" s="69"/>
      <c r="C781" s="70"/>
      <c r="D781" s="71"/>
    </row>
    <row r="782" spans="2:4" x14ac:dyDescent="0.2">
      <c r="B782" s="69"/>
      <c r="C782" s="70"/>
      <c r="D782" s="71"/>
    </row>
    <row r="783" spans="2:4" x14ac:dyDescent="0.2">
      <c r="B783" s="69"/>
      <c r="C783" s="70"/>
      <c r="D783" s="71"/>
    </row>
    <row r="784" spans="2:4" x14ac:dyDescent="0.2">
      <c r="B784" s="69"/>
      <c r="C784" s="70"/>
      <c r="D784" s="71"/>
    </row>
    <row r="785" spans="2:4" x14ac:dyDescent="0.2">
      <c r="B785" s="69"/>
      <c r="C785" s="70"/>
      <c r="D785" s="71"/>
    </row>
    <row r="786" spans="2:4" x14ac:dyDescent="0.2">
      <c r="B786" s="69"/>
      <c r="C786" s="70"/>
      <c r="D786" s="71"/>
    </row>
    <row r="787" spans="2:4" x14ac:dyDescent="0.2">
      <c r="B787" s="69"/>
      <c r="C787" s="70"/>
      <c r="D787" s="71"/>
    </row>
    <row r="788" spans="2:4" x14ac:dyDescent="0.2">
      <c r="B788" s="69"/>
      <c r="C788" s="70"/>
      <c r="D788" s="71"/>
    </row>
    <row r="789" spans="2:4" x14ac:dyDescent="0.2">
      <c r="B789" s="69"/>
      <c r="C789" s="70"/>
      <c r="D789" s="71"/>
    </row>
    <row r="790" spans="2:4" x14ac:dyDescent="0.2">
      <c r="B790" s="69"/>
      <c r="C790" s="70"/>
      <c r="D790" s="71"/>
    </row>
    <row r="791" spans="2:4" x14ac:dyDescent="0.2">
      <c r="B791" s="69"/>
      <c r="C791" s="70"/>
      <c r="D791" s="71"/>
    </row>
    <row r="792" spans="2:4" x14ac:dyDescent="0.2">
      <c r="B792" s="69"/>
      <c r="C792" s="70"/>
      <c r="D792" s="71"/>
    </row>
    <row r="793" spans="2:4" x14ac:dyDescent="0.2">
      <c r="B793" s="69"/>
      <c r="C793" s="70"/>
      <c r="D793" s="71"/>
    </row>
    <row r="794" spans="2:4" x14ac:dyDescent="0.2">
      <c r="B794" s="69"/>
      <c r="C794" s="70"/>
      <c r="D794" s="71"/>
    </row>
    <row r="795" spans="2:4" x14ac:dyDescent="0.2">
      <c r="B795" s="69"/>
      <c r="C795" s="70"/>
      <c r="D795" s="71"/>
    </row>
    <row r="796" spans="2:4" x14ac:dyDescent="0.2">
      <c r="B796" s="69"/>
      <c r="C796" s="70"/>
      <c r="D796" s="71"/>
    </row>
    <row r="797" spans="2:4" x14ac:dyDescent="0.2">
      <c r="B797" s="69"/>
      <c r="C797" s="70"/>
      <c r="D797" s="71"/>
    </row>
    <row r="798" spans="2:4" x14ac:dyDescent="0.2">
      <c r="B798" s="69"/>
      <c r="C798" s="70"/>
      <c r="D798" s="71"/>
    </row>
    <row r="799" spans="2:4" x14ac:dyDescent="0.2">
      <c r="B799" s="69"/>
      <c r="C799" s="70"/>
      <c r="D799" s="71"/>
    </row>
    <row r="800" spans="2:4" x14ac:dyDescent="0.2">
      <c r="B800" s="69"/>
      <c r="C800" s="70"/>
      <c r="D800" s="71"/>
    </row>
    <row r="801" spans="2:4" x14ac:dyDescent="0.2">
      <c r="B801" s="69"/>
      <c r="C801" s="70"/>
      <c r="D801" s="71"/>
    </row>
    <row r="802" spans="2:4" x14ac:dyDescent="0.2">
      <c r="B802" s="69"/>
      <c r="C802" s="70"/>
      <c r="D802" s="71"/>
    </row>
    <row r="803" spans="2:4" x14ac:dyDescent="0.2">
      <c r="B803" s="69"/>
      <c r="C803" s="70"/>
      <c r="D803" s="71"/>
    </row>
    <row r="804" spans="2:4" x14ac:dyDescent="0.2">
      <c r="B804" s="69"/>
      <c r="C804" s="70"/>
      <c r="D804" s="71"/>
    </row>
    <row r="805" spans="2:4" x14ac:dyDescent="0.2">
      <c r="B805" s="69"/>
      <c r="C805" s="70"/>
      <c r="D805" s="71"/>
    </row>
    <row r="806" spans="2:4" x14ac:dyDescent="0.2">
      <c r="B806" s="69"/>
      <c r="C806" s="70"/>
      <c r="D806" s="71"/>
    </row>
    <row r="807" spans="2:4" x14ac:dyDescent="0.2">
      <c r="B807" s="69"/>
      <c r="C807" s="70"/>
      <c r="D807" s="71"/>
    </row>
    <row r="808" spans="2:4" x14ac:dyDescent="0.2">
      <c r="B808" s="69"/>
      <c r="C808" s="70"/>
      <c r="D808" s="71"/>
    </row>
    <row r="809" spans="2:4" x14ac:dyDescent="0.2">
      <c r="B809" s="69"/>
      <c r="C809" s="70"/>
      <c r="D809" s="71"/>
    </row>
    <row r="810" spans="2:4" x14ac:dyDescent="0.2">
      <c r="B810" s="69"/>
      <c r="C810" s="70"/>
      <c r="D810" s="71"/>
    </row>
    <row r="811" spans="2:4" x14ac:dyDescent="0.2">
      <c r="B811" s="69"/>
      <c r="C811" s="70"/>
      <c r="D811" s="71"/>
    </row>
    <row r="812" spans="2:4" x14ac:dyDescent="0.2">
      <c r="B812" s="69"/>
      <c r="C812" s="70"/>
      <c r="D812" s="71"/>
    </row>
    <row r="813" spans="2:4" x14ac:dyDescent="0.2">
      <c r="B813" s="69"/>
      <c r="C813" s="70"/>
      <c r="D813" s="71"/>
    </row>
    <row r="814" spans="2:4" x14ac:dyDescent="0.2">
      <c r="B814" s="69"/>
      <c r="C814" s="70"/>
      <c r="D814" s="71"/>
    </row>
    <row r="815" spans="2:4" x14ac:dyDescent="0.2">
      <c r="B815" s="69"/>
      <c r="C815" s="70"/>
      <c r="D815" s="71"/>
    </row>
    <row r="816" spans="2:4" x14ac:dyDescent="0.2">
      <c r="B816" s="69"/>
      <c r="C816" s="70"/>
      <c r="D816" s="71"/>
    </row>
    <row r="817" spans="2:4" x14ac:dyDescent="0.2">
      <c r="B817" s="69"/>
      <c r="C817" s="70"/>
      <c r="D817" s="71"/>
    </row>
    <row r="818" spans="2:4" x14ac:dyDescent="0.2">
      <c r="B818" s="69"/>
      <c r="C818" s="70"/>
      <c r="D818" s="71"/>
    </row>
    <row r="819" spans="2:4" x14ac:dyDescent="0.2">
      <c r="B819" s="69"/>
      <c r="C819" s="70"/>
      <c r="D819" s="71"/>
    </row>
    <row r="820" spans="2:4" x14ac:dyDescent="0.2">
      <c r="B820" s="69"/>
      <c r="C820" s="70"/>
      <c r="D820" s="71"/>
    </row>
    <row r="821" spans="2:4" x14ac:dyDescent="0.2">
      <c r="B821" s="69"/>
      <c r="C821" s="70"/>
      <c r="D821" s="71"/>
    </row>
    <row r="822" spans="2:4" x14ac:dyDescent="0.2">
      <c r="B822" s="69"/>
      <c r="C822" s="70"/>
      <c r="D822" s="71"/>
    </row>
    <row r="823" spans="2:4" x14ac:dyDescent="0.2">
      <c r="B823" s="69"/>
      <c r="C823" s="70"/>
      <c r="D823" s="71"/>
    </row>
    <row r="824" spans="2:4" x14ac:dyDescent="0.2">
      <c r="B824" s="69"/>
      <c r="C824" s="70"/>
      <c r="D824" s="71"/>
    </row>
    <row r="825" spans="2:4" x14ac:dyDescent="0.2">
      <c r="B825" s="69"/>
      <c r="C825" s="70"/>
      <c r="D825" s="71"/>
    </row>
    <row r="826" spans="2:4" x14ac:dyDescent="0.2">
      <c r="B826" s="69"/>
      <c r="C826" s="70"/>
      <c r="D826" s="71"/>
    </row>
    <row r="827" spans="2:4" x14ac:dyDescent="0.2">
      <c r="B827" s="69"/>
      <c r="C827" s="70"/>
      <c r="D827" s="71"/>
    </row>
    <row r="828" spans="2:4" x14ac:dyDescent="0.2">
      <c r="B828" s="69"/>
      <c r="C828" s="70"/>
      <c r="D828" s="71"/>
    </row>
    <row r="829" spans="2:4" x14ac:dyDescent="0.2">
      <c r="B829" s="69"/>
      <c r="C829" s="70"/>
      <c r="D829" s="71"/>
    </row>
    <row r="830" spans="2:4" x14ac:dyDescent="0.2">
      <c r="B830" s="69"/>
      <c r="C830" s="70"/>
      <c r="D830" s="71"/>
    </row>
    <row r="831" spans="2:4" x14ac:dyDescent="0.2">
      <c r="B831" s="69"/>
      <c r="C831" s="70"/>
      <c r="D831" s="71"/>
    </row>
    <row r="832" spans="2:4" x14ac:dyDescent="0.2">
      <c r="B832" s="69"/>
      <c r="C832" s="70"/>
      <c r="D832" s="71"/>
    </row>
    <row r="833" spans="2:4" x14ac:dyDescent="0.2">
      <c r="B833" s="69"/>
      <c r="C833" s="70"/>
      <c r="D833" s="71"/>
    </row>
    <row r="834" spans="2:4" x14ac:dyDescent="0.2">
      <c r="B834" s="69"/>
      <c r="C834" s="70"/>
      <c r="D834" s="71"/>
    </row>
    <row r="835" spans="2:4" x14ac:dyDescent="0.2">
      <c r="B835" s="69"/>
      <c r="C835" s="70"/>
      <c r="D835" s="71"/>
    </row>
    <row r="836" spans="2:4" x14ac:dyDescent="0.2">
      <c r="B836" s="69"/>
      <c r="C836" s="70"/>
      <c r="D836" s="71"/>
    </row>
    <row r="837" spans="2:4" x14ac:dyDescent="0.2">
      <c r="B837" s="69"/>
      <c r="C837" s="70"/>
      <c r="D837" s="71"/>
    </row>
    <row r="838" spans="2:4" x14ac:dyDescent="0.2">
      <c r="B838" s="69"/>
      <c r="C838" s="70"/>
      <c r="D838" s="71"/>
    </row>
    <row r="839" spans="2:4" x14ac:dyDescent="0.2">
      <c r="B839" s="69"/>
      <c r="C839" s="70"/>
      <c r="D839" s="71"/>
    </row>
    <row r="840" spans="2:4" x14ac:dyDescent="0.2">
      <c r="B840" s="69"/>
      <c r="C840" s="70"/>
      <c r="D840" s="71"/>
    </row>
    <row r="841" spans="2:4" x14ac:dyDescent="0.2">
      <c r="B841" s="69"/>
      <c r="C841" s="70"/>
      <c r="D841" s="71"/>
    </row>
    <row r="842" spans="2:4" x14ac:dyDescent="0.2">
      <c r="B842" s="69"/>
      <c r="C842" s="70"/>
      <c r="D842" s="71"/>
    </row>
    <row r="843" spans="2:4" x14ac:dyDescent="0.2">
      <c r="B843" s="69"/>
      <c r="C843" s="70"/>
      <c r="D843" s="71"/>
    </row>
    <row r="844" spans="2:4" x14ac:dyDescent="0.2">
      <c r="B844" s="69"/>
      <c r="C844" s="70"/>
      <c r="D844" s="71"/>
    </row>
    <row r="845" spans="2:4" x14ac:dyDescent="0.2">
      <c r="B845" s="69"/>
      <c r="C845" s="70"/>
      <c r="D845" s="71"/>
    </row>
    <row r="846" spans="2:4" x14ac:dyDescent="0.2">
      <c r="B846" s="69"/>
      <c r="C846" s="70"/>
      <c r="D846" s="71"/>
    </row>
    <row r="847" spans="2:4" x14ac:dyDescent="0.2">
      <c r="B847" s="69"/>
      <c r="C847" s="70"/>
      <c r="D847" s="71"/>
    </row>
    <row r="848" spans="2:4" x14ac:dyDescent="0.2">
      <c r="B848" s="69"/>
      <c r="C848" s="70"/>
      <c r="D848" s="71"/>
    </row>
    <row r="849" spans="2:4" x14ac:dyDescent="0.2">
      <c r="B849" s="69"/>
      <c r="C849" s="70"/>
      <c r="D849" s="71"/>
    </row>
    <row r="850" spans="2:4" x14ac:dyDescent="0.2">
      <c r="B850" s="69"/>
      <c r="C850" s="70"/>
      <c r="D850" s="71"/>
    </row>
    <row r="851" spans="2:4" x14ac:dyDescent="0.2">
      <c r="B851" s="69"/>
      <c r="C851" s="70"/>
      <c r="D851" s="71"/>
    </row>
    <row r="852" spans="2:4" x14ac:dyDescent="0.2">
      <c r="B852" s="69"/>
      <c r="C852" s="70"/>
      <c r="D852" s="71"/>
    </row>
    <row r="853" spans="2:4" x14ac:dyDescent="0.2">
      <c r="B853" s="69"/>
      <c r="C853" s="70"/>
      <c r="D853" s="71"/>
    </row>
    <row r="854" spans="2:4" x14ac:dyDescent="0.2">
      <c r="B854" s="69"/>
      <c r="C854" s="70"/>
      <c r="D854" s="71"/>
    </row>
    <row r="855" spans="2:4" x14ac:dyDescent="0.2">
      <c r="B855" s="69"/>
      <c r="C855" s="70"/>
      <c r="D855" s="71"/>
    </row>
    <row r="856" spans="2:4" x14ac:dyDescent="0.2">
      <c r="B856" s="69"/>
      <c r="C856" s="70"/>
      <c r="D856" s="71"/>
    </row>
    <row r="857" spans="2:4" x14ac:dyDescent="0.2">
      <c r="B857" s="69"/>
      <c r="C857" s="70"/>
      <c r="D857" s="71"/>
    </row>
    <row r="858" spans="2:4" x14ac:dyDescent="0.2">
      <c r="B858" s="69"/>
      <c r="C858" s="70"/>
      <c r="D858" s="71"/>
    </row>
    <row r="859" spans="2:4" x14ac:dyDescent="0.2">
      <c r="B859" s="69"/>
      <c r="C859" s="70"/>
      <c r="D859" s="71"/>
    </row>
    <row r="860" spans="2:4" x14ac:dyDescent="0.2">
      <c r="B860" s="69"/>
      <c r="C860" s="70"/>
      <c r="D860" s="71"/>
    </row>
    <row r="861" spans="2:4" x14ac:dyDescent="0.2">
      <c r="B861" s="69"/>
      <c r="C861" s="70"/>
      <c r="D861" s="71"/>
    </row>
    <row r="862" spans="2:4" x14ac:dyDescent="0.2">
      <c r="B862" s="69"/>
      <c r="C862" s="70"/>
      <c r="D862" s="71"/>
    </row>
    <row r="863" spans="2:4" x14ac:dyDescent="0.2">
      <c r="B863" s="69"/>
      <c r="C863" s="70"/>
      <c r="D863" s="71"/>
    </row>
    <row r="864" spans="2:4" x14ac:dyDescent="0.2">
      <c r="B864" s="69"/>
      <c r="C864" s="70"/>
      <c r="D864" s="71"/>
    </row>
    <row r="865" spans="2:4" x14ac:dyDescent="0.2">
      <c r="B865" s="69"/>
      <c r="C865" s="70"/>
      <c r="D865" s="71"/>
    </row>
    <row r="866" spans="2:4" x14ac:dyDescent="0.2">
      <c r="B866" s="69"/>
      <c r="C866" s="70"/>
      <c r="D866" s="71"/>
    </row>
    <row r="867" spans="2:4" x14ac:dyDescent="0.2">
      <c r="B867" s="69"/>
      <c r="C867" s="70"/>
      <c r="D867" s="71"/>
    </row>
    <row r="868" spans="2:4" x14ac:dyDescent="0.2">
      <c r="B868" s="69"/>
      <c r="C868" s="70"/>
      <c r="D868" s="71"/>
    </row>
    <row r="869" spans="2:4" x14ac:dyDescent="0.2">
      <c r="B869" s="69"/>
      <c r="C869" s="70"/>
      <c r="D869" s="71"/>
    </row>
    <row r="870" spans="2:4" x14ac:dyDescent="0.2">
      <c r="B870" s="69"/>
      <c r="C870" s="70"/>
      <c r="D870" s="71"/>
    </row>
    <row r="871" spans="2:4" x14ac:dyDescent="0.2">
      <c r="B871" s="69"/>
      <c r="C871" s="70"/>
      <c r="D871" s="71"/>
    </row>
    <row r="872" spans="2:4" x14ac:dyDescent="0.2">
      <c r="B872" s="69"/>
      <c r="C872" s="70"/>
      <c r="D872" s="71"/>
    </row>
    <row r="873" spans="2:4" x14ac:dyDescent="0.2">
      <c r="B873" s="69"/>
      <c r="C873" s="70"/>
      <c r="D873" s="71"/>
    </row>
    <row r="874" spans="2:4" x14ac:dyDescent="0.2">
      <c r="B874" s="69"/>
      <c r="C874" s="70"/>
      <c r="D874" s="71"/>
    </row>
    <row r="875" spans="2:4" x14ac:dyDescent="0.2">
      <c r="B875" s="69"/>
      <c r="C875" s="70"/>
      <c r="D875" s="71"/>
    </row>
    <row r="876" spans="2:4" x14ac:dyDescent="0.2">
      <c r="B876" s="69"/>
      <c r="C876" s="70"/>
      <c r="D876" s="71"/>
    </row>
    <row r="877" spans="2:4" x14ac:dyDescent="0.2">
      <c r="B877" s="69"/>
      <c r="C877" s="70"/>
      <c r="D877" s="71"/>
    </row>
    <row r="878" spans="2:4" x14ac:dyDescent="0.2">
      <c r="B878" s="69"/>
      <c r="C878" s="70"/>
      <c r="D878" s="71"/>
    </row>
    <row r="879" spans="2:4" x14ac:dyDescent="0.2">
      <c r="B879" s="69"/>
      <c r="C879" s="70"/>
      <c r="D879" s="71"/>
    </row>
    <row r="880" spans="2:4" x14ac:dyDescent="0.2">
      <c r="B880" s="69"/>
      <c r="C880" s="70"/>
      <c r="D880" s="71"/>
    </row>
    <row r="881" spans="2:4" x14ac:dyDescent="0.2">
      <c r="B881" s="69"/>
      <c r="C881" s="70"/>
      <c r="D881" s="71"/>
    </row>
    <row r="882" spans="2:4" x14ac:dyDescent="0.2">
      <c r="B882" s="69"/>
      <c r="C882" s="70"/>
      <c r="D882" s="71"/>
    </row>
    <row r="883" spans="2:4" x14ac:dyDescent="0.2">
      <c r="B883" s="69"/>
      <c r="C883" s="70"/>
      <c r="D883" s="71"/>
    </row>
    <row r="884" spans="2:4" x14ac:dyDescent="0.2">
      <c r="B884" s="69"/>
      <c r="C884" s="70"/>
      <c r="D884" s="71"/>
    </row>
    <row r="885" spans="2:4" x14ac:dyDescent="0.2">
      <c r="B885" s="69"/>
      <c r="C885" s="70"/>
      <c r="D885" s="71"/>
    </row>
    <row r="886" spans="2:4" x14ac:dyDescent="0.2">
      <c r="B886" s="69"/>
      <c r="C886" s="70"/>
      <c r="D886" s="71"/>
    </row>
    <row r="887" spans="2:4" x14ac:dyDescent="0.2">
      <c r="B887" s="69"/>
      <c r="C887" s="70"/>
      <c r="D887" s="71"/>
    </row>
    <row r="888" spans="2:4" x14ac:dyDescent="0.2">
      <c r="B888" s="69"/>
      <c r="C888" s="70"/>
      <c r="D888" s="71"/>
    </row>
    <row r="889" spans="2:4" x14ac:dyDescent="0.2">
      <c r="B889" s="69"/>
      <c r="C889" s="70"/>
      <c r="D889" s="71"/>
    </row>
    <row r="890" spans="2:4" x14ac:dyDescent="0.2">
      <c r="B890" s="69"/>
      <c r="C890" s="70"/>
      <c r="D890" s="71"/>
    </row>
    <row r="891" spans="2:4" x14ac:dyDescent="0.2">
      <c r="B891" s="69"/>
      <c r="C891" s="70"/>
      <c r="D891" s="71"/>
    </row>
    <row r="892" spans="2:4" x14ac:dyDescent="0.2">
      <c r="B892" s="69"/>
      <c r="C892" s="70"/>
      <c r="D892" s="71"/>
    </row>
    <row r="893" spans="2:4" x14ac:dyDescent="0.2">
      <c r="B893" s="69"/>
      <c r="C893" s="70"/>
      <c r="D893" s="71"/>
    </row>
    <row r="894" spans="2:4" x14ac:dyDescent="0.2">
      <c r="B894" s="69"/>
      <c r="C894" s="70"/>
      <c r="D894" s="71"/>
    </row>
    <row r="895" spans="2:4" x14ac:dyDescent="0.2">
      <c r="B895" s="69"/>
      <c r="C895" s="70"/>
      <c r="D895" s="71"/>
    </row>
    <row r="896" spans="2:4" x14ac:dyDescent="0.2">
      <c r="B896" s="69"/>
      <c r="C896" s="70"/>
      <c r="D896" s="71"/>
    </row>
    <row r="897" spans="2:4" x14ac:dyDescent="0.2">
      <c r="B897" s="69"/>
      <c r="C897" s="70"/>
      <c r="D897" s="71"/>
    </row>
    <row r="898" spans="2:4" x14ac:dyDescent="0.2">
      <c r="B898" s="69"/>
      <c r="C898" s="70"/>
      <c r="D898" s="71"/>
    </row>
    <row r="899" spans="2:4" x14ac:dyDescent="0.2">
      <c r="B899" s="69"/>
      <c r="C899" s="70"/>
      <c r="D899" s="71"/>
    </row>
    <row r="900" spans="2:4" x14ac:dyDescent="0.2">
      <c r="B900" s="69"/>
      <c r="C900" s="70"/>
      <c r="D900" s="71"/>
    </row>
    <row r="901" spans="2:4" x14ac:dyDescent="0.2">
      <c r="B901" s="69"/>
      <c r="C901" s="70"/>
      <c r="D901" s="71"/>
    </row>
    <row r="902" spans="2:4" x14ac:dyDescent="0.2">
      <c r="B902" s="69"/>
      <c r="C902" s="70"/>
      <c r="D902" s="71"/>
    </row>
    <row r="903" spans="2:4" x14ac:dyDescent="0.2">
      <c r="B903" s="69"/>
      <c r="C903" s="70"/>
      <c r="D903" s="71"/>
    </row>
    <row r="904" spans="2:4" x14ac:dyDescent="0.2">
      <c r="B904" s="69"/>
      <c r="C904" s="70"/>
      <c r="D904" s="71"/>
    </row>
    <row r="905" spans="2:4" x14ac:dyDescent="0.2">
      <c r="B905" s="69"/>
      <c r="C905" s="70"/>
      <c r="D905" s="71"/>
    </row>
    <row r="906" spans="2:4" x14ac:dyDescent="0.2">
      <c r="B906" s="69"/>
      <c r="C906" s="70"/>
      <c r="D906" s="71"/>
    </row>
    <row r="907" spans="2:4" x14ac:dyDescent="0.2">
      <c r="B907" s="69"/>
      <c r="C907" s="70"/>
      <c r="D907" s="71"/>
    </row>
    <row r="908" spans="2:4" x14ac:dyDescent="0.2">
      <c r="B908" s="69"/>
      <c r="C908" s="70"/>
      <c r="D908" s="71"/>
    </row>
    <row r="909" spans="2:4" x14ac:dyDescent="0.2">
      <c r="B909" s="69"/>
      <c r="C909" s="70"/>
      <c r="D909" s="71"/>
    </row>
    <row r="910" spans="2:4" x14ac:dyDescent="0.2">
      <c r="B910" s="69"/>
      <c r="C910" s="70"/>
      <c r="D910" s="71"/>
    </row>
    <row r="911" spans="2:4" x14ac:dyDescent="0.2">
      <c r="B911" s="69"/>
      <c r="C911" s="70"/>
      <c r="D911" s="71"/>
    </row>
    <row r="912" spans="2:4" x14ac:dyDescent="0.2">
      <c r="B912" s="69"/>
      <c r="C912" s="70"/>
      <c r="D912" s="71"/>
    </row>
    <row r="913" spans="2:4" x14ac:dyDescent="0.2">
      <c r="B913" s="69"/>
      <c r="C913" s="70"/>
      <c r="D913" s="71"/>
    </row>
    <row r="914" spans="2:4" x14ac:dyDescent="0.2">
      <c r="B914" s="69"/>
      <c r="C914" s="70"/>
      <c r="D914" s="71"/>
    </row>
    <row r="915" spans="2:4" x14ac:dyDescent="0.2">
      <c r="B915" s="69"/>
      <c r="C915" s="70"/>
      <c r="D915" s="71"/>
    </row>
    <row r="916" spans="2:4" x14ac:dyDescent="0.2">
      <c r="B916" s="69"/>
      <c r="C916" s="70"/>
      <c r="D916" s="71"/>
    </row>
    <row r="917" spans="2:4" x14ac:dyDescent="0.2">
      <c r="B917" s="69"/>
      <c r="C917" s="70"/>
      <c r="D917" s="71"/>
    </row>
    <row r="918" spans="2:4" x14ac:dyDescent="0.2">
      <c r="B918" s="69"/>
      <c r="C918" s="70"/>
      <c r="D918" s="71"/>
    </row>
    <row r="919" spans="2:4" x14ac:dyDescent="0.2">
      <c r="B919" s="69"/>
      <c r="C919" s="70"/>
      <c r="D919" s="71"/>
    </row>
    <row r="920" spans="2:4" x14ac:dyDescent="0.2">
      <c r="B920" s="69"/>
      <c r="C920" s="70"/>
      <c r="D920" s="71"/>
    </row>
    <row r="921" spans="2:4" x14ac:dyDescent="0.2">
      <c r="B921" s="69"/>
      <c r="C921" s="70"/>
      <c r="D921" s="71"/>
    </row>
    <row r="922" spans="2:4" x14ac:dyDescent="0.2">
      <c r="B922" s="69"/>
      <c r="C922" s="70"/>
      <c r="D922" s="71"/>
    </row>
    <row r="923" spans="2:4" x14ac:dyDescent="0.2">
      <c r="B923" s="69"/>
      <c r="C923" s="70"/>
      <c r="D923" s="71"/>
    </row>
    <row r="924" spans="2:4" x14ac:dyDescent="0.2">
      <c r="B924" s="69"/>
      <c r="C924" s="70"/>
      <c r="D924" s="71"/>
    </row>
    <row r="925" spans="2:4" x14ac:dyDescent="0.2">
      <c r="B925" s="69"/>
      <c r="C925" s="70"/>
      <c r="D925" s="71"/>
    </row>
    <row r="926" spans="2:4" x14ac:dyDescent="0.2">
      <c r="B926" s="69"/>
      <c r="C926" s="70"/>
      <c r="D926" s="71"/>
    </row>
    <row r="927" spans="2:4" x14ac:dyDescent="0.2">
      <c r="B927" s="69"/>
      <c r="C927" s="70"/>
      <c r="D927" s="71"/>
    </row>
    <row r="928" spans="2:4" x14ac:dyDescent="0.2">
      <c r="B928" s="69"/>
      <c r="C928" s="70"/>
      <c r="D928" s="71"/>
    </row>
    <row r="929" spans="2:4" x14ac:dyDescent="0.2">
      <c r="B929" s="69"/>
      <c r="C929" s="70"/>
      <c r="D929" s="71"/>
    </row>
    <row r="930" spans="2:4" x14ac:dyDescent="0.2">
      <c r="B930" s="69"/>
      <c r="C930" s="70"/>
      <c r="D930" s="71"/>
    </row>
    <row r="931" spans="2:4" x14ac:dyDescent="0.2">
      <c r="B931" s="69"/>
      <c r="C931" s="70"/>
      <c r="D931" s="71"/>
    </row>
    <row r="932" spans="2:4" x14ac:dyDescent="0.2">
      <c r="B932" s="69"/>
      <c r="C932" s="70"/>
      <c r="D932" s="71"/>
    </row>
    <row r="933" spans="2:4" x14ac:dyDescent="0.2">
      <c r="B933" s="69"/>
      <c r="C933" s="70"/>
      <c r="D933" s="71"/>
    </row>
    <row r="934" spans="2:4" x14ac:dyDescent="0.2">
      <c r="B934" s="69"/>
      <c r="C934" s="70"/>
      <c r="D934" s="71"/>
    </row>
    <row r="935" spans="2:4" x14ac:dyDescent="0.2">
      <c r="B935" s="69"/>
      <c r="C935" s="70"/>
      <c r="D935" s="71"/>
    </row>
    <row r="936" spans="2:4" x14ac:dyDescent="0.2">
      <c r="B936" s="69"/>
      <c r="C936" s="70"/>
      <c r="D936" s="71"/>
    </row>
    <row r="937" spans="2:4" x14ac:dyDescent="0.2">
      <c r="B937" s="69"/>
      <c r="C937" s="70"/>
      <c r="D937" s="71"/>
    </row>
    <row r="938" spans="2:4" x14ac:dyDescent="0.2">
      <c r="B938" s="69"/>
      <c r="C938" s="70"/>
      <c r="D938" s="71"/>
    </row>
    <row r="939" spans="2:4" x14ac:dyDescent="0.2">
      <c r="B939" s="69"/>
      <c r="C939" s="70"/>
      <c r="D939" s="71"/>
    </row>
    <row r="940" spans="2:4" x14ac:dyDescent="0.2">
      <c r="B940" s="69"/>
      <c r="C940" s="70"/>
      <c r="D940" s="71"/>
    </row>
    <row r="941" spans="2:4" x14ac:dyDescent="0.2">
      <c r="B941" s="69"/>
      <c r="C941" s="70"/>
      <c r="D941" s="71"/>
    </row>
    <row r="942" spans="2:4" x14ac:dyDescent="0.2">
      <c r="B942" s="69"/>
      <c r="C942" s="70"/>
      <c r="D942" s="71"/>
    </row>
    <row r="943" spans="2:4" x14ac:dyDescent="0.2">
      <c r="B943" s="69"/>
      <c r="C943" s="70"/>
      <c r="D943" s="71"/>
    </row>
    <row r="944" spans="2:4" x14ac:dyDescent="0.2">
      <c r="B944" s="69"/>
      <c r="C944" s="70"/>
      <c r="D944" s="71"/>
    </row>
    <row r="945" spans="2:4" x14ac:dyDescent="0.2">
      <c r="B945" s="69"/>
      <c r="C945" s="70"/>
      <c r="D945" s="71"/>
    </row>
    <row r="946" spans="2:4" x14ac:dyDescent="0.2">
      <c r="B946" s="69"/>
      <c r="C946" s="70"/>
      <c r="D946" s="71"/>
    </row>
    <row r="947" spans="2:4" x14ac:dyDescent="0.2">
      <c r="B947" s="69"/>
      <c r="C947" s="70"/>
      <c r="D947" s="71"/>
    </row>
    <row r="948" spans="2:4" x14ac:dyDescent="0.2">
      <c r="B948" s="69"/>
      <c r="C948" s="70"/>
      <c r="D948" s="71"/>
    </row>
    <row r="949" spans="2:4" x14ac:dyDescent="0.2">
      <c r="B949" s="69"/>
      <c r="C949" s="70"/>
      <c r="D949" s="71"/>
    </row>
    <row r="950" spans="2:4" x14ac:dyDescent="0.2">
      <c r="B950" s="69"/>
      <c r="C950" s="70"/>
      <c r="D950" s="71"/>
    </row>
    <row r="951" spans="2:4" x14ac:dyDescent="0.2">
      <c r="B951" s="69"/>
      <c r="C951" s="70"/>
      <c r="D951" s="71"/>
    </row>
    <row r="952" spans="2:4" x14ac:dyDescent="0.2">
      <c r="B952" s="69"/>
      <c r="C952" s="70"/>
      <c r="D952" s="71"/>
    </row>
    <row r="953" spans="2:4" x14ac:dyDescent="0.2">
      <c r="B953" s="69"/>
      <c r="C953" s="70"/>
      <c r="D953" s="71"/>
    </row>
    <row r="954" spans="2:4" x14ac:dyDescent="0.2">
      <c r="B954" s="69"/>
      <c r="C954" s="70"/>
      <c r="D954" s="71"/>
    </row>
    <row r="955" spans="2:4" x14ac:dyDescent="0.2">
      <c r="B955" s="69"/>
      <c r="C955" s="70"/>
      <c r="D955" s="71"/>
    </row>
    <row r="956" spans="2:4" x14ac:dyDescent="0.2">
      <c r="B956" s="69"/>
      <c r="C956" s="70"/>
      <c r="D956" s="71"/>
    </row>
    <row r="957" spans="2:4" x14ac:dyDescent="0.2">
      <c r="B957" s="69"/>
      <c r="C957" s="70"/>
      <c r="D957" s="71"/>
    </row>
    <row r="958" spans="2:4" x14ac:dyDescent="0.2">
      <c r="B958" s="69"/>
      <c r="C958" s="70"/>
      <c r="D958" s="71"/>
    </row>
    <row r="959" spans="2:4" x14ac:dyDescent="0.2">
      <c r="B959" s="69"/>
      <c r="C959" s="70"/>
      <c r="D959" s="71"/>
    </row>
    <row r="960" spans="2:4" x14ac:dyDescent="0.2">
      <c r="B960" s="69"/>
      <c r="C960" s="70"/>
      <c r="D960" s="71"/>
    </row>
    <row r="961" spans="2:4" x14ac:dyDescent="0.2">
      <c r="B961" s="69"/>
      <c r="C961" s="70"/>
      <c r="D961" s="71"/>
    </row>
    <row r="962" spans="2:4" x14ac:dyDescent="0.2">
      <c r="B962" s="69"/>
      <c r="C962" s="70"/>
      <c r="D962" s="71"/>
    </row>
    <row r="963" spans="2:4" x14ac:dyDescent="0.2">
      <c r="B963" s="69"/>
      <c r="C963" s="70"/>
      <c r="D963" s="71"/>
    </row>
    <row r="964" spans="2:4" x14ac:dyDescent="0.2">
      <c r="B964" s="69"/>
      <c r="C964" s="70"/>
      <c r="D964" s="71"/>
    </row>
    <row r="965" spans="2:4" x14ac:dyDescent="0.2">
      <c r="B965" s="69"/>
      <c r="C965" s="70"/>
      <c r="D965" s="71"/>
    </row>
    <row r="966" spans="2:4" x14ac:dyDescent="0.2">
      <c r="B966" s="69"/>
      <c r="C966" s="70"/>
      <c r="D966" s="71"/>
    </row>
    <row r="967" spans="2:4" x14ac:dyDescent="0.2">
      <c r="B967" s="69"/>
      <c r="C967" s="70"/>
      <c r="D967" s="71"/>
    </row>
    <row r="968" spans="2:4" x14ac:dyDescent="0.2">
      <c r="B968" s="69"/>
      <c r="C968" s="70"/>
      <c r="D968" s="71"/>
    </row>
    <row r="969" spans="2:4" x14ac:dyDescent="0.2">
      <c r="B969" s="69"/>
      <c r="C969" s="70"/>
      <c r="D969" s="71"/>
    </row>
    <row r="970" spans="2:4" x14ac:dyDescent="0.2">
      <c r="B970" s="69"/>
      <c r="C970" s="70"/>
      <c r="D970" s="71"/>
    </row>
    <row r="971" spans="2:4" x14ac:dyDescent="0.2">
      <c r="B971" s="69"/>
      <c r="C971" s="70"/>
      <c r="D971" s="71"/>
    </row>
    <row r="972" spans="2:4" x14ac:dyDescent="0.2">
      <c r="B972" s="69"/>
      <c r="C972" s="70"/>
      <c r="D972" s="71"/>
    </row>
    <row r="973" spans="2:4" x14ac:dyDescent="0.2">
      <c r="B973" s="69"/>
      <c r="C973" s="70"/>
      <c r="D973" s="71"/>
    </row>
    <row r="974" spans="2:4" x14ac:dyDescent="0.2">
      <c r="B974" s="69"/>
      <c r="C974" s="70"/>
      <c r="D974" s="71"/>
    </row>
    <row r="975" spans="2:4" x14ac:dyDescent="0.2">
      <c r="B975" s="69"/>
      <c r="C975" s="70"/>
      <c r="D975" s="71"/>
    </row>
    <row r="976" spans="2:4" x14ac:dyDescent="0.2">
      <c r="B976" s="69"/>
      <c r="C976" s="70"/>
      <c r="D976" s="71"/>
    </row>
    <row r="977" spans="2:4" x14ac:dyDescent="0.2">
      <c r="B977" s="69"/>
      <c r="C977" s="70"/>
      <c r="D977" s="71"/>
    </row>
    <row r="978" spans="2:4" x14ac:dyDescent="0.2">
      <c r="B978" s="69"/>
      <c r="C978" s="70"/>
      <c r="D978" s="71"/>
    </row>
    <row r="979" spans="2:4" x14ac:dyDescent="0.2">
      <c r="B979" s="69"/>
      <c r="C979" s="70"/>
      <c r="D979" s="71"/>
    </row>
    <row r="980" spans="2:4" x14ac:dyDescent="0.2">
      <c r="B980" s="69"/>
      <c r="C980" s="70"/>
      <c r="D980" s="71"/>
    </row>
    <row r="981" spans="2:4" x14ac:dyDescent="0.2">
      <c r="B981" s="69"/>
      <c r="C981" s="70"/>
      <c r="D981" s="71"/>
    </row>
    <row r="982" spans="2:4" x14ac:dyDescent="0.2">
      <c r="B982" s="69"/>
      <c r="C982" s="70"/>
      <c r="D982" s="71"/>
    </row>
    <row r="983" spans="2:4" x14ac:dyDescent="0.2">
      <c r="B983" s="69"/>
      <c r="C983" s="70"/>
      <c r="D983" s="71"/>
    </row>
    <row r="984" spans="2:4" x14ac:dyDescent="0.2">
      <c r="B984" s="69"/>
      <c r="C984" s="70"/>
      <c r="D984" s="71"/>
    </row>
    <row r="985" spans="2:4" x14ac:dyDescent="0.2">
      <c r="B985" s="69"/>
      <c r="C985" s="70"/>
      <c r="D985" s="71"/>
    </row>
    <row r="986" spans="2:4" x14ac:dyDescent="0.2">
      <c r="B986" s="69"/>
      <c r="C986" s="70"/>
      <c r="D986" s="71"/>
    </row>
    <row r="987" spans="2:4" x14ac:dyDescent="0.2">
      <c r="B987" s="69"/>
      <c r="C987" s="70"/>
      <c r="D987" s="71"/>
    </row>
    <row r="988" spans="2:4" x14ac:dyDescent="0.2">
      <c r="B988" s="69"/>
      <c r="C988" s="70"/>
      <c r="D988" s="71"/>
    </row>
    <row r="989" spans="2:4" x14ac:dyDescent="0.2">
      <c r="B989" s="69"/>
      <c r="C989" s="70"/>
      <c r="D989" s="71"/>
    </row>
    <row r="990" spans="2:4" x14ac:dyDescent="0.2">
      <c r="B990" s="69"/>
      <c r="C990" s="70"/>
      <c r="D990" s="71"/>
    </row>
    <row r="991" spans="2:4" x14ac:dyDescent="0.2">
      <c r="B991" s="69"/>
      <c r="C991" s="70"/>
      <c r="D991" s="71"/>
    </row>
    <row r="992" spans="2:4" x14ac:dyDescent="0.2">
      <c r="B992" s="69"/>
      <c r="C992" s="70"/>
      <c r="D992" s="71"/>
    </row>
    <row r="993" spans="2:4" x14ac:dyDescent="0.2">
      <c r="B993" s="69"/>
      <c r="C993" s="70"/>
      <c r="D993" s="71"/>
    </row>
    <row r="994" spans="2:4" x14ac:dyDescent="0.2">
      <c r="B994" s="69"/>
      <c r="C994" s="70"/>
      <c r="D994" s="71"/>
    </row>
    <row r="995" spans="2:4" x14ac:dyDescent="0.2">
      <c r="B995" s="69"/>
      <c r="C995" s="70"/>
      <c r="D995" s="71"/>
    </row>
    <row r="996" spans="2:4" x14ac:dyDescent="0.2">
      <c r="B996" s="69"/>
      <c r="C996" s="70"/>
      <c r="D996" s="71"/>
    </row>
    <row r="997" spans="2:4" x14ac:dyDescent="0.2">
      <c r="B997" s="69"/>
      <c r="C997" s="70"/>
      <c r="D997" s="71"/>
    </row>
    <row r="998" spans="2:4" x14ac:dyDescent="0.2">
      <c r="B998" s="69"/>
      <c r="C998" s="70"/>
      <c r="D998" s="71"/>
    </row>
    <row r="999" spans="2:4" x14ac:dyDescent="0.2">
      <c r="B999" s="69"/>
      <c r="C999" s="70"/>
      <c r="D999" s="71"/>
    </row>
    <row r="1000" spans="2:4" x14ac:dyDescent="0.2">
      <c r="B1000" s="69"/>
      <c r="C1000" s="70"/>
      <c r="D1000" s="71"/>
    </row>
    <row r="1001" spans="2:4" x14ac:dyDescent="0.2">
      <c r="B1001" s="69"/>
      <c r="C1001" s="70"/>
      <c r="D1001" s="71"/>
    </row>
    <row r="1002" spans="2:4" x14ac:dyDescent="0.2">
      <c r="B1002" s="69"/>
      <c r="C1002" s="70"/>
      <c r="D1002" s="71"/>
    </row>
    <row r="1003" spans="2:4" x14ac:dyDescent="0.2">
      <c r="B1003" s="69"/>
      <c r="C1003" s="70"/>
      <c r="D1003" s="71"/>
    </row>
    <row r="1004" spans="2:4" x14ac:dyDescent="0.2">
      <c r="B1004" s="69"/>
      <c r="C1004" s="70"/>
      <c r="D1004" s="71"/>
    </row>
    <row r="1005" spans="2:4" x14ac:dyDescent="0.2">
      <c r="B1005" s="69"/>
      <c r="C1005" s="70"/>
      <c r="D1005" s="71"/>
    </row>
    <row r="1006" spans="2:4" x14ac:dyDescent="0.2">
      <c r="B1006" s="69"/>
      <c r="C1006" s="70"/>
      <c r="D1006" s="71"/>
    </row>
    <row r="1007" spans="2:4" x14ac:dyDescent="0.2">
      <c r="B1007" s="69"/>
      <c r="C1007" s="70"/>
      <c r="D1007" s="71"/>
    </row>
    <row r="1008" spans="2:4" x14ac:dyDescent="0.2">
      <c r="B1008" s="69"/>
      <c r="C1008" s="70"/>
      <c r="D1008" s="71"/>
    </row>
    <row r="1009" spans="2:4" x14ac:dyDescent="0.2">
      <c r="B1009" s="69"/>
      <c r="C1009" s="70"/>
      <c r="D1009" s="71"/>
    </row>
    <row r="1010" spans="2:4" x14ac:dyDescent="0.2">
      <c r="B1010" s="69"/>
      <c r="C1010" s="70"/>
      <c r="D1010" s="71"/>
    </row>
    <row r="1011" spans="2:4" x14ac:dyDescent="0.2">
      <c r="B1011" s="69"/>
      <c r="C1011" s="70"/>
      <c r="D1011" s="71"/>
    </row>
    <row r="1012" spans="2:4" x14ac:dyDescent="0.2">
      <c r="B1012" s="69"/>
      <c r="C1012" s="70"/>
      <c r="D1012" s="71"/>
    </row>
    <row r="1013" spans="2:4" x14ac:dyDescent="0.2">
      <c r="B1013" s="69"/>
      <c r="C1013" s="70"/>
      <c r="D1013" s="71"/>
    </row>
    <row r="1014" spans="2:4" x14ac:dyDescent="0.2">
      <c r="B1014" s="69"/>
      <c r="C1014" s="70"/>
      <c r="D1014" s="71"/>
    </row>
    <row r="1015" spans="2:4" x14ac:dyDescent="0.2">
      <c r="B1015" s="69"/>
      <c r="C1015" s="70"/>
      <c r="D1015" s="71"/>
    </row>
    <row r="1016" spans="2:4" x14ac:dyDescent="0.2">
      <c r="B1016" s="69"/>
      <c r="C1016" s="70"/>
      <c r="D1016" s="71"/>
    </row>
    <row r="1017" spans="2:4" x14ac:dyDescent="0.2">
      <c r="B1017" s="69"/>
      <c r="C1017" s="70"/>
      <c r="D1017" s="71"/>
    </row>
    <row r="1018" spans="2:4" x14ac:dyDescent="0.2">
      <c r="B1018" s="69"/>
      <c r="C1018" s="70"/>
      <c r="D1018" s="71"/>
    </row>
    <row r="1019" spans="2:4" x14ac:dyDescent="0.2">
      <c r="B1019" s="69"/>
      <c r="C1019" s="70"/>
      <c r="D1019" s="71"/>
    </row>
    <row r="1020" spans="2:4" x14ac:dyDescent="0.2">
      <c r="B1020" s="69"/>
      <c r="C1020" s="70"/>
      <c r="D1020" s="71"/>
    </row>
    <row r="1021" spans="2:4" x14ac:dyDescent="0.2">
      <c r="B1021" s="69"/>
      <c r="C1021" s="70"/>
      <c r="D1021" s="71"/>
    </row>
    <row r="1022" spans="2:4" x14ac:dyDescent="0.2">
      <c r="B1022" s="69"/>
      <c r="C1022" s="70"/>
      <c r="D1022" s="71"/>
    </row>
    <row r="1023" spans="2:4" x14ac:dyDescent="0.2">
      <c r="B1023" s="69"/>
      <c r="C1023" s="70"/>
      <c r="D1023" s="71"/>
    </row>
    <row r="1024" spans="2:4" x14ac:dyDescent="0.2">
      <c r="B1024" s="69"/>
      <c r="C1024" s="70"/>
      <c r="D1024" s="71"/>
    </row>
    <row r="1025" spans="2:4" x14ac:dyDescent="0.2">
      <c r="B1025" s="69"/>
      <c r="C1025" s="70"/>
      <c r="D1025" s="71"/>
    </row>
    <row r="1026" spans="2:4" x14ac:dyDescent="0.2">
      <c r="B1026" s="69"/>
      <c r="C1026" s="70"/>
      <c r="D1026" s="71"/>
    </row>
    <row r="1027" spans="2:4" x14ac:dyDescent="0.2">
      <c r="B1027" s="69"/>
      <c r="C1027" s="70"/>
      <c r="D1027" s="71"/>
    </row>
    <row r="1028" spans="2:4" x14ac:dyDescent="0.2">
      <c r="B1028" s="69"/>
      <c r="C1028" s="70"/>
      <c r="D1028" s="71"/>
    </row>
    <row r="1029" spans="2:4" x14ac:dyDescent="0.2">
      <c r="B1029" s="69"/>
      <c r="C1029" s="70"/>
      <c r="D1029" s="71"/>
    </row>
    <row r="1030" spans="2:4" x14ac:dyDescent="0.2">
      <c r="B1030" s="69"/>
      <c r="C1030" s="70"/>
      <c r="D1030" s="71"/>
    </row>
    <row r="1031" spans="2:4" x14ac:dyDescent="0.2">
      <c r="B1031" s="69"/>
      <c r="C1031" s="70"/>
      <c r="D1031" s="71"/>
    </row>
    <row r="1032" spans="2:4" x14ac:dyDescent="0.2">
      <c r="B1032" s="69"/>
      <c r="C1032" s="70"/>
      <c r="D1032" s="71"/>
    </row>
    <row r="1033" spans="2:4" x14ac:dyDescent="0.2">
      <c r="B1033" s="69"/>
      <c r="C1033" s="70"/>
      <c r="D1033" s="71"/>
    </row>
    <row r="1034" spans="2:4" x14ac:dyDescent="0.2">
      <c r="B1034" s="69"/>
      <c r="C1034" s="70"/>
      <c r="D1034" s="71"/>
    </row>
    <row r="1035" spans="2:4" x14ac:dyDescent="0.2">
      <c r="B1035" s="69"/>
      <c r="C1035" s="70"/>
      <c r="D1035" s="71"/>
    </row>
    <row r="1036" spans="2:4" x14ac:dyDescent="0.2">
      <c r="B1036" s="69"/>
      <c r="C1036" s="70"/>
      <c r="D1036" s="71"/>
    </row>
    <row r="1037" spans="2:4" x14ac:dyDescent="0.2">
      <c r="B1037" s="69"/>
      <c r="C1037" s="70"/>
      <c r="D1037" s="71"/>
    </row>
    <row r="1038" spans="2:4" x14ac:dyDescent="0.2">
      <c r="B1038" s="69"/>
      <c r="C1038" s="70"/>
      <c r="D1038" s="71"/>
    </row>
    <row r="1039" spans="2:4" x14ac:dyDescent="0.2">
      <c r="B1039" s="69"/>
      <c r="C1039" s="70"/>
      <c r="D1039" s="71"/>
    </row>
    <row r="1040" spans="2:4" x14ac:dyDescent="0.2">
      <c r="B1040" s="69"/>
      <c r="C1040" s="70"/>
      <c r="D1040" s="71"/>
    </row>
    <row r="1041" spans="2:4" x14ac:dyDescent="0.2">
      <c r="B1041" s="69"/>
      <c r="C1041" s="70"/>
      <c r="D1041" s="71"/>
    </row>
    <row r="1042" spans="2:4" x14ac:dyDescent="0.2">
      <c r="B1042" s="69"/>
      <c r="C1042" s="70"/>
      <c r="D1042" s="71"/>
    </row>
    <row r="1043" spans="2:4" x14ac:dyDescent="0.2">
      <c r="B1043" s="69"/>
      <c r="C1043" s="70"/>
      <c r="D1043" s="71"/>
    </row>
    <row r="1044" spans="2:4" x14ac:dyDescent="0.2">
      <c r="B1044" s="69"/>
      <c r="C1044" s="70"/>
      <c r="D1044" s="71"/>
    </row>
    <row r="1045" spans="2:4" x14ac:dyDescent="0.2">
      <c r="B1045" s="69"/>
      <c r="C1045" s="70"/>
      <c r="D1045" s="71"/>
    </row>
    <row r="1046" spans="2:4" x14ac:dyDescent="0.2">
      <c r="B1046" s="69"/>
      <c r="C1046" s="70"/>
      <c r="D1046" s="71"/>
    </row>
    <row r="1047" spans="2:4" x14ac:dyDescent="0.2">
      <c r="B1047" s="69"/>
      <c r="C1047" s="70"/>
      <c r="D1047" s="71"/>
    </row>
    <row r="1048" spans="2:4" x14ac:dyDescent="0.2">
      <c r="B1048" s="69"/>
      <c r="C1048" s="70"/>
      <c r="D1048" s="71"/>
    </row>
    <row r="1049" spans="2:4" x14ac:dyDescent="0.2">
      <c r="B1049" s="69"/>
      <c r="C1049" s="70"/>
      <c r="D1049" s="71"/>
    </row>
    <row r="1050" spans="2:4" x14ac:dyDescent="0.2">
      <c r="B1050" s="69"/>
      <c r="C1050" s="70"/>
      <c r="D1050" s="71"/>
    </row>
    <row r="1051" spans="2:4" x14ac:dyDescent="0.2">
      <c r="B1051" s="69"/>
      <c r="C1051" s="70"/>
      <c r="D1051" s="71"/>
    </row>
    <row r="1052" spans="2:4" x14ac:dyDescent="0.2">
      <c r="B1052" s="69"/>
      <c r="C1052" s="70"/>
      <c r="D1052" s="71"/>
    </row>
    <row r="1053" spans="2:4" x14ac:dyDescent="0.2">
      <c r="B1053" s="69"/>
      <c r="C1053" s="70"/>
      <c r="D1053" s="71"/>
    </row>
    <row r="1054" spans="2:4" x14ac:dyDescent="0.2">
      <c r="B1054" s="69"/>
      <c r="C1054" s="70"/>
      <c r="D1054" s="71"/>
    </row>
    <row r="1055" spans="2:4" x14ac:dyDescent="0.2">
      <c r="B1055" s="69"/>
      <c r="C1055" s="70"/>
      <c r="D1055" s="71"/>
    </row>
    <row r="1056" spans="2:4" x14ac:dyDescent="0.2">
      <c r="B1056" s="69"/>
      <c r="C1056" s="70"/>
      <c r="D1056" s="71"/>
    </row>
    <row r="1057" spans="2:4" x14ac:dyDescent="0.2">
      <c r="B1057" s="69"/>
      <c r="C1057" s="70"/>
      <c r="D1057" s="71"/>
    </row>
    <row r="1058" spans="2:4" x14ac:dyDescent="0.2">
      <c r="B1058" s="69"/>
      <c r="C1058" s="70"/>
      <c r="D1058" s="71"/>
    </row>
    <row r="1059" spans="2:4" x14ac:dyDescent="0.2">
      <c r="B1059" s="69"/>
      <c r="C1059" s="70"/>
      <c r="D1059" s="71"/>
    </row>
    <row r="1060" spans="2:4" x14ac:dyDescent="0.2">
      <c r="B1060" s="69"/>
      <c r="C1060" s="70"/>
      <c r="D1060" s="71"/>
    </row>
    <row r="1061" spans="2:4" x14ac:dyDescent="0.2">
      <c r="B1061" s="69"/>
      <c r="C1061" s="70"/>
      <c r="D1061" s="71"/>
    </row>
    <row r="1062" spans="2:4" x14ac:dyDescent="0.2">
      <c r="B1062" s="69"/>
      <c r="C1062" s="70"/>
      <c r="D1062" s="71"/>
    </row>
    <row r="1063" spans="2:4" x14ac:dyDescent="0.2">
      <c r="B1063" s="69"/>
      <c r="C1063" s="70"/>
      <c r="D1063" s="71"/>
    </row>
    <row r="1064" spans="2:4" x14ac:dyDescent="0.2">
      <c r="B1064" s="69"/>
      <c r="C1064" s="70"/>
      <c r="D1064" s="71"/>
    </row>
    <row r="1065" spans="2:4" x14ac:dyDescent="0.2">
      <c r="B1065" s="69"/>
      <c r="C1065" s="70"/>
      <c r="D1065" s="71"/>
    </row>
    <row r="1066" spans="2:4" x14ac:dyDescent="0.2">
      <c r="B1066" s="69"/>
      <c r="C1066" s="70"/>
      <c r="D1066" s="71"/>
    </row>
    <row r="1067" spans="2:4" x14ac:dyDescent="0.2">
      <c r="B1067" s="69"/>
      <c r="C1067" s="70"/>
      <c r="D1067" s="71"/>
    </row>
    <row r="1068" spans="2:4" x14ac:dyDescent="0.2">
      <c r="B1068" s="69"/>
      <c r="C1068" s="70"/>
      <c r="D1068" s="71"/>
    </row>
    <row r="1069" spans="2:4" x14ac:dyDescent="0.2">
      <c r="B1069" s="69"/>
      <c r="C1069" s="70"/>
      <c r="D1069" s="71"/>
    </row>
    <row r="1070" spans="2:4" x14ac:dyDescent="0.2">
      <c r="B1070" s="69"/>
      <c r="C1070" s="70"/>
      <c r="D1070" s="71"/>
    </row>
    <row r="1071" spans="2:4" x14ac:dyDescent="0.2">
      <c r="B1071" s="69"/>
      <c r="C1071" s="70"/>
      <c r="D1071" s="71"/>
    </row>
    <row r="1072" spans="2:4" x14ac:dyDescent="0.2">
      <c r="B1072" s="69"/>
      <c r="C1072" s="70"/>
      <c r="D1072" s="71"/>
    </row>
    <row r="1073" spans="2:4" x14ac:dyDescent="0.2">
      <c r="B1073" s="69"/>
      <c r="C1073" s="70"/>
      <c r="D1073" s="71"/>
    </row>
    <row r="1074" spans="2:4" x14ac:dyDescent="0.2">
      <c r="B1074" s="69"/>
      <c r="C1074" s="70"/>
      <c r="D1074" s="71"/>
    </row>
    <row r="1075" spans="2:4" x14ac:dyDescent="0.2">
      <c r="B1075" s="69"/>
      <c r="C1075" s="70"/>
      <c r="D1075" s="71"/>
    </row>
    <row r="1076" spans="2:4" x14ac:dyDescent="0.2">
      <c r="B1076" s="69"/>
      <c r="C1076" s="70"/>
      <c r="D1076" s="71"/>
    </row>
    <row r="1077" spans="2:4" x14ac:dyDescent="0.2">
      <c r="B1077" s="69"/>
      <c r="C1077" s="70"/>
      <c r="D1077" s="71"/>
    </row>
    <row r="1078" spans="2:4" x14ac:dyDescent="0.2">
      <c r="B1078" s="69"/>
      <c r="C1078" s="70"/>
      <c r="D1078" s="71"/>
    </row>
    <row r="1079" spans="2:4" x14ac:dyDescent="0.2">
      <c r="B1079" s="69"/>
      <c r="C1079" s="70"/>
      <c r="D1079" s="71"/>
    </row>
    <row r="1080" spans="2:4" x14ac:dyDescent="0.2">
      <c r="B1080" s="69"/>
      <c r="C1080" s="70"/>
      <c r="D1080" s="71"/>
    </row>
    <row r="1081" spans="2:4" x14ac:dyDescent="0.2">
      <c r="B1081" s="69"/>
      <c r="C1081" s="70"/>
      <c r="D1081" s="71"/>
    </row>
    <row r="1082" spans="2:4" x14ac:dyDescent="0.2">
      <c r="B1082" s="69"/>
      <c r="C1082" s="70"/>
      <c r="D1082" s="71"/>
    </row>
    <row r="1083" spans="2:4" x14ac:dyDescent="0.2">
      <c r="B1083" s="69"/>
      <c r="C1083" s="70"/>
      <c r="D1083" s="71"/>
    </row>
    <row r="1084" spans="2:4" x14ac:dyDescent="0.2">
      <c r="B1084" s="69"/>
      <c r="C1084" s="70"/>
      <c r="D1084" s="71"/>
    </row>
    <row r="1085" spans="2:4" x14ac:dyDescent="0.2">
      <c r="B1085" s="69"/>
      <c r="C1085" s="70"/>
      <c r="D1085" s="71"/>
    </row>
    <row r="1086" spans="2:4" x14ac:dyDescent="0.2">
      <c r="B1086" s="69"/>
      <c r="C1086" s="70"/>
      <c r="D1086" s="71"/>
    </row>
    <row r="1087" spans="2:4" x14ac:dyDescent="0.2">
      <c r="B1087" s="69"/>
      <c r="C1087" s="70"/>
      <c r="D1087" s="71"/>
    </row>
    <row r="1088" spans="2:4" x14ac:dyDescent="0.2">
      <c r="B1088" s="69"/>
      <c r="C1088" s="70"/>
      <c r="D1088" s="71"/>
    </row>
    <row r="1089" spans="2:4" x14ac:dyDescent="0.2">
      <c r="B1089" s="69"/>
      <c r="C1089" s="70"/>
      <c r="D1089" s="71"/>
    </row>
    <row r="1090" spans="2:4" x14ac:dyDescent="0.2">
      <c r="B1090" s="69"/>
      <c r="C1090" s="70"/>
      <c r="D1090" s="71"/>
    </row>
    <row r="1091" spans="2:4" x14ac:dyDescent="0.2">
      <c r="B1091" s="69"/>
      <c r="C1091" s="70"/>
      <c r="D1091" s="71"/>
    </row>
    <row r="1092" spans="2:4" x14ac:dyDescent="0.2">
      <c r="B1092" s="69"/>
      <c r="C1092" s="70"/>
      <c r="D1092" s="71"/>
    </row>
    <row r="1093" spans="2:4" x14ac:dyDescent="0.2">
      <c r="B1093" s="69"/>
      <c r="C1093" s="70"/>
      <c r="D1093" s="71"/>
    </row>
    <row r="1094" spans="2:4" x14ac:dyDescent="0.2">
      <c r="B1094" s="69"/>
      <c r="C1094" s="70"/>
      <c r="D1094" s="71"/>
    </row>
    <row r="1095" spans="2:4" x14ac:dyDescent="0.2">
      <c r="B1095" s="69"/>
      <c r="C1095" s="70"/>
      <c r="D1095" s="71"/>
    </row>
    <row r="1096" spans="2:4" x14ac:dyDescent="0.2">
      <c r="B1096" s="69"/>
      <c r="C1096" s="70"/>
      <c r="D1096" s="71"/>
    </row>
    <row r="1097" spans="2:4" x14ac:dyDescent="0.2">
      <c r="B1097" s="69"/>
      <c r="C1097" s="70"/>
      <c r="D1097" s="71"/>
    </row>
    <row r="1098" spans="2:4" x14ac:dyDescent="0.2">
      <c r="B1098" s="69"/>
      <c r="C1098" s="70"/>
      <c r="D1098" s="71"/>
    </row>
    <row r="1099" spans="2:4" x14ac:dyDescent="0.2">
      <c r="B1099" s="69"/>
      <c r="C1099" s="70"/>
      <c r="D1099" s="71"/>
    </row>
    <row r="1100" spans="2:4" x14ac:dyDescent="0.2">
      <c r="B1100" s="69"/>
      <c r="C1100" s="70"/>
      <c r="D1100" s="71"/>
    </row>
    <row r="1101" spans="2:4" x14ac:dyDescent="0.2">
      <c r="B1101" s="69"/>
      <c r="C1101" s="70"/>
      <c r="D1101" s="71"/>
    </row>
    <row r="1102" spans="2:4" x14ac:dyDescent="0.2">
      <c r="B1102" s="69"/>
      <c r="C1102" s="70"/>
      <c r="D1102" s="71"/>
    </row>
    <row r="1103" spans="2:4" x14ac:dyDescent="0.2">
      <c r="B1103" s="69"/>
      <c r="C1103" s="70"/>
      <c r="D1103" s="71"/>
    </row>
    <row r="1104" spans="2:4" x14ac:dyDescent="0.2">
      <c r="B1104" s="69"/>
      <c r="C1104" s="70"/>
      <c r="D1104" s="71"/>
    </row>
    <row r="1105" spans="2:4" x14ac:dyDescent="0.2">
      <c r="B1105" s="69"/>
      <c r="C1105" s="70"/>
      <c r="D1105" s="71"/>
    </row>
    <row r="1106" spans="2:4" x14ac:dyDescent="0.2">
      <c r="B1106" s="69"/>
      <c r="C1106" s="70"/>
      <c r="D1106" s="71"/>
    </row>
    <row r="1107" spans="2:4" x14ac:dyDescent="0.2">
      <c r="B1107" s="69"/>
      <c r="C1107" s="70"/>
      <c r="D1107" s="71"/>
    </row>
    <row r="1108" spans="2:4" x14ac:dyDescent="0.2">
      <c r="B1108" s="69"/>
      <c r="C1108" s="70"/>
      <c r="D1108" s="71"/>
    </row>
    <row r="1109" spans="2:4" x14ac:dyDescent="0.2">
      <c r="B1109" s="69"/>
      <c r="C1109" s="70"/>
      <c r="D1109" s="71"/>
    </row>
    <row r="1110" spans="2:4" x14ac:dyDescent="0.2">
      <c r="B1110" s="69"/>
      <c r="C1110" s="70"/>
      <c r="D1110" s="71"/>
    </row>
    <row r="1111" spans="2:4" x14ac:dyDescent="0.2">
      <c r="B1111" s="69"/>
      <c r="C1111" s="70"/>
      <c r="D1111" s="71"/>
    </row>
    <row r="1112" spans="2:4" x14ac:dyDescent="0.2">
      <c r="B1112" s="69"/>
      <c r="C1112" s="70"/>
      <c r="D1112" s="71"/>
    </row>
    <row r="1113" spans="2:4" x14ac:dyDescent="0.2">
      <c r="B1113" s="69"/>
      <c r="C1113" s="70"/>
      <c r="D1113" s="71"/>
    </row>
    <row r="1114" spans="2:4" x14ac:dyDescent="0.2">
      <c r="B1114" s="69"/>
      <c r="C1114" s="70"/>
      <c r="D1114" s="71"/>
    </row>
    <row r="1115" spans="2:4" x14ac:dyDescent="0.2">
      <c r="B1115" s="69"/>
      <c r="C1115" s="70"/>
      <c r="D1115" s="71"/>
    </row>
    <row r="1116" spans="2:4" x14ac:dyDescent="0.2">
      <c r="B1116" s="69"/>
      <c r="C1116" s="70"/>
      <c r="D1116" s="71"/>
    </row>
    <row r="1117" spans="2:4" x14ac:dyDescent="0.2">
      <c r="B1117" s="69"/>
      <c r="C1117" s="70"/>
      <c r="D1117" s="71"/>
    </row>
    <row r="1118" spans="2:4" x14ac:dyDescent="0.2">
      <c r="B1118" s="69"/>
      <c r="C1118" s="70"/>
      <c r="D1118" s="71"/>
    </row>
    <row r="1119" spans="2:4" x14ac:dyDescent="0.2">
      <c r="B1119" s="69"/>
      <c r="C1119" s="70"/>
      <c r="D1119" s="71"/>
    </row>
    <row r="1120" spans="2:4" x14ac:dyDescent="0.2">
      <c r="B1120" s="69"/>
      <c r="C1120" s="70"/>
      <c r="D1120" s="71"/>
    </row>
    <row r="1121" spans="2:4" x14ac:dyDescent="0.2">
      <c r="B1121" s="69"/>
      <c r="C1121" s="70"/>
      <c r="D1121" s="71"/>
    </row>
    <row r="1122" spans="2:4" x14ac:dyDescent="0.2">
      <c r="B1122" s="69"/>
      <c r="C1122" s="70"/>
      <c r="D1122" s="71"/>
    </row>
    <row r="1123" spans="2:4" x14ac:dyDescent="0.2">
      <c r="B1123" s="69"/>
      <c r="C1123" s="70"/>
      <c r="D1123" s="71"/>
    </row>
    <row r="1124" spans="2:4" x14ac:dyDescent="0.2">
      <c r="B1124" s="69"/>
      <c r="C1124" s="70"/>
      <c r="D1124" s="71"/>
    </row>
    <row r="1125" spans="2:4" x14ac:dyDescent="0.2">
      <c r="B1125" s="69"/>
      <c r="C1125" s="70"/>
      <c r="D1125" s="71"/>
    </row>
    <row r="1126" spans="2:4" x14ac:dyDescent="0.2">
      <c r="B1126" s="69"/>
      <c r="C1126" s="70"/>
      <c r="D1126" s="71"/>
    </row>
    <row r="1127" spans="2:4" x14ac:dyDescent="0.2">
      <c r="B1127" s="69"/>
      <c r="C1127" s="70"/>
      <c r="D1127" s="71"/>
    </row>
    <row r="1128" spans="2:4" x14ac:dyDescent="0.2">
      <c r="B1128" s="69"/>
      <c r="C1128" s="70"/>
      <c r="D1128" s="71"/>
    </row>
    <row r="1129" spans="2:4" x14ac:dyDescent="0.2">
      <c r="B1129" s="69"/>
      <c r="C1129" s="70"/>
      <c r="D1129" s="71"/>
    </row>
    <row r="1130" spans="2:4" x14ac:dyDescent="0.2">
      <c r="B1130" s="69"/>
      <c r="C1130" s="70"/>
      <c r="D1130" s="71"/>
    </row>
    <row r="1131" spans="2:4" x14ac:dyDescent="0.2">
      <c r="B1131" s="69"/>
      <c r="C1131" s="70"/>
      <c r="D1131" s="71"/>
    </row>
    <row r="1132" spans="2:4" x14ac:dyDescent="0.2">
      <c r="B1132" s="69"/>
      <c r="C1132" s="70"/>
      <c r="D1132" s="71"/>
    </row>
    <row r="1133" spans="2:4" x14ac:dyDescent="0.2">
      <c r="B1133" s="69"/>
      <c r="C1133" s="70"/>
      <c r="D1133" s="71"/>
    </row>
    <row r="1134" spans="2:4" x14ac:dyDescent="0.2">
      <c r="B1134" s="69"/>
      <c r="C1134" s="70"/>
      <c r="D1134" s="71"/>
    </row>
    <row r="1135" spans="2:4" x14ac:dyDescent="0.2">
      <c r="B1135" s="69"/>
      <c r="C1135" s="70"/>
      <c r="D1135" s="71"/>
    </row>
    <row r="1136" spans="2:4" x14ac:dyDescent="0.2">
      <c r="B1136" s="69"/>
      <c r="C1136" s="70"/>
      <c r="D1136" s="71"/>
    </row>
    <row r="1137" spans="2:4" x14ac:dyDescent="0.2">
      <c r="B1137" s="69"/>
      <c r="C1137" s="70"/>
      <c r="D1137" s="71"/>
    </row>
    <row r="1138" spans="2:4" x14ac:dyDescent="0.2">
      <c r="B1138" s="69"/>
      <c r="C1138" s="70"/>
      <c r="D1138" s="71"/>
    </row>
    <row r="1139" spans="2:4" x14ac:dyDescent="0.2">
      <c r="B1139" s="69"/>
      <c r="C1139" s="70"/>
      <c r="D1139" s="71"/>
    </row>
    <row r="1140" spans="2:4" x14ac:dyDescent="0.2">
      <c r="B1140" s="69"/>
      <c r="C1140" s="70"/>
      <c r="D1140" s="71"/>
    </row>
    <row r="1141" spans="2:4" x14ac:dyDescent="0.2">
      <c r="B1141" s="69"/>
      <c r="C1141" s="70"/>
      <c r="D1141" s="71"/>
    </row>
    <row r="1142" spans="2:4" x14ac:dyDescent="0.2">
      <c r="B1142" s="69"/>
      <c r="C1142" s="70"/>
      <c r="D1142" s="71"/>
    </row>
    <row r="1143" spans="2:4" x14ac:dyDescent="0.2">
      <c r="B1143" s="69"/>
      <c r="C1143" s="70"/>
      <c r="D1143" s="71"/>
    </row>
    <row r="1144" spans="2:4" x14ac:dyDescent="0.2">
      <c r="B1144" s="69"/>
      <c r="C1144" s="70"/>
      <c r="D1144" s="71"/>
    </row>
    <row r="1145" spans="2:4" x14ac:dyDescent="0.2">
      <c r="B1145" s="69"/>
      <c r="C1145" s="70"/>
      <c r="D1145" s="71"/>
    </row>
    <row r="1146" spans="2:4" x14ac:dyDescent="0.2">
      <c r="B1146" s="69"/>
      <c r="C1146" s="70"/>
      <c r="D1146" s="71"/>
    </row>
    <row r="1147" spans="2:4" x14ac:dyDescent="0.2">
      <c r="B1147" s="69"/>
      <c r="C1147" s="70"/>
      <c r="D1147" s="71"/>
    </row>
    <row r="1148" spans="2:4" x14ac:dyDescent="0.2">
      <c r="B1148" s="69"/>
      <c r="C1148" s="70"/>
      <c r="D1148" s="71"/>
    </row>
    <row r="1149" spans="2:4" x14ac:dyDescent="0.2">
      <c r="B1149" s="69"/>
      <c r="C1149" s="70"/>
      <c r="D1149" s="71"/>
    </row>
    <row r="1150" spans="2:4" x14ac:dyDescent="0.2">
      <c r="B1150" s="69"/>
      <c r="C1150" s="70"/>
      <c r="D1150" s="71"/>
    </row>
    <row r="1151" spans="2:4" x14ac:dyDescent="0.2">
      <c r="B1151" s="69"/>
      <c r="C1151" s="70"/>
      <c r="D1151" s="71"/>
    </row>
    <row r="1152" spans="2:4" x14ac:dyDescent="0.2">
      <c r="B1152" s="69"/>
      <c r="C1152" s="70"/>
      <c r="D1152" s="71"/>
    </row>
    <row r="1153" spans="2:4" x14ac:dyDescent="0.2">
      <c r="B1153" s="69"/>
      <c r="C1153" s="70"/>
      <c r="D1153" s="71"/>
    </row>
    <row r="1154" spans="2:4" x14ac:dyDescent="0.2">
      <c r="B1154" s="69"/>
      <c r="C1154" s="70"/>
      <c r="D1154" s="71"/>
    </row>
    <row r="1155" spans="2:4" x14ac:dyDescent="0.2">
      <c r="B1155" s="69"/>
      <c r="C1155" s="70"/>
      <c r="D1155" s="71"/>
    </row>
    <row r="1156" spans="2:4" x14ac:dyDescent="0.2">
      <c r="B1156" s="69"/>
      <c r="C1156" s="70"/>
      <c r="D1156" s="71"/>
    </row>
    <row r="1157" spans="2:4" x14ac:dyDescent="0.2">
      <c r="B1157" s="69"/>
      <c r="C1157" s="70"/>
      <c r="D1157" s="71"/>
    </row>
    <row r="1158" spans="2:4" x14ac:dyDescent="0.2">
      <c r="B1158" s="69"/>
      <c r="C1158" s="70"/>
      <c r="D1158" s="71"/>
    </row>
    <row r="1159" spans="2:4" x14ac:dyDescent="0.2">
      <c r="B1159" s="69"/>
      <c r="C1159" s="70"/>
      <c r="D1159" s="71"/>
    </row>
    <row r="1160" spans="2:4" x14ac:dyDescent="0.2">
      <c r="B1160" s="69"/>
      <c r="C1160" s="70"/>
      <c r="D1160" s="71"/>
    </row>
    <row r="1161" spans="2:4" x14ac:dyDescent="0.2">
      <c r="B1161" s="69"/>
      <c r="C1161" s="70"/>
      <c r="D1161" s="71"/>
    </row>
    <row r="1162" spans="2:4" x14ac:dyDescent="0.2">
      <c r="B1162" s="69"/>
      <c r="C1162" s="70"/>
      <c r="D1162" s="71"/>
    </row>
    <row r="1163" spans="2:4" x14ac:dyDescent="0.2">
      <c r="B1163" s="69"/>
      <c r="C1163" s="70"/>
      <c r="D1163" s="71"/>
    </row>
    <row r="1164" spans="2:4" x14ac:dyDescent="0.2">
      <c r="B1164" s="69"/>
      <c r="C1164" s="70"/>
      <c r="D1164" s="71"/>
    </row>
    <row r="1165" spans="2:4" x14ac:dyDescent="0.2">
      <c r="B1165" s="69"/>
      <c r="C1165" s="70"/>
      <c r="D1165" s="71"/>
    </row>
    <row r="1166" spans="2:4" x14ac:dyDescent="0.2">
      <c r="B1166" s="69"/>
      <c r="C1166" s="70"/>
      <c r="D1166" s="71"/>
    </row>
    <row r="1167" spans="2:4" x14ac:dyDescent="0.2">
      <c r="B1167" s="69"/>
      <c r="C1167" s="70"/>
      <c r="D1167" s="71"/>
    </row>
    <row r="1168" spans="2:4" x14ac:dyDescent="0.2">
      <c r="B1168" s="69"/>
      <c r="C1168" s="70"/>
      <c r="D1168" s="71"/>
    </row>
    <row r="1169" spans="2:4" x14ac:dyDescent="0.2">
      <c r="B1169" s="69"/>
      <c r="C1169" s="70"/>
      <c r="D1169" s="71"/>
    </row>
    <row r="1170" spans="2:4" x14ac:dyDescent="0.2">
      <c r="B1170" s="69"/>
      <c r="C1170" s="70"/>
      <c r="D1170" s="71"/>
    </row>
    <row r="1171" spans="2:4" x14ac:dyDescent="0.2">
      <c r="B1171" s="69"/>
      <c r="C1171" s="70"/>
      <c r="D1171" s="71"/>
    </row>
    <row r="1172" spans="2:4" x14ac:dyDescent="0.2">
      <c r="B1172" s="69"/>
      <c r="C1172" s="70"/>
      <c r="D1172" s="71"/>
    </row>
    <row r="1173" spans="2:4" x14ac:dyDescent="0.2">
      <c r="B1173" s="69"/>
      <c r="C1173" s="70"/>
      <c r="D1173" s="71"/>
    </row>
    <row r="1174" spans="2:4" x14ac:dyDescent="0.2">
      <c r="B1174" s="69"/>
      <c r="C1174" s="70"/>
      <c r="D1174" s="71"/>
    </row>
    <row r="1175" spans="2:4" x14ac:dyDescent="0.2">
      <c r="B1175" s="69"/>
      <c r="C1175" s="70"/>
      <c r="D1175" s="71"/>
    </row>
    <row r="1176" spans="2:4" x14ac:dyDescent="0.2">
      <c r="B1176" s="69"/>
      <c r="C1176" s="70"/>
      <c r="D1176" s="71"/>
    </row>
    <row r="1177" spans="2:4" x14ac:dyDescent="0.2">
      <c r="B1177" s="69"/>
      <c r="C1177" s="70"/>
      <c r="D1177" s="71"/>
    </row>
    <row r="1178" spans="2:4" x14ac:dyDescent="0.2">
      <c r="B1178" s="69"/>
      <c r="C1178" s="70"/>
      <c r="D1178" s="71"/>
    </row>
    <row r="1179" spans="2:4" x14ac:dyDescent="0.2">
      <c r="B1179" s="69"/>
      <c r="C1179" s="70"/>
      <c r="D1179" s="71"/>
    </row>
    <row r="1180" spans="2:4" x14ac:dyDescent="0.2">
      <c r="B1180" s="69"/>
      <c r="C1180" s="70"/>
      <c r="D1180" s="71"/>
    </row>
    <row r="1181" spans="2:4" x14ac:dyDescent="0.2">
      <c r="B1181" s="69"/>
      <c r="C1181" s="70"/>
      <c r="D1181" s="71"/>
    </row>
    <row r="1182" spans="2:4" x14ac:dyDescent="0.2">
      <c r="B1182" s="69"/>
      <c r="C1182" s="70"/>
      <c r="D1182" s="71"/>
    </row>
    <row r="1183" spans="2:4" x14ac:dyDescent="0.2">
      <c r="B1183" s="69"/>
      <c r="C1183" s="70"/>
      <c r="D1183" s="71"/>
    </row>
    <row r="1184" spans="2:4" x14ac:dyDescent="0.2">
      <c r="B1184" s="69"/>
      <c r="C1184" s="70"/>
      <c r="D1184" s="71"/>
    </row>
    <row r="1185" spans="2:4" x14ac:dyDescent="0.2">
      <c r="B1185" s="69"/>
      <c r="C1185" s="70"/>
      <c r="D1185" s="71"/>
    </row>
    <row r="1186" spans="2:4" x14ac:dyDescent="0.2">
      <c r="B1186" s="69"/>
      <c r="C1186" s="70"/>
      <c r="D1186" s="71"/>
    </row>
    <row r="1187" spans="2:4" x14ac:dyDescent="0.2">
      <c r="B1187" s="69"/>
      <c r="C1187" s="70"/>
      <c r="D1187" s="71"/>
    </row>
    <row r="1188" spans="2:4" x14ac:dyDescent="0.2">
      <c r="B1188" s="69"/>
      <c r="C1188" s="70"/>
      <c r="D1188" s="71"/>
    </row>
    <row r="1189" spans="2:4" x14ac:dyDescent="0.2">
      <c r="B1189" s="69"/>
      <c r="C1189" s="70"/>
      <c r="D1189" s="71"/>
    </row>
    <row r="1190" spans="2:4" x14ac:dyDescent="0.2">
      <c r="B1190" s="69"/>
      <c r="C1190" s="70"/>
      <c r="D1190" s="71"/>
    </row>
    <row r="1191" spans="2:4" x14ac:dyDescent="0.2">
      <c r="B1191" s="69"/>
      <c r="C1191" s="70"/>
      <c r="D1191" s="71"/>
    </row>
    <row r="1192" spans="2:4" x14ac:dyDescent="0.2">
      <c r="B1192" s="69"/>
      <c r="C1192" s="70"/>
      <c r="D1192" s="71"/>
    </row>
    <row r="1193" spans="2:4" x14ac:dyDescent="0.2">
      <c r="B1193" s="69"/>
      <c r="C1193" s="70"/>
      <c r="D1193" s="71"/>
    </row>
    <row r="1194" spans="2:4" x14ac:dyDescent="0.2">
      <c r="B1194" s="69"/>
      <c r="C1194" s="70"/>
      <c r="D1194" s="71"/>
    </row>
    <row r="1195" spans="2:4" x14ac:dyDescent="0.2">
      <c r="B1195" s="69"/>
      <c r="C1195" s="70"/>
      <c r="D1195" s="71"/>
    </row>
    <row r="1196" spans="2:4" x14ac:dyDescent="0.2">
      <c r="B1196" s="69"/>
      <c r="C1196" s="70"/>
      <c r="D1196" s="71"/>
    </row>
    <row r="1197" spans="2:4" x14ac:dyDescent="0.2">
      <c r="B1197" s="69"/>
      <c r="C1197" s="70"/>
      <c r="D1197" s="71"/>
    </row>
    <row r="1198" spans="2:4" x14ac:dyDescent="0.2">
      <c r="B1198" s="69"/>
      <c r="C1198" s="70"/>
      <c r="D1198" s="71"/>
    </row>
    <row r="1199" spans="2:4" x14ac:dyDescent="0.2">
      <c r="B1199" s="69"/>
      <c r="C1199" s="70"/>
      <c r="D1199" s="71"/>
    </row>
    <row r="1200" spans="2:4" x14ac:dyDescent="0.2">
      <c r="B1200" s="69"/>
      <c r="C1200" s="70"/>
      <c r="D1200" s="71"/>
    </row>
    <row r="1201" spans="2:4" x14ac:dyDescent="0.2">
      <c r="B1201" s="69"/>
      <c r="C1201" s="70"/>
      <c r="D1201" s="71"/>
    </row>
    <row r="1202" spans="2:4" x14ac:dyDescent="0.2">
      <c r="B1202" s="69"/>
      <c r="C1202" s="70"/>
      <c r="D1202" s="71"/>
    </row>
    <row r="1203" spans="2:4" x14ac:dyDescent="0.2">
      <c r="B1203" s="69"/>
      <c r="C1203" s="70"/>
      <c r="D1203" s="71"/>
    </row>
    <row r="1204" spans="2:4" x14ac:dyDescent="0.2">
      <c r="B1204" s="69"/>
      <c r="C1204" s="70"/>
      <c r="D1204" s="71"/>
    </row>
    <row r="1205" spans="2:4" x14ac:dyDescent="0.2">
      <c r="B1205" s="69"/>
      <c r="C1205" s="70"/>
      <c r="D1205" s="71"/>
    </row>
    <row r="1206" spans="2:4" x14ac:dyDescent="0.2">
      <c r="B1206" s="69"/>
      <c r="C1206" s="70"/>
      <c r="D1206" s="71"/>
    </row>
    <row r="1207" spans="2:4" x14ac:dyDescent="0.2">
      <c r="B1207" s="69"/>
      <c r="C1207" s="70"/>
      <c r="D1207" s="71"/>
    </row>
    <row r="1208" spans="2:4" x14ac:dyDescent="0.2">
      <c r="B1208" s="69"/>
      <c r="C1208" s="70"/>
      <c r="D1208" s="71"/>
    </row>
    <row r="1209" spans="2:4" x14ac:dyDescent="0.2">
      <c r="B1209" s="69"/>
      <c r="C1209" s="70"/>
      <c r="D1209" s="71"/>
    </row>
    <row r="1210" spans="2:4" x14ac:dyDescent="0.2">
      <c r="B1210" s="69"/>
      <c r="C1210" s="70"/>
      <c r="D1210" s="71"/>
    </row>
    <row r="1211" spans="2:4" x14ac:dyDescent="0.2">
      <c r="B1211" s="69"/>
      <c r="C1211" s="70"/>
      <c r="D1211" s="71"/>
    </row>
    <row r="1212" spans="2:4" x14ac:dyDescent="0.2">
      <c r="B1212" s="69"/>
      <c r="C1212" s="70"/>
      <c r="D1212" s="71"/>
    </row>
    <row r="1213" spans="2:4" x14ac:dyDescent="0.2">
      <c r="B1213" s="69"/>
      <c r="C1213" s="70"/>
      <c r="D1213" s="71"/>
    </row>
    <row r="1214" spans="2:4" x14ac:dyDescent="0.2">
      <c r="B1214" s="69"/>
      <c r="C1214" s="70"/>
      <c r="D1214" s="71"/>
    </row>
    <row r="1215" spans="2:4" x14ac:dyDescent="0.2">
      <c r="B1215" s="69"/>
      <c r="C1215" s="70"/>
      <c r="D1215" s="71"/>
    </row>
    <row r="1216" spans="2:4" x14ac:dyDescent="0.2">
      <c r="B1216" s="69"/>
      <c r="C1216" s="70"/>
      <c r="D1216" s="71"/>
    </row>
    <row r="1217" spans="2:4" x14ac:dyDescent="0.2">
      <c r="B1217" s="69"/>
      <c r="C1217" s="70"/>
      <c r="D1217" s="71"/>
    </row>
    <row r="1218" spans="2:4" x14ac:dyDescent="0.2">
      <c r="B1218" s="69"/>
      <c r="C1218" s="70"/>
      <c r="D1218" s="71"/>
    </row>
    <row r="1219" spans="2:4" x14ac:dyDescent="0.2">
      <c r="B1219" s="69"/>
      <c r="C1219" s="70"/>
      <c r="D1219" s="71"/>
    </row>
    <row r="1220" spans="2:4" x14ac:dyDescent="0.2">
      <c r="B1220" s="69"/>
      <c r="C1220" s="70"/>
      <c r="D1220" s="71"/>
    </row>
    <row r="1221" spans="2:4" x14ac:dyDescent="0.2">
      <c r="B1221" s="69"/>
      <c r="C1221" s="70"/>
      <c r="D1221" s="71"/>
    </row>
    <row r="1222" spans="2:4" x14ac:dyDescent="0.2">
      <c r="B1222" s="69"/>
      <c r="C1222" s="70"/>
      <c r="D1222" s="71"/>
    </row>
    <row r="1223" spans="2:4" x14ac:dyDescent="0.2">
      <c r="B1223" s="69"/>
      <c r="C1223" s="70"/>
      <c r="D1223" s="71"/>
    </row>
    <row r="1224" spans="2:4" x14ac:dyDescent="0.2">
      <c r="B1224" s="69"/>
      <c r="C1224" s="70"/>
      <c r="D1224" s="71"/>
    </row>
    <row r="1225" spans="2:4" x14ac:dyDescent="0.2">
      <c r="B1225" s="69"/>
      <c r="C1225" s="70"/>
      <c r="D1225" s="71"/>
    </row>
    <row r="1226" spans="2:4" x14ac:dyDescent="0.2">
      <c r="B1226" s="69"/>
      <c r="C1226" s="70"/>
      <c r="D1226" s="71"/>
    </row>
    <row r="1227" spans="2:4" x14ac:dyDescent="0.2">
      <c r="B1227" s="69"/>
      <c r="C1227" s="70"/>
      <c r="D1227" s="71"/>
    </row>
    <row r="1228" spans="2:4" x14ac:dyDescent="0.2">
      <c r="B1228" s="69"/>
      <c r="C1228" s="70"/>
      <c r="D1228" s="71"/>
    </row>
    <row r="1229" spans="2:4" x14ac:dyDescent="0.2">
      <c r="B1229" s="69"/>
      <c r="C1229" s="70"/>
      <c r="D1229" s="71"/>
    </row>
    <row r="1230" spans="2:4" x14ac:dyDescent="0.2">
      <c r="B1230" s="69"/>
      <c r="C1230" s="70"/>
      <c r="D1230" s="71"/>
    </row>
    <row r="1231" spans="2:4" x14ac:dyDescent="0.2">
      <c r="B1231" s="69"/>
      <c r="C1231" s="70"/>
      <c r="D1231" s="71"/>
    </row>
    <row r="1232" spans="2:4" x14ac:dyDescent="0.2">
      <c r="B1232" s="69"/>
      <c r="C1232" s="70"/>
      <c r="D1232" s="71"/>
    </row>
    <row r="1233" spans="2:4" x14ac:dyDescent="0.2">
      <c r="B1233" s="69"/>
      <c r="C1233" s="70"/>
      <c r="D1233" s="71"/>
    </row>
    <row r="1234" spans="2:4" x14ac:dyDescent="0.2">
      <c r="B1234" s="69"/>
      <c r="C1234" s="70"/>
      <c r="D1234" s="71"/>
    </row>
    <row r="1235" spans="2:4" x14ac:dyDescent="0.2">
      <c r="B1235" s="69"/>
      <c r="C1235" s="70"/>
      <c r="D1235" s="71"/>
    </row>
    <row r="1236" spans="2:4" x14ac:dyDescent="0.2">
      <c r="B1236" s="69"/>
      <c r="C1236" s="70"/>
      <c r="D1236" s="71"/>
    </row>
    <row r="1237" spans="2:4" x14ac:dyDescent="0.2">
      <c r="B1237" s="69"/>
      <c r="C1237" s="70"/>
      <c r="D1237" s="71"/>
    </row>
    <row r="1238" spans="2:4" x14ac:dyDescent="0.2">
      <c r="B1238" s="69"/>
      <c r="C1238" s="70"/>
      <c r="D1238" s="71"/>
    </row>
    <row r="1239" spans="2:4" x14ac:dyDescent="0.2">
      <c r="B1239" s="69"/>
      <c r="C1239" s="70"/>
      <c r="D1239" s="71"/>
    </row>
    <row r="1240" spans="2:4" x14ac:dyDescent="0.2">
      <c r="B1240" s="69"/>
      <c r="C1240" s="70"/>
      <c r="D1240" s="71"/>
    </row>
    <row r="1241" spans="2:4" x14ac:dyDescent="0.2">
      <c r="B1241" s="69"/>
      <c r="C1241" s="70"/>
      <c r="D1241" s="71"/>
    </row>
    <row r="1242" spans="2:4" x14ac:dyDescent="0.2">
      <c r="B1242" s="69"/>
      <c r="C1242" s="70"/>
      <c r="D1242" s="71"/>
    </row>
    <row r="1243" spans="2:4" x14ac:dyDescent="0.2">
      <c r="B1243" s="69"/>
      <c r="C1243" s="70"/>
      <c r="D1243" s="71"/>
    </row>
    <row r="1244" spans="2:4" x14ac:dyDescent="0.2">
      <c r="B1244" s="69"/>
      <c r="C1244" s="70"/>
      <c r="D1244" s="71"/>
    </row>
    <row r="1245" spans="2:4" x14ac:dyDescent="0.2">
      <c r="B1245" s="69"/>
      <c r="C1245" s="70"/>
      <c r="D1245" s="71"/>
    </row>
    <row r="1246" spans="2:4" x14ac:dyDescent="0.2">
      <c r="B1246" s="69"/>
      <c r="C1246" s="70"/>
      <c r="D1246" s="71"/>
    </row>
    <row r="1247" spans="2:4" x14ac:dyDescent="0.2">
      <c r="B1247" s="69"/>
      <c r="C1247" s="70"/>
      <c r="D1247" s="71"/>
    </row>
    <row r="1248" spans="2:4" x14ac:dyDescent="0.2">
      <c r="B1248" s="69"/>
      <c r="C1248" s="70"/>
      <c r="D1248" s="71"/>
    </row>
    <row r="1249" spans="2:4" x14ac:dyDescent="0.2">
      <c r="B1249" s="69"/>
      <c r="C1249" s="70"/>
      <c r="D1249" s="71"/>
    </row>
    <row r="1250" spans="2:4" x14ac:dyDescent="0.2">
      <c r="B1250" s="69"/>
      <c r="C1250" s="70"/>
      <c r="D1250" s="71"/>
    </row>
    <row r="1251" spans="2:4" x14ac:dyDescent="0.2">
      <c r="B1251" s="69"/>
      <c r="C1251" s="70"/>
      <c r="D1251" s="71"/>
    </row>
    <row r="1252" spans="2:4" x14ac:dyDescent="0.2">
      <c r="B1252" s="69"/>
      <c r="C1252" s="70"/>
      <c r="D1252" s="71"/>
    </row>
    <row r="1253" spans="2:4" x14ac:dyDescent="0.2">
      <c r="B1253" s="69"/>
      <c r="C1253" s="70"/>
      <c r="D1253" s="71"/>
    </row>
    <row r="1254" spans="2:4" x14ac:dyDescent="0.2">
      <c r="B1254" s="69"/>
      <c r="C1254" s="70"/>
      <c r="D1254" s="71"/>
    </row>
    <row r="1255" spans="2:4" x14ac:dyDescent="0.2">
      <c r="B1255" s="69"/>
      <c r="C1255" s="70"/>
      <c r="D1255" s="71"/>
    </row>
    <row r="1256" spans="2:4" x14ac:dyDescent="0.2">
      <c r="B1256" s="69"/>
      <c r="C1256" s="70"/>
      <c r="D1256" s="71"/>
    </row>
    <row r="1257" spans="2:4" x14ac:dyDescent="0.2">
      <c r="B1257" s="69"/>
      <c r="C1257" s="70"/>
      <c r="D1257" s="71"/>
    </row>
    <row r="1258" spans="2:4" x14ac:dyDescent="0.2">
      <c r="B1258" s="69"/>
      <c r="C1258" s="70"/>
      <c r="D1258" s="71"/>
    </row>
    <row r="1259" spans="2:4" x14ac:dyDescent="0.2">
      <c r="B1259" s="69"/>
      <c r="C1259" s="70"/>
      <c r="D1259" s="71"/>
    </row>
    <row r="1260" spans="2:4" x14ac:dyDescent="0.2">
      <c r="B1260" s="69"/>
      <c r="C1260" s="70"/>
      <c r="D1260" s="71"/>
    </row>
    <row r="1261" spans="2:4" x14ac:dyDescent="0.2">
      <c r="B1261" s="69"/>
      <c r="C1261" s="70"/>
      <c r="D1261" s="71"/>
    </row>
    <row r="1262" spans="2:4" x14ac:dyDescent="0.2">
      <c r="B1262" s="69"/>
      <c r="C1262" s="70"/>
      <c r="D1262" s="71"/>
    </row>
    <row r="1263" spans="2:4" x14ac:dyDescent="0.2">
      <c r="B1263" s="69"/>
      <c r="C1263" s="70"/>
      <c r="D1263" s="71"/>
    </row>
    <row r="1264" spans="2:4" x14ac:dyDescent="0.2">
      <c r="B1264" s="69"/>
      <c r="C1264" s="70"/>
      <c r="D1264" s="71"/>
    </row>
    <row r="1265" spans="2:4" x14ac:dyDescent="0.2">
      <c r="B1265" s="69"/>
      <c r="C1265" s="70"/>
      <c r="D1265" s="71"/>
    </row>
    <row r="1266" spans="2:4" x14ac:dyDescent="0.2">
      <c r="B1266" s="69"/>
      <c r="C1266" s="70"/>
      <c r="D1266" s="71"/>
    </row>
    <row r="1267" spans="2:4" x14ac:dyDescent="0.2">
      <c r="B1267" s="69"/>
      <c r="C1267" s="70"/>
      <c r="D1267" s="71"/>
    </row>
    <row r="1268" spans="2:4" x14ac:dyDescent="0.2">
      <c r="B1268" s="69"/>
      <c r="C1268" s="70"/>
      <c r="D1268" s="71"/>
    </row>
    <row r="1269" spans="2:4" x14ac:dyDescent="0.2">
      <c r="B1269" s="69"/>
      <c r="C1269" s="70"/>
      <c r="D1269" s="71"/>
    </row>
    <row r="1270" spans="2:4" x14ac:dyDescent="0.2">
      <c r="B1270" s="69"/>
      <c r="C1270" s="70"/>
      <c r="D1270" s="71"/>
    </row>
    <row r="1271" spans="2:4" x14ac:dyDescent="0.2">
      <c r="B1271" s="69"/>
      <c r="C1271" s="70"/>
      <c r="D1271" s="71"/>
    </row>
    <row r="1272" spans="2:4" x14ac:dyDescent="0.2">
      <c r="B1272" s="69"/>
      <c r="C1272" s="70"/>
      <c r="D1272" s="71"/>
    </row>
    <row r="1273" spans="2:4" x14ac:dyDescent="0.2">
      <c r="B1273" s="69"/>
      <c r="C1273" s="70"/>
      <c r="D1273" s="71"/>
    </row>
    <row r="1274" spans="2:4" x14ac:dyDescent="0.2">
      <c r="B1274" s="69"/>
      <c r="C1274" s="70"/>
      <c r="D1274" s="71"/>
    </row>
    <row r="1275" spans="2:4" x14ac:dyDescent="0.2">
      <c r="B1275" s="69"/>
      <c r="C1275" s="70"/>
      <c r="D1275" s="71"/>
    </row>
    <row r="1276" spans="2:4" x14ac:dyDescent="0.2">
      <c r="B1276" s="69"/>
      <c r="C1276" s="70"/>
      <c r="D1276" s="71"/>
    </row>
    <row r="1277" spans="2:4" x14ac:dyDescent="0.2">
      <c r="B1277" s="69"/>
      <c r="C1277" s="70"/>
      <c r="D1277" s="71"/>
    </row>
    <row r="1278" spans="2:4" x14ac:dyDescent="0.2">
      <c r="B1278" s="69"/>
      <c r="C1278" s="70"/>
      <c r="D1278" s="71"/>
    </row>
    <row r="1279" spans="2:4" x14ac:dyDescent="0.2">
      <c r="B1279" s="69"/>
      <c r="C1279" s="70"/>
      <c r="D1279" s="71"/>
    </row>
    <row r="1280" spans="2:4" x14ac:dyDescent="0.2">
      <c r="B1280" s="69"/>
      <c r="C1280" s="70"/>
      <c r="D1280" s="71"/>
    </row>
    <row r="1281" spans="2:4" x14ac:dyDescent="0.2">
      <c r="B1281" s="69"/>
      <c r="C1281" s="70"/>
      <c r="D1281" s="71"/>
    </row>
    <row r="1282" spans="2:4" x14ac:dyDescent="0.2">
      <c r="B1282" s="69"/>
      <c r="C1282" s="70"/>
      <c r="D1282" s="71"/>
    </row>
    <row r="1283" spans="2:4" x14ac:dyDescent="0.2">
      <c r="B1283" s="69"/>
      <c r="C1283" s="70"/>
      <c r="D1283" s="71"/>
    </row>
    <row r="1284" spans="2:4" x14ac:dyDescent="0.2">
      <c r="B1284" s="69"/>
      <c r="C1284" s="70"/>
      <c r="D1284" s="71"/>
    </row>
    <row r="1285" spans="2:4" x14ac:dyDescent="0.2">
      <c r="B1285" s="69"/>
      <c r="C1285" s="70"/>
      <c r="D1285" s="71"/>
    </row>
    <row r="1286" spans="2:4" x14ac:dyDescent="0.2">
      <c r="B1286" s="69"/>
      <c r="C1286" s="70"/>
      <c r="D1286" s="71"/>
    </row>
    <row r="1287" spans="2:4" x14ac:dyDescent="0.2">
      <c r="B1287" s="69"/>
      <c r="C1287" s="70"/>
      <c r="D1287" s="71"/>
    </row>
    <row r="1288" spans="2:4" x14ac:dyDescent="0.2">
      <c r="B1288" s="69"/>
      <c r="C1288" s="70"/>
      <c r="D1288" s="71"/>
    </row>
    <row r="1289" spans="2:4" x14ac:dyDescent="0.2">
      <c r="B1289" s="69"/>
      <c r="C1289" s="70"/>
      <c r="D1289" s="71"/>
    </row>
    <row r="1290" spans="2:4" x14ac:dyDescent="0.2">
      <c r="B1290" s="69"/>
      <c r="C1290" s="70"/>
      <c r="D1290" s="71"/>
    </row>
    <row r="1291" spans="2:4" x14ac:dyDescent="0.2">
      <c r="B1291" s="69"/>
      <c r="C1291" s="70"/>
      <c r="D1291" s="71"/>
    </row>
    <row r="1292" spans="2:4" x14ac:dyDescent="0.2">
      <c r="B1292" s="69"/>
      <c r="C1292" s="70"/>
      <c r="D1292" s="71"/>
    </row>
    <row r="1293" spans="2:4" x14ac:dyDescent="0.2">
      <c r="B1293" s="69"/>
      <c r="C1293" s="70"/>
      <c r="D1293" s="71"/>
    </row>
    <row r="1294" spans="2:4" x14ac:dyDescent="0.2">
      <c r="B1294" s="69"/>
      <c r="C1294" s="70"/>
      <c r="D1294" s="71"/>
    </row>
    <row r="1295" spans="2:4" x14ac:dyDescent="0.2">
      <c r="B1295" s="69"/>
      <c r="C1295" s="70"/>
      <c r="D1295" s="71"/>
    </row>
    <row r="1296" spans="2:4" x14ac:dyDescent="0.2">
      <c r="B1296" s="69"/>
      <c r="C1296" s="70"/>
      <c r="D1296" s="71"/>
    </row>
    <row r="1297" spans="2:4" x14ac:dyDescent="0.2">
      <c r="B1297" s="69"/>
      <c r="C1297" s="70"/>
      <c r="D1297" s="71"/>
    </row>
    <row r="1298" spans="2:4" x14ac:dyDescent="0.2">
      <c r="B1298" s="69"/>
      <c r="C1298" s="70"/>
      <c r="D1298" s="71"/>
    </row>
    <row r="1299" spans="2:4" x14ac:dyDescent="0.2">
      <c r="B1299" s="69"/>
      <c r="C1299" s="70"/>
      <c r="D1299" s="71"/>
    </row>
    <row r="1300" spans="2:4" x14ac:dyDescent="0.2">
      <c r="B1300" s="69"/>
      <c r="C1300" s="70"/>
      <c r="D1300" s="71"/>
    </row>
    <row r="1301" spans="2:4" x14ac:dyDescent="0.2">
      <c r="B1301" s="69"/>
      <c r="C1301" s="70"/>
      <c r="D1301" s="71"/>
    </row>
    <row r="1302" spans="2:4" x14ac:dyDescent="0.2">
      <c r="B1302" s="69"/>
      <c r="C1302" s="70"/>
      <c r="D1302" s="71"/>
    </row>
    <row r="1303" spans="2:4" x14ac:dyDescent="0.2">
      <c r="B1303" s="69"/>
      <c r="C1303" s="70"/>
      <c r="D1303" s="71"/>
    </row>
    <row r="1304" spans="2:4" x14ac:dyDescent="0.2">
      <c r="B1304" s="69"/>
      <c r="C1304" s="70"/>
      <c r="D1304" s="71"/>
    </row>
    <row r="1305" spans="2:4" x14ac:dyDescent="0.2">
      <c r="B1305" s="69"/>
      <c r="C1305" s="70"/>
      <c r="D1305" s="71"/>
    </row>
    <row r="1306" spans="2:4" x14ac:dyDescent="0.2">
      <c r="B1306" s="69"/>
      <c r="C1306" s="70"/>
      <c r="D1306" s="71"/>
    </row>
    <row r="1307" spans="2:4" x14ac:dyDescent="0.2">
      <c r="B1307" s="69"/>
      <c r="C1307" s="70"/>
      <c r="D1307" s="71"/>
    </row>
    <row r="1308" spans="2:4" x14ac:dyDescent="0.2">
      <c r="B1308" s="69"/>
      <c r="C1308" s="70"/>
      <c r="D1308" s="71"/>
    </row>
    <row r="1309" spans="2:4" x14ac:dyDescent="0.2">
      <c r="B1309" s="69"/>
      <c r="C1309" s="70"/>
      <c r="D1309" s="71"/>
    </row>
    <row r="1310" spans="2:4" x14ac:dyDescent="0.2">
      <c r="B1310" s="69"/>
      <c r="C1310" s="70"/>
      <c r="D1310" s="71"/>
    </row>
    <row r="1311" spans="2:4" x14ac:dyDescent="0.2">
      <c r="B1311" s="69"/>
      <c r="C1311" s="70"/>
      <c r="D1311" s="71"/>
    </row>
    <row r="1312" spans="2:4" x14ac:dyDescent="0.2">
      <c r="B1312" s="69"/>
      <c r="C1312" s="70"/>
      <c r="D1312" s="71"/>
    </row>
    <row r="1313" spans="2:4" x14ac:dyDescent="0.2">
      <c r="B1313" s="69"/>
      <c r="C1313" s="70"/>
      <c r="D1313" s="71"/>
    </row>
    <row r="1314" spans="2:4" x14ac:dyDescent="0.2">
      <c r="B1314" s="69"/>
      <c r="C1314" s="70"/>
      <c r="D1314" s="71"/>
    </row>
    <row r="1315" spans="2:4" x14ac:dyDescent="0.2">
      <c r="B1315" s="69"/>
      <c r="C1315" s="70"/>
      <c r="D1315" s="71"/>
    </row>
    <row r="1316" spans="2:4" x14ac:dyDescent="0.2">
      <c r="B1316" s="69"/>
      <c r="C1316" s="70"/>
      <c r="D1316" s="71"/>
    </row>
    <row r="1317" spans="2:4" x14ac:dyDescent="0.2">
      <c r="B1317" s="69"/>
      <c r="C1317" s="70"/>
      <c r="D1317" s="71"/>
    </row>
    <row r="1318" spans="2:4" x14ac:dyDescent="0.2">
      <c r="B1318" s="69"/>
      <c r="C1318" s="70"/>
      <c r="D1318" s="71"/>
    </row>
    <row r="1319" spans="2:4" x14ac:dyDescent="0.2">
      <c r="B1319" s="69"/>
      <c r="C1319" s="70"/>
      <c r="D1319" s="71"/>
    </row>
    <row r="1320" spans="2:4" x14ac:dyDescent="0.2">
      <c r="B1320" s="69"/>
      <c r="C1320" s="70"/>
      <c r="D1320" s="71"/>
    </row>
    <row r="1321" spans="2:4" x14ac:dyDescent="0.2">
      <c r="B1321" s="69"/>
      <c r="C1321" s="70"/>
      <c r="D1321" s="71"/>
    </row>
    <row r="1322" spans="2:4" x14ac:dyDescent="0.2">
      <c r="B1322" s="69"/>
      <c r="C1322" s="70"/>
      <c r="D1322" s="71"/>
    </row>
    <row r="1323" spans="2:4" x14ac:dyDescent="0.2">
      <c r="B1323" s="69"/>
      <c r="C1323" s="70"/>
      <c r="D1323" s="71"/>
    </row>
    <row r="1324" spans="2:4" x14ac:dyDescent="0.2">
      <c r="B1324" s="69"/>
      <c r="C1324" s="70"/>
      <c r="D1324" s="71"/>
    </row>
    <row r="1325" spans="2:4" x14ac:dyDescent="0.2">
      <c r="B1325" s="69"/>
      <c r="C1325" s="70"/>
      <c r="D1325" s="71"/>
    </row>
    <row r="1326" spans="2:4" x14ac:dyDescent="0.2">
      <c r="B1326" s="69"/>
      <c r="C1326" s="70"/>
      <c r="D1326" s="71"/>
    </row>
    <row r="1327" spans="2:4" x14ac:dyDescent="0.2">
      <c r="B1327" s="69"/>
      <c r="C1327" s="70"/>
      <c r="D1327" s="71"/>
    </row>
    <row r="1328" spans="2:4" x14ac:dyDescent="0.2">
      <c r="B1328" s="69"/>
      <c r="C1328" s="70"/>
      <c r="D1328" s="71"/>
    </row>
    <row r="1329" spans="2:4" x14ac:dyDescent="0.2">
      <c r="B1329" s="69"/>
      <c r="C1329" s="70"/>
      <c r="D1329" s="71"/>
    </row>
    <row r="1330" spans="2:4" x14ac:dyDescent="0.2">
      <c r="B1330" s="69"/>
      <c r="C1330" s="70"/>
      <c r="D1330" s="71"/>
    </row>
    <row r="1331" spans="2:4" x14ac:dyDescent="0.2">
      <c r="B1331" s="69"/>
      <c r="C1331" s="70"/>
      <c r="D1331" s="71"/>
    </row>
    <row r="1332" spans="2:4" x14ac:dyDescent="0.2">
      <c r="B1332" s="69"/>
      <c r="C1332" s="70"/>
      <c r="D1332" s="71"/>
    </row>
    <row r="1333" spans="2:4" x14ac:dyDescent="0.2">
      <c r="B1333" s="69"/>
      <c r="C1333" s="70"/>
      <c r="D1333" s="71"/>
    </row>
    <row r="1334" spans="2:4" x14ac:dyDescent="0.2">
      <c r="B1334" s="69"/>
      <c r="C1334" s="70"/>
      <c r="D1334" s="71"/>
    </row>
    <row r="1335" spans="2:4" x14ac:dyDescent="0.2">
      <c r="B1335" s="69"/>
      <c r="C1335" s="70"/>
      <c r="D1335" s="71"/>
    </row>
    <row r="1336" spans="2:4" x14ac:dyDescent="0.2">
      <c r="B1336" s="69"/>
      <c r="C1336" s="70"/>
      <c r="D1336" s="71"/>
    </row>
    <row r="1337" spans="2:4" x14ac:dyDescent="0.2">
      <c r="B1337" s="69"/>
      <c r="C1337" s="70"/>
      <c r="D1337" s="71"/>
    </row>
    <row r="1338" spans="2:4" x14ac:dyDescent="0.2">
      <c r="B1338" s="69"/>
      <c r="C1338" s="70"/>
      <c r="D1338" s="71"/>
    </row>
    <row r="1339" spans="2:4" x14ac:dyDescent="0.2">
      <c r="B1339" s="69"/>
      <c r="C1339" s="70"/>
      <c r="D1339" s="71"/>
    </row>
    <row r="1340" spans="2:4" x14ac:dyDescent="0.2">
      <c r="B1340" s="69"/>
      <c r="C1340" s="70"/>
      <c r="D1340" s="71"/>
    </row>
    <row r="1341" spans="2:4" x14ac:dyDescent="0.2">
      <c r="B1341" s="69"/>
      <c r="C1341" s="70"/>
      <c r="D1341" s="71"/>
    </row>
    <row r="1342" spans="2:4" x14ac:dyDescent="0.2">
      <c r="B1342" s="69"/>
      <c r="C1342" s="70"/>
      <c r="D1342" s="71"/>
    </row>
    <row r="1343" spans="2:4" x14ac:dyDescent="0.2">
      <c r="B1343" s="69"/>
      <c r="C1343" s="70"/>
      <c r="D1343" s="71"/>
    </row>
    <row r="1344" spans="2:4" x14ac:dyDescent="0.2">
      <c r="B1344" s="69"/>
      <c r="C1344" s="70"/>
      <c r="D1344" s="71"/>
    </row>
    <row r="1345" spans="2:4" x14ac:dyDescent="0.2">
      <c r="B1345" s="69"/>
      <c r="C1345" s="70"/>
      <c r="D1345" s="71"/>
    </row>
    <row r="1346" spans="2:4" x14ac:dyDescent="0.2">
      <c r="B1346" s="69"/>
      <c r="C1346" s="70"/>
      <c r="D1346" s="71"/>
    </row>
    <row r="1347" spans="2:4" x14ac:dyDescent="0.2">
      <c r="B1347" s="69"/>
      <c r="C1347" s="70"/>
      <c r="D1347" s="71"/>
    </row>
    <row r="1348" spans="2:4" x14ac:dyDescent="0.2">
      <c r="B1348" s="69"/>
      <c r="C1348" s="70"/>
      <c r="D1348" s="71"/>
    </row>
    <row r="1349" spans="2:4" x14ac:dyDescent="0.2">
      <c r="B1349" s="69"/>
      <c r="C1349" s="70"/>
      <c r="D1349" s="71"/>
    </row>
    <row r="1350" spans="2:4" x14ac:dyDescent="0.2">
      <c r="B1350" s="69"/>
      <c r="C1350" s="70"/>
      <c r="D1350" s="71"/>
    </row>
    <row r="1351" spans="2:4" x14ac:dyDescent="0.2">
      <c r="B1351" s="69"/>
      <c r="C1351" s="70"/>
      <c r="D1351" s="71"/>
    </row>
    <row r="1352" spans="2:4" x14ac:dyDescent="0.2">
      <c r="B1352" s="69"/>
      <c r="C1352" s="70"/>
      <c r="D1352" s="71"/>
    </row>
    <row r="1353" spans="2:4" x14ac:dyDescent="0.2">
      <c r="B1353" s="69"/>
      <c r="C1353" s="70"/>
      <c r="D1353" s="71"/>
    </row>
    <row r="1354" spans="2:4" x14ac:dyDescent="0.2">
      <c r="B1354" s="69"/>
      <c r="C1354" s="70"/>
      <c r="D1354" s="71"/>
    </row>
    <row r="1355" spans="2:4" x14ac:dyDescent="0.2">
      <c r="B1355" s="69"/>
      <c r="C1355" s="70"/>
      <c r="D1355" s="71"/>
    </row>
    <row r="1356" spans="2:4" x14ac:dyDescent="0.2">
      <c r="B1356" s="69"/>
      <c r="C1356" s="70"/>
      <c r="D1356" s="71"/>
    </row>
    <row r="1357" spans="2:4" x14ac:dyDescent="0.2">
      <c r="B1357" s="69"/>
      <c r="C1357" s="70"/>
      <c r="D1357" s="71"/>
    </row>
    <row r="1358" spans="2:4" x14ac:dyDescent="0.2">
      <c r="B1358" s="69"/>
      <c r="C1358" s="70"/>
      <c r="D1358" s="71"/>
    </row>
    <row r="1359" spans="2:4" x14ac:dyDescent="0.2">
      <c r="B1359" s="69"/>
      <c r="C1359" s="70"/>
      <c r="D1359" s="71"/>
    </row>
    <row r="1360" spans="2:4" x14ac:dyDescent="0.2">
      <c r="B1360" s="69"/>
      <c r="C1360" s="70"/>
      <c r="D1360" s="71"/>
    </row>
    <row r="1361" spans="2:4" x14ac:dyDescent="0.2">
      <c r="B1361" s="69"/>
      <c r="C1361" s="70"/>
      <c r="D1361" s="71"/>
    </row>
    <row r="1362" spans="2:4" x14ac:dyDescent="0.2">
      <c r="B1362" s="69"/>
      <c r="C1362" s="70"/>
      <c r="D1362" s="71"/>
    </row>
    <row r="1363" spans="2:4" x14ac:dyDescent="0.2">
      <c r="B1363" s="69"/>
      <c r="C1363" s="70"/>
      <c r="D1363" s="71"/>
    </row>
    <row r="1364" spans="2:4" x14ac:dyDescent="0.2">
      <c r="B1364" s="69"/>
      <c r="C1364" s="70"/>
      <c r="D1364" s="71"/>
    </row>
    <row r="1365" spans="2:4" x14ac:dyDescent="0.2">
      <c r="B1365" s="69"/>
      <c r="C1365" s="70"/>
      <c r="D1365" s="71"/>
    </row>
    <row r="1366" spans="2:4" x14ac:dyDescent="0.2">
      <c r="B1366" s="69"/>
      <c r="C1366" s="70"/>
      <c r="D1366" s="71"/>
    </row>
    <row r="1367" spans="2:4" x14ac:dyDescent="0.2">
      <c r="B1367" s="69"/>
      <c r="C1367" s="70"/>
      <c r="D1367" s="71"/>
    </row>
    <row r="1368" spans="2:4" x14ac:dyDescent="0.2">
      <c r="B1368" s="69"/>
      <c r="C1368" s="70"/>
      <c r="D1368" s="71"/>
    </row>
    <row r="1369" spans="2:4" x14ac:dyDescent="0.2">
      <c r="B1369" s="69"/>
      <c r="C1369" s="70"/>
      <c r="D1369" s="71"/>
    </row>
    <row r="1370" spans="2:4" x14ac:dyDescent="0.2">
      <c r="B1370" s="69"/>
      <c r="C1370" s="70"/>
      <c r="D1370" s="71"/>
    </row>
    <row r="1371" spans="2:4" x14ac:dyDescent="0.2">
      <c r="B1371" s="69"/>
      <c r="C1371" s="70"/>
      <c r="D1371" s="71"/>
    </row>
    <row r="1372" spans="2:4" x14ac:dyDescent="0.2">
      <c r="B1372" s="69"/>
      <c r="C1372" s="70"/>
      <c r="D1372" s="71"/>
    </row>
    <row r="1373" spans="2:4" x14ac:dyDescent="0.2">
      <c r="B1373" s="69"/>
      <c r="C1373" s="70"/>
      <c r="D1373" s="71"/>
    </row>
    <row r="1374" spans="2:4" x14ac:dyDescent="0.2">
      <c r="B1374" s="69"/>
      <c r="C1374" s="70"/>
      <c r="D1374" s="71"/>
    </row>
    <row r="1375" spans="2:4" x14ac:dyDescent="0.2">
      <c r="B1375" s="69"/>
      <c r="C1375" s="70"/>
      <c r="D1375" s="71"/>
    </row>
    <row r="1376" spans="2:4" x14ac:dyDescent="0.2">
      <c r="B1376" s="69"/>
      <c r="C1376" s="70"/>
      <c r="D1376" s="71"/>
    </row>
    <row r="1377" spans="2:4" x14ac:dyDescent="0.2">
      <c r="B1377" s="69"/>
      <c r="C1377" s="70"/>
      <c r="D1377" s="71"/>
    </row>
    <row r="1378" spans="2:4" x14ac:dyDescent="0.2">
      <c r="B1378" s="69"/>
      <c r="C1378" s="70"/>
      <c r="D1378" s="71"/>
    </row>
    <row r="1379" spans="2:4" x14ac:dyDescent="0.2">
      <c r="B1379" s="69"/>
      <c r="C1379" s="70"/>
      <c r="D1379" s="71"/>
    </row>
    <row r="1380" spans="2:4" x14ac:dyDescent="0.2">
      <c r="B1380" s="69"/>
      <c r="C1380" s="70"/>
      <c r="D1380" s="71"/>
    </row>
    <row r="1381" spans="2:4" x14ac:dyDescent="0.2">
      <c r="B1381" s="69"/>
      <c r="C1381" s="70"/>
      <c r="D1381" s="71"/>
    </row>
    <row r="1382" spans="2:4" x14ac:dyDescent="0.2">
      <c r="B1382" s="69"/>
      <c r="C1382" s="70"/>
      <c r="D1382" s="71"/>
    </row>
    <row r="1383" spans="2:4" x14ac:dyDescent="0.2">
      <c r="B1383" s="69"/>
      <c r="C1383" s="70"/>
      <c r="D1383" s="71"/>
    </row>
    <row r="1384" spans="2:4" x14ac:dyDescent="0.2">
      <c r="B1384" s="69"/>
      <c r="C1384" s="70"/>
      <c r="D1384" s="71"/>
    </row>
    <row r="1385" spans="2:4" x14ac:dyDescent="0.2">
      <c r="B1385" s="69"/>
      <c r="C1385" s="70"/>
      <c r="D1385" s="71"/>
    </row>
    <row r="1386" spans="2:4" x14ac:dyDescent="0.2">
      <c r="B1386" s="69"/>
      <c r="C1386" s="70"/>
      <c r="D1386" s="71"/>
    </row>
    <row r="1387" spans="2:4" x14ac:dyDescent="0.2">
      <c r="B1387" s="69"/>
      <c r="C1387" s="70"/>
      <c r="D1387" s="71"/>
    </row>
    <row r="1388" spans="2:4" x14ac:dyDescent="0.2">
      <c r="B1388" s="69"/>
      <c r="C1388" s="70"/>
      <c r="D1388" s="71"/>
    </row>
    <row r="1389" spans="2:4" x14ac:dyDescent="0.2">
      <c r="B1389" s="69"/>
      <c r="C1389" s="70"/>
      <c r="D1389" s="71"/>
    </row>
    <row r="1390" spans="2:4" x14ac:dyDescent="0.2">
      <c r="B1390" s="69"/>
      <c r="C1390" s="70"/>
      <c r="D1390" s="71"/>
    </row>
    <row r="1391" spans="2:4" x14ac:dyDescent="0.2">
      <c r="B1391" s="69"/>
      <c r="C1391" s="70"/>
      <c r="D1391" s="71"/>
    </row>
    <row r="1392" spans="2:4" x14ac:dyDescent="0.2">
      <c r="B1392" s="69"/>
      <c r="C1392" s="70"/>
      <c r="D1392" s="71"/>
    </row>
    <row r="1393" spans="2:4" x14ac:dyDescent="0.2">
      <c r="B1393" s="69"/>
      <c r="C1393" s="70"/>
      <c r="D1393" s="71"/>
    </row>
    <row r="1394" spans="2:4" x14ac:dyDescent="0.2">
      <c r="B1394" s="69"/>
      <c r="C1394" s="70"/>
      <c r="D1394" s="71"/>
    </row>
    <row r="1395" spans="2:4" x14ac:dyDescent="0.2">
      <c r="B1395" s="69"/>
      <c r="C1395" s="70"/>
      <c r="D1395" s="71"/>
    </row>
    <row r="1396" spans="2:4" x14ac:dyDescent="0.2">
      <c r="B1396" s="69"/>
      <c r="C1396" s="70"/>
      <c r="D1396" s="71"/>
    </row>
    <row r="1397" spans="2:4" x14ac:dyDescent="0.2">
      <c r="B1397" s="69"/>
      <c r="C1397" s="70"/>
      <c r="D1397" s="71"/>
    </row>
    <row r="1398" spans="2:4" x14ac:dyDescent="0.2">
      <c r="B1398" s="69"/>
      <c r="C1398" s="70"/>
      <c r="D1398" s="71"/>
    </row>
    <row r="1399" spans="2:4" x14ac:dyDescent="0.2">
      <c r="B1399" s="69"/>
      <c r="C1399" s="70"/>
      <c r="D1399" s="71"/>
    </row>
    <row r="1400" spans="2:4" x14ac:dyDescent="0.2">
      <c r="B1400" s="69"/>
      <c r="C1400" s="70"/>
      <c r="D1400" s="71"/>
    </row>
    <row r="1401" spans="2:4" x14ac:dyDescent="0.2">
      <c r="B1401" s="69"/>
      <c r="C1401" s="70"/>
      <c r="D1401" s="71"/>
    </row>
    <row r="1402" spans="2:4" x14ac:dyDescent="0.2">
      <c r="B1402" s="69"/>
      <c r="C1402" s="70"/>
      <c r="D1402" s="71"/>
    </row>
    <row r="1403" spans="2:4" x14ac:dyDescent="0.2">
      <c r="B1403" s="69"/>
      <c r="C1403" s="70"/>
      <c r="D1403" s="71"/>
    </row>
    <row r="1404" spans="2:4" x14ac:dyDescent="0.2">
      <c r="B1404" s="69"/>
      <c r="C1404" s="70"/>
      <c r="D1404" s="71"/>
    </row>
    <row r="1405" spans="2:4" x14ac:dyDescent="0.2">
      <c r="B1405" s="69"/>
      <c r="C1405" s="70"/>
      <c r="D1405" s="71"/>
    </row>
    <row r="1406" spans="2:4" x14ac:dyDescent="0.2">
      <c r="B1406" s="69"/>
      <c r="C1406" s="70"/>
      <c r="D1406" s="71"/>
    </row>
    <row r="1407" spans="2:4" x14ac:dyDescent="0.2">
      <c r="B1407" s="69"/>
      <c r="C1407" s="70"/>
      <c r="D1407" s="71"/>
    </row>
    <row r="1408" spans="2:4" x14ac:dyDescent="0.2">
      <c r="B1408" s="69"/>
      <c r="C1408" s="70"/>
      <c r="D1408" s="71"/>
    </row>
    <row r="1409" spans="2:4" x14ac:dyDescent="0.2">
      <c r="B1409" s="69"/>
      <c r="C1409" s="70"/>
      <c r="D1409" s="71"/>
    </row>
    <row r="1410" spans="2:4" x14ac:dyDescent="0.2">
      <c r="B1410" s="69"/>
      <c r="C1410" s="70"/>
      <c r="D1410" s="71"/>
    </row>
    <row r="1411" spans="2:4" x14ac:dyDescent="0.2">
      <c r="B1411" s="69"/>
      <c r="C1411" s="70"/>
      <c r="D1411" s="71"/>
    </row>
    <row r="1412" spans="2:4" x14ac:dyDescent="0.2">
      <c r="B1412" s="69"/>
      <c r="C1412" s="70"/>
      <c r="D1412" s="71"/>
    </row>
    <row r="1413" spans="2:4" x14ac:dyDescent="0.2">
      <c r="B1413" s="69"/>
      <c r="C1413" s="70"/>
      <c r="D1413" s="71"/>
    </row>
    <row r="1414" spans="2:4" x14ac:dyDescent="0.2">
      <c r="B1414" s="69"/>
      <c r="C1414" s="70"/>
      <c r="D1414" s="71"/>
    </row>
    <row r="1415" spans="2:4" x14ac:dyDescent="0.2">
      <c r="B1415" s="69"/>
      <c r="C1415" s="70"/>
      <c r="D1415" s="71"/>
    </row>
    <row r="1416" spans="2:4" x14ac:dyDescent="0.2">
      <c r="B1416" s="69"/>
      <c r="C1416" s="70"/>
      <c r="D1416" s="71"/>
    </row>
    <row r="1417" spans="2:4" x14ac:dyDescent="0.2">
      <c r="B1417" s="69"/>
      <c r="C1417" s="70"/>
      <c r="D1417" s="71"/>
    </row>
    <row r="1418" spans="2:4" x14ac:dyDescent="0.2">
      <c r="B1418" s="69"/>
      <c r="C1418" s="70"/>
      <c r="D1418" s="71"/>
    </row>
    <row r="1419" spans="2:4" x14ac:dyDescent="0.2">
      <c r="B1419" s="69"/>
      <c r="C1419" s="70"/>
      <c r="D1419" s="71"/>
    </row>
    <row r="1420" spans="2:4" x14ac:dyDescent="0.2">
      <c r="B1420" s="69"/>
      <c r="C1420" s="70"/>
      <c r="D1420" s="71"/>
    </row>
    <row r="1421" spans="2:4" x14ac:dyDescent="0.2">
      <c r="B1421" s="69"/>
      <c r="C1421" s="70"/>
      <c r="D1421" s="71"/>
    </row>
    <row r="1422" spans="2:4" x14ac:dyDescent="0.2">
      <c r="B1422" s="69"/>
      <c r="C1422" s="70"/>
      <c r="D1422" s="71"/>
    </row>
    <row r="1423" spans="2:4" x14ac:dyDescent="0.2">
      <c r="B1423" s="69"/>
      <c r="C1423" s="70"/>
      <c r="D1423" s="71"/>
    </row>
    <row r="1424" spans="2:4" x14ac:dyDescent="0.2">
      <c r="B1424" s="69"/>
      <c r="C1424" s="70"/>
      <c r="D1424" s="71"/>
    </row>
    <row r="1425" spans="2:4" x14ac:dyDescent="0.2">
      <c r="B1425" s="69"/>
      <c r="C1425" s="70"/>
      <c r="D1425" s="71"/>
    </row>
    <row r="1426" spans="2:4" x14ac:dyDescent="0.2">
      <c r="B1426" s="69"/>
      <c r="C1426" s="70"/>
      <c r="D1426" s="71"/>
    </row>
    <row r="1427" spans="2:4" x14ac:dyDescent="0.2">
      <c r="B1427" s="69"/>
      <c r="C1427" s="70"/>
      <c r="D1427" s="71"/>
    </row>
    <row r="1428" spans="2:4" x14ac:dyDescent="0.2">
      <c r="B1428" s="69"/>
      <c r="C1428" s="70"/>
      <c r="D1428" s="71"/>
    </row>
    <row r="1429" spans="2:4" x14ac:dyDescent="0.2">
      <c r="B1429" s="69"/>
      <c r="C1429" s="70"/>
      <c r="D1429" s="71"/>
    </row>
    <row r="1430" spans="2:4" x14ac:dyDescent="0.2">
      <c r="B1430" s="69"/>
      <c r="C1430" s="70"/>
      <c r="D1430" s="71"/>
    </row>
    <row r="1431" spans="2:4" x14ac:dyDescent="0.2">
      <c r="B1431" s="69"/>
      <c r="C1431" s="70"/>
      <c r="D1431" s="71"/>
    </row>
    <row r="1432" spans="2:4" x14ac:dyDescent="0.2">
      <c r="B1432" s="69"/>
      <c r="C1432" s="70"/>
      <c r="D1432" s="71"/>
    </row>
    <row r="1433" spans="2:4" x14ac:dyDescent="0.2">
      <c r="B1433" s="69"/>
      <c r="C1433" s="70"/>
      <c r="D1433" s="71"/>
    </row>
    <row r="1434" spans="2:4" x14ac:dyDescent="0.2">
      <c r="B1434" s="69"/>
      <c r="C1434" s="70"/>
      <c r="D1434" s="71"/>
    </row>
    <row r="1435" spans="2:4" x14ac:dyDescent="0.2">
      <c r="B1435" s="69"/>
      <c r="C1435" s="70"/>
      <c r="D1435" s="71"/>
    </row>
    <row r="1436" spans="2:4" x14ac:dyDescent="0.2">
      <c r="B1436" s="69"/>
      <c r="C1436" s="70"/>
      <c r="D1436" s="71"/>
    </row>
    <row r="1437" spans="2:4" x14ac:dyDescent="0.2">
      <c r="B1437" s="69"/>
      <c r="C1437" s="70"/>
      <c r="D1437" s="71"/>
    </row>
    <row r="1438" spans="2:4" x14ac:dyDescent="0.2">
      <c r="B1438" s="69"/>
      <c r="C1438" s="70"/>
      <c r="D1438" s="71"/>
    </row>
    <row r="1439" spans="2:4" x14ac:dyDescent="0.2">
      <c r="B1439" s="69"/>
      <c r="C1439" s="70"/>
      <c r="D1439" s="71"/>
    </row>
    <row r="1440" spans="2:4" x14ac:dyDescent="0.2">
      <c r="B1440" s="69"/>
      <c r="C1440" s="70"/>
      <c r="D1440" s="71"/>
    </row>
    <row r="1441" spans="2:4" x14ac:dyDescent="0.2">
      <c r="B1441" s="69"/>
      <c r="C1441" s="70"/>
      <c r="D1441" s="71"/>
    </row>
    <row r="1442" spans="2:4" x14ac:dyDescent="0.2">
      <c r="B1442" s="69"/>
      <c r="C1442" s="70"/>
      <c r="D1442" s="71"/>
    </row>
    <row r="1443" spans="2:4" x14ac:dyDescent="0.2">
      <c r="B1443" s="69"/>
      <c r="C1443" s="70"/>
      <c r="D1443" s="71"/>
    </row>
    <row r="1444" spans="2:4" x14ac:dyDescent="0.2">
      <c r="B1444" s="69"/>
      <c r="C1444" s="70"/>
      <c r="D1444" s="71"/>
    </row>
    <row r="1445" spans="2:4" x14ac:dyDescent="0.2">
      <c r="B1445" s="69"/>
      <c r="C1445" s="70"/>
      <c r="D1445" s="71"/>
    </row>
    <row r="1446" spans="2:4" x14ac:dyDescent="0.2">
      <c r="B1446" s="69"/>
      <c r="C1446" s="70"/>
      <c r="D1446" s="71"/>
    </row>
    <row r="1447" spans="2:4" x14ac:dyDescent="0.2">
      <c r="B1447" s="69"/>
      <c r="C1447" s="70"/>
      <c r="D1447" s="71"/>
    </row>
    <row r="1448" spans="2:4" x14ac:dyDescent="0.2">
      <c r="B1448" s="69"/>
      <c r="C1448" s="70"/>
      <c r="D1448" s="71"/>
    </row>
    <row r="1449" spans="2:4" x14ac:dyDescent="0.2">
      <c r="B1449" s="69"/>
      <c r="C1449" s="70"/>
      <c r="D1449" s="71"/>
    </row>
    <row r="1450" spans="2:4" x14ac:dyDescent="0.2">
      <c r="B1450" s="69"/>
      <c r="C1450" s="70"/>
      <c r="D1450" s="71"/>
    </row>
    <row r="1451" spans="2:4" x14ac:dyDescent="0.2">
      <c r="B1451" s="69"/>
      <c r="C1451" s="70"/>
      <c r="D1451" s="71"/>
    </row>
    <row r="1452" spans="2:4" x14ac:dyDescent="0.2">
      <c r="B1452" s="69"/>
      <c r="C1452" s="70"/>
      <c r="D1452" s="71"/>
    </row>
    <row r="1453" spans="2:4" x14ac:dyDescent="0.2">
      <c r="B1453" s="69"/>
      <c r="C1453" s="70"/>
      <c r="D1453" s="71"/>
    </row>
    <row r="1454" spans="2:4" x14ac:dyDescent="0.2">
      <c r="B1454" s="69"/>
      <c r="C1454" s="70"/>
      <c r="D1454" s="71"/>
    </row>
    <row r="1455" spans="2:4" x14ac:dyDescent="0.2">
      <c r="B1455" s="69"/>
      <c r="C1455" s="70"/>
      <c r="D1455" s="71"/>
    </row>
    <row r="1456" spans="2:4" x14ac:dyDescent="0.2">
      <c r="B1456" s="69"/>
      <c r="C1456" s="70"/>
      <c r="D1456" s="71"/>
    </row>
    <row r="1457" spans="2:4" x14ac:dyDescent="0.2">
      <c r="B1457" s="69"/>
      <c r="C1457" s="70"/>
      <c r="D1457" s="71"/>
    </row>
    <row r="1458" spans="2:4" x14ac:dyDescent="0.2">
      <c r="B1458" s="69"/>
      <c r="C1458" s="70"/>
      <c r="D1458" s="71"/>
    </row>
    <row r="1459" spans="2:4" x14ac:dyDescent="0.2">
      <c r="B1459" s="69"/>
      <c r="C1459" s="70"/>
      <c r="D1459" s="71"/>
    </row>
    <row r="1460" spans="2:4" x14ac:dyDescent="0.2">
      <c r="B1460" s="69"/>
      <c r="C1460" s="70"/>
      <c r="D1460" s="71"/>
    </row>
    <row r="1461" spans="2:4" x14ac:dyDescent="0.2">
      <c r="B1461" s="69"/>
      <c r="C1461" s="70"/>
      <c r="D1461" s="71"/>
    </row>
    <row r="1462" spans="2:4" x14ac:dyDescent="0.2">
      <c r="B1462" s="69"/>
      <c r="C1462" s="70"/>
      <c r="D1462" s="71"/>
    </row>
    <row r="1463" spans="2:4" x14ac:dyDescent="0.2">
      <c r="B1463" s="69"/>
      <c r="C1463" s="70"/>
      <c r="D1463" s="71"/>
    </row>
    <row r="1464" spans="2:4" x14ac:dyDescent="0.2">
      <c r="B1464" s="69"/>
      <c r="C1464" s="70"/>
      <c r="D1464" s="71"/>
    </row>
    <row r="1465" spans="2:4" x14ac:dyDescent="0.2">
      <c r="B1465" s="69"/>
      <c r="C1465" s="70"/>
      <c r="D1465" s="71"/>
    </row>
    <row r="1466" spans="2:4" x14ac:dyDescent="0.2">
      <c r="B1466" s="69"/>
      <c r="C1466" s="70"/>
      <c r="D1466" s="71"/>
    </row>
    <row r="1467" spans="2:4" x14ac:dyDescent="0.2">
      <c r="B1467" s="69"/>
      <c r="C1467" s="70"/>
      <c r="D1467" s="71"/>
    </row>
    <row r="1468" spans="2:4" x14ac:dyDescent="0.2">
      <c r="B1468" s="69"/>
      <c r="C1468" s="70"/>
      <c r="D1468" s="71"/>
    </row>
    <row r="1469" spans="2:4" x14ac:dyDescent="0.2">
      <c r="B1469" s="69"/>
      <c r="C1469" s="70"/>
      <c r="D1469" s="71"/>
    </row>
    <row r="1470" spans="2:4" x14ac:dyDescent="0.2">
      <c r="B1470" s="69"/>
      <c r="C1470" s="70"/>
      <c r="D1470" s="71"/>
    </row>
    <row r="1471" spans="2:4" x14ac:dyDescent="0.2">
      <c r="B1471" s="69"/>
      <c r="C1471" s="70"/>
      <c r="D1471" s="71"/>
    </row>
    <row r="1472" spans="2:4" x14ac:dyDescent="0.2">
      <c r="B1472" s="69"/>
      <c r="C1472" s="70"/>
      <c r="D1472" s="71"/>
    </row>
    <row r="1473" spans="2:4" x14ac:dyDescent="0.2">
      <c r="B1473" s="69"/>
      <c r="C1473" s="70"/>
      <c r="D1473" s="71"/>
    </row>
    <row r="1474" spans="2:4" x14ac:dyDescent="0.2">
      <c r="B1474" s="69"/>
      <c r="C1474" s="70"/>
      <c r="D1474" s="71"/>
    </row>
    <row r="1475" spans="2:4" x14ac:dyDescent="0.2">
      <c r="B1475" s="69"/>
      <c r="C1475" s="70"/>
      <c r="D1475" s="71"/>
    </row>
    <row r="1476" spans="2:4" x14ac:dyDescent="0.2">
      <c r="B1476" s="69"/>
      <c r="C1476" s="70"/>
      <c r="D1476" s="71"/>
    </row>
    <row r="1477" spans="2:4" x14ac:dyDescent="0.2">
      <c r="B1477" s="69"/>
      <c r="C1477" s="70"/>
      <c r="D1477" s="71"/>
    </row>
    <row r="1478" spans="2:4" x14ac:dyDescent="0.2">
      <c r="B1478" s="69"/>
      <c r="C1478" s="70"/>
      <c r="D1478" s="71"/>
    </row>
    <row r="1479" spans="2:4" x14ac:dyDescent="0.2">
      <c r="B1479" s="69"/>
      <c r="C1479" s="70"/>
      <c r="D1479" s="71"/>
    </row>
    <row r="1480" spans="2:4" x14ac:dyDescent="0.2">
      <c r="B1480" s="69"/>
      <c r="C1480" s="70"/>
      <c r="D1480" s="71"/>
    </row>
    <row r="1481" spans="2:4" x14ac:dyDescent="0.2">
      <c r="B1481" s="69"/>
      <c r="C1481" s="70"/>
      <c r="D1481" s="71"/>
    </row>
    <row r="1482" spans="2:4" x14ac:dyDescent="0.2">
      <c r="B1482" s="69"/>
      <c r="C1482" s="70"/>
      <c r="D1482" s="71"/>
    </row>
    <row r="1483" spans="2:4" x14ac:dyDescent="0.2">
      <c r="B1483" s="69"/>
      <c r="C1483" s="70"/>
      <c r="D1483" s="71"/>
    </row>
    <row r="1484" spans="2:4" x14ac:dyDescent="0.2">
      <c r="B1484" s="69"/>
      <c r="C1484" s="70"/>
      <c r="D1484" s="71"/>
    </row>
    <row r="1485" spans="2:4" x14ac:dyDescent="0.2">
      <c r="B1485" s="69"/>
      <c r="C1485" s="70"/>
      <c r="D1485" s="71"/>
    </row>
    <row r="1486" spans="2:4" x14ac:dyDescent="0.2">
      <c r="B1486" s="69"/>
      <c r="C1486" s="70"/>
      <c r="D1486" s="71"/>
    </row>
    <row r="1487" spans="2:4" x14ac:dyDescent="0.2">
      <c r="B1487" s="69"/>
      <c r="C1487" s="70"/>
      <c r="D1487" s="71"/>
    </row>
    <row r="1488" spans="2:4" x14ac:dyDescent="0.2">
      <c r="B1488" s="69"/>
      <c r="C1488" s="70"/>
      <c r="D1488" s="71"/>
    </row>
    <row r="1489" spans="2:4" x14ac:dyDescent="0.2">
      <c r="B1489" s="69"/>
      <c r="C1489" s="70"/>
      <c r="D1489" s="71"/>
    </row>
    <row r="1490" spans="2:4" x14ac:dyDescent="0.2">
      <c r="B1490" s="69"/>
      <c r="C1490" s="70"/>
      <c r="D1490" s="71"/>
    </row>
    <row r="1491" spans="2:4" x14ac:dyDescent="0.2">
      <c r="B1491" s="69"/>
      <c r="C1491" s="70"/>
      <c r="D1491" s="71"/>
    </row>
    <row r="1492" spans="2:4" x14ac:dyDescent="0.2">
      <c r="B1492" s="69"/>
      <c r="C1492" s="70"/>
      <c r="D1492" s="71"/>
    </row>
    <row r="1493" spans="2:4" x14ac:dyDescent="0.2">
      <c r="B1493" s="69"/>
      <c r="C1493" s="70"/>
      <c r="D1493" s="71"/>
    </row>
    <row r="1494" spans="2:4" x14ac:dyDescent="0.2">
      <c r="B1494" s="69"/>
      <c r="C1494" s="70"/>
      <c r="D1494" s="71"/>
    </row>
    <row r="1495" spans="2:4" x14ac:dyDescent="0.2">
      <c r="B1495" s="69"/>
      <c r="C1495" s="70"/>
      <c r="D1495" s="71"/>
    </row>
    <row r="1496" spans="2:4" x14ac:dyDescent="0.2">
      <c r="B1496" s="69"/>
      <c r="C1496" s="70"/>
      <c r="D1496" s="71"/>
    </row>
    <row r="1497" spans="2:4" x14ac:dyDescent="0.2">
      <c r="B1497" s="69"/>
      <c r="C1497" s="70"/>
      <c r="D1497" s="71"/>
    </row>
    <row r="1498" spans="2:4" x14ac:dyDescent="0.2">
      <c r="B1498" s="69"/>
      <c r="C1498" s="70"/>
      <c r="D1498" s="71"/>
    </row>
    <row r="1499" spans="2:4" x14ac:dyDescent="0.2">
      <c r="B1499" s="69"/>
      <c r="C1499" s="70"/>
      <c r="D1499" s="71"/>
    </row>
    <row r="1500" spans="2:4" x14ac:dyDescent="0.2">
      <c r="B1500" s="69"/>
      <c r="C1500" s="70"/>
      <c r="D1500" s="71"/>
    </row>
    <row r="1501" spans="2:4" x14ac:dyDescent="0.2">
      <c r="B1501" s="69"/>
      <c r="C1501" s="70"/>
      <c r="D1501" s="71"/>
    </row>
    <row r="1502" spans="2:4" x14ac:dyDescent="0.2">
      <c r="B1502" s="69"/>
      <c r="C1502" s="70"/>
      <c r="D1502" s="71"/>
    </row>
    <row r="1503" spans="2:4" x14ac:dyDescent="0.2">
      <c r="B1503" s="69"/>
      <c r="C1503" s="70"/>
      <c r="D1503" s="71"/>
    </row>
    <row r="1504" spans="2:4" x14ac:dyDescent="0.2">
      <c r="B1504" s="69"/>
      <c r="C1504" s="70"/>
      <c r="D1504" s="71"/>
    </row>
    <row r="1505" spans="2:4" x14ac:dyDescent="0.2">
      <c r="B1505" s="69"/>
      <c r="C1505" s="70"/>
      <c r="D1505" s="71"/>
    </row>
    <row r="1506" spans="2:4" x14ac:dyDescent="0.2">
      <c r="B1506" s="69"/>
      <c r="C1506" s="70"/>
      <c r="D1506" s="71"/>
    </row>
    <row r="1507" spans="2:4" x14ac:dyDescent="0.2">
      <c r="B1507" s="69"/>
      <c r="C1507" s="70"/>
      <c r="D1507" s="71"/>
    </row>
    <row r="1508" spans="2:4" x14ac:dyDescent="0.2">
      <c r="B1508" s="69"/>
      <c r="C1508" s="70"/>
      <c r="D1508" s="71"/>
    </row>
    <row r="1509" spans="2:4" x14ac:dyDescent="0.2">
      <c r="B1509" s="69"/>
      <c r="C1509" s="70"/>
      <c r="D1509" s="71"/>
    </row>
    <row r="1510" spans="2:4" x14ac:dyDescent="0.2">
      <c r="B1510" s="69"/>
      <c r="C1510" s="70"/>
      <c r="D1510" s="71"/>
    </row>
    <row r="1511" spans="2:4" x14ac:dyDescent="0.2">
      <c r="B1511" s="69"/>
      <c r="C1511" s="70"/>
      <c r="D1511" s="71"/>
    </row>
    <row r="1512" spans="2:4" x14ac:dyDescent="0.2">
      <c r="B1512" s="69"/>
      <c r="C1512" s="70"/>
      <c r="D1512" s="71"/>
    </row>
    <row r="1513" spans="2:4" x14ac:dyDescent="0.2">
      <c r="B1513" s="69"/>
      <c r="C1513" s="70"/>
      <c r="D1513" s="71"/>
    </row>
    <row r="1514" spans="2:4" x14ac:dyDescent="0.2">
      <c r="B1514" s="69"/>
      <c r="C1514" s="70"/>
      <c r="D1514" s="71"/>
    </row>
    <row r="1515" spans="2:4" x14ac:dyDescent="0.2">
      <c r="B1515" s="69"/>
      <c r="C1515" s="70"/>
      <c r="D1515" s="71"/>
    </row>
    <row r="1516" spans="2:4" x14ac:dyDescent="0.2">
      <c r="B1516" s="69"/>
      <c r="C1516" s="70"/>
      <c r="D1516" s="71"/>
    </row>
    <row r="1517" spans="2:4" x14ac:dyDescent="0.2">
      <c r="B1517" s="69"/>
      <c r="C1517" s="70"/>
      <c r="D1517" s="71"/>
    </row>
    <row r="1518" spans="2:4" x14ac:dyDescent="0.2">
      <c r="B1518" s="69"/>
      <c r="C1518" s="70"/>
      <c r="D1518" s="71"/>
    </row>
    <row r="1519" spans="2:4" x14ac:dyDescent="0.2">
      <c r="B1519" s="69"/>
      <c r="C1519" s="70"/>
      <c r="D1519" s="71"/>
    </row>
    <row r="1520" spans="2:4" x14ac:dyDescent="0.2">
      <c r="B1520" s="69"/>
      <c r="C1520" s="70"/>
      <c r="D1520" s="71"/>
    </row>
    <row r="1521" spans="2:4" x14ac:dyDescent="0.2">
      <c r="B1521" s="69"/>
      <c r="C1521" s="70"/>
      <c r="D1521" s="71"/>
    </row>
    <row r="1522" spans="2:4" x14ac:dyDescent="0.2">
      <c r="B1522" s="69"/>
      <c r="C1522" s="70"/>
      <c r="D1522" s="71"/>
    </row>
    <row r="1523" spans="2:4" x14ac:dyDescent="0.2">
      <c r="B1523" s="69"/>
      <c r="C1523" s="70"/>
      <c r="D1523" s="71"/>
    </row>
    <row r="1524" spans="2:4" x14ac:dyDescent="0.2">
      <c r="B1524" s="69"/>
      <c r="C1524" s="70"/>
      <c r="D1524" s="71"/>
    </row>
    <row r="1525" spans="2:4" x14ac:dyDescent="0.2">
      <c r="B1525" s="69"/>
      <c r="C1525" s="70"/>
      <c r="D1525" s="71"/>
    </row>
    <row r="1526" spans="2:4" x14ac:dyDescent="0.2">
      <c r="B1526" s="69"/>
      <c r="C1526" s="70"/>
      <c r="D1526" s="71"/>
    </row>
    <row r="1527" spans="2:4" x14ac:dyDescent="0.2">
      <c r="B1527" s="69"/>
      <c r="C1527" s="70"/>
      <c r="D1527" s="71"/>
    </row>
    <row r="1528" spans="2:4" x14ac:dyDescent="0.2">
      <c r="B1528" s="69"/>
      <c r="C1528" s="70"/>
      <c r="D1528" s="71"/>
    </row>
    <row r="1529" spans="2:4" x14ac:dyDescent="0.2">
      <c r="B1529" s="69"/>
      <c r="C1529" s="70"/>
      <c r="D1529" s="71"/>
    </row>
    <row r="1530" spans="2:4" x14ac:dyDescent="0.2">
      <c r="B1530" s="69"/>
      <c r="C1530" s="70"/>
      <c r="D1530" s="71"/>
    </row>
    <row r="1531" spans="2:4" x14ac:dyDescent="0.2">
      <c r="B1531" s="69"/>
      <c r="C1531" s="70"/>
      <c r="D1531" s="71"/>
    </row>
    <row r="1532" spans="2:4" x14ac:dyDescent="0.2">
      <c r="B1532" s="69"/>
      <c r="C1532" s="70"/>
      <c r="D1532" s="71"/>
    </row>
    <row r="1533" spans="2:4" x14ac:dyDescent="0.2">
      <c r="B1533" s="69"/>
      <c r="C1533" s="70"/>
      <c r="D1533" s="71"/>
    </row>
    <row r="1534" spans="2:4" x14ac:dyDescent="0.2">
      <c r="B1534" s="69"/>
      <c r="C1534" s="70"/>
      <c r="D1534" s="71"/>
    </row>
    <row r="1535" spans="2:4" x14ac:dyDescent="0.2">
      <c r="B1535" s="69"/>
      <c r="C1535" s="70"/>
      <c r="D1535" s="71"/>
    </row>
    <row r="1536" spans="2:4" x14ac:dyDescent="0.2">
      <c r="B1536" s="69"/>
      <c r="C1536" s="70"/>
      <c r="D1536" s="71"/>
    </row>
    <row r="1537" spans="2:4" x14ac:dyDescent="0.2">
      <c r="B1537" s="69"/>
      <c r="C1537" s="70"/>
      <c r="D1537" s="71"/>
    </row>
    <row r="1538" spans="2:4" x14ac:dyDescent="0.2">
      <c r="B1538" s="69"/>
      <c r="C1538" s="70"/>
      <c r="D1538" s="71"/>
    </row>
    <row r="1539" spans="2:4" x14ac:dyDescent="0.2">
      <c r="B1539" s="69"/>
      <c r="C1539" s="70"/>
      <c r="D1539" s="71"/>
    </row>
    <row r="1540" spans="2:4" x14ac:dyDescent="0.2">
      <c r="B1540" s="69"/>
      <c r="C1540" s="70"/>
      <c r="D1540" s="71"/>
    </row>
    <row r="1541" spans="2:4" x14ac:dyDescent="0.2">
      <c r="B1541" s="69"/>
      <c r="C1541" s="70"/>
      <c r="D1541" s="71"/>
    </row>
    <row r="1542" spans="2:4" x14ac:dyDescent="0.2">
      <c r="B1542" s="69"/>
      <c r="C1542" s="70"/>
      <c r="D1542" s="71"/>
    </row>
    <row r="1543" spans="2:4" x14ac:dyDescent="0.2">
      <c r="B1543" s="69"/>
      <c r="C1543" s="70"/>
      <c r="D1543" s="71"/>
    </row>
    <row r="1544" spans="2:4" x14ac:dyDescent="0.2">
      <c r="B1544" s="69"/>
      <c r="C1544" s="70"/>
      <c r="D1544" s="71"/>
    </row>
    <row r="1545" spans="2:4" x14ac:dyDescent="0.2">
      <c r="B1545" s="69"/>
      <c r="C1545" s="70"/>
      <c r="D1545" s="71"/>
    </row>
    <row r="1546" spans="2:4" x14ac:dyDescent="0.2">
      <c r="B1546" s="69"/>
      <c r="C1546" s="70"/>
      <c r="D1546" s="71"/>
    </row>
    <row r="1547" spans="2:4" x14ac:dyDescent="0.2">
      <c r="B1547" s="69"/>
      <c r="C1547" s="70"/>
      <c r="D1547" s="71"/>
    </row>
    <row r="1548" spans="2:4" x14ac:dyDescent="0.2">
      <c r="B1548" s="69"/>
      <c r="C1548" s="70"/>
      <c r="D1548" s="71"/>
    </row>
    <row r="1549" spans="2:4" x14ac:dyDescent="0.2">
      <c r="B1549" s="69"/>
      <c r="C1549" s="70"/>
      <c r="D1549" s="71"/>
    </row>
    <row r="1550" spans="2:4" x14ac:dyDescent="0.2">
      <c r="B1550" s="69"/>
      <c r="C1550" s="70"/>
      <c r="D1550" s="71"/>
    </row>
    <row r="1551" spans="2:4" x14ac:dyDescent="0.2">
      <c r="B1551" s="69"/>
      <c r="C1551" s="70"/>
      <c r="D1551" s="71"/>
    </row>
    <row r="1552" spans="2:4" x14ac:dyDescent="0.2">
      <c r="B1552" s="69"/>
      <c r="C1552" s="70"/>
      <c r="D1552" s="71"/>
    </row>
    <row r="1553" spans="2:4" x14ac:dyDescent="0.2">
      <c r="B1553" s="69"/>
      <c r="C1553" s="70"/>
      <c r="D1553" s="71"/>
    </row>
    <row r="1554" spans="2:4" x14ac:dyDescent="0.2">
      <c r="B1554" s="69"/>
      <c r="C1554" s="70"/>
      <c r="D1554" s="71"/>
    </row>
    <row r="1555" spans="2:4" x14ac:dyDescent="0.2">
      <c r="B1555" s="69"/>
      <c r="C1555" s="70"/>
      <c r="D1555" s="71"/>
    </row>
    <row r="1556" spans="2:4" x14ac:dyDescent="0.2">
      <c r="B1556" s="69"/>
      <c r="C1556" s="70"/>
      <c r="D1556" s="71"/>
    </row>
    <row r="1557" spans="2:4" x14ac:dyDescent="0.2">
      <c r="B1557" s="69"/>
      <c r="C1557" s="70"/>
      <c r="D1557" s="71"/>
    </row>
    <row r="1558" spans="2:4" x14ac:dyDescent="0.2">
      <c r="B1558" s="69"/>
      <c r="C1558" s="70"/>
      <c r="D1558" s="71"/>
    </row>
    <row r="1559" spans="2:4" x14ac:dyDescent="0.2">
      <c r="B1559" s="69"/>
      <c r="C1559" s="70"/>
      <c r="D1559" s="71"/>
    </row>
    <row r="1560" spans="2:4" x14ac:dyDescent="0.2">
      <c r="B1560" s="69"/>
      <c r="C1560" s="70"/>
      <c r="D1560" s="71"/>
    </row>
    <row r="1561" spans="2:4" x14ac:dyDescent="0.2">
      <c r="B1561" s="69"/>
      <c r="C1561" s="70"/>
      <c r="D1561" s="71"/>
    </row>
    <row r="1562" spans="2:4" x14ac:dyDescent="0.2">
      <c r="B1562" s="69"/>
      <c r="C1562" s="70"/>
      <c r="D1562" s="71"/>
    </row>
    <row r="1563" spans="2:4" x14ac:dyDescent="0.2">
      <c r="B1563" s="69"/>
      <c r="C1563" s="70"/>
      <c r="D1563" s="71"/>
    </row>
    <row r="1564" spans="2:4" x14ac:dyDescent="0.2">
      <c r="B1564" s="69"/>
      <c r="C1564" s="70"/>
      <c r="D1564" s="71"/>
    </row>
    <row r="1565" spans="2:4" x14ac:dyDescent="0.2">
      <c r="B1565" s="69"/>
      <c r="C1565" s="70"/>
      <c r="D1565" s="71"/>
    </row>
    <row r="1566" spans="2:4" x14ac:dyDescent="0.2">
      <c r="B1566" s="69"/>
      <c r="C1566" s="70"/>
      <c r="D1566" s="71"/>
    </row>
    <row r="1567" spans="2:4" x14ac:dyDescent="0.2">
      <c r="B1567" s="69"/>
      <c r="C1567" s="70"/>
      <c r="D1567" s="71"/>
    </row>
    <row r="1568" spans="2:4" x14ac:dyDescent="0.2">
      <c r="B1568" s="69"/>
      <c r="C1568" s="70"/>
      <c r="D1568" s="71"/>
    </row>
    <row r="1569" spans="2:4" x14ac:dyDescent="0.2">
      <c r="B1569" s="69"/>
      <c r="C1569" s="70"/>
      <c r="D1569" s="71"/>
    </row>
    <row r="1570" spans="2:4" x14ac:dyDescent="0.2">
      <c r="B1570" s="69"/>
      <c r="C1570" s="70"/>
      <c r="D1570" s="71"/>
    </row>
    <row r="1571" spans="2:4" x14ac:dyDescent="0.2">
      <c r="B1571" s="69"/>
      <c r="C1571" s="70"/>
      <c r="D1571" s="71"/>
    </row>
    <row r="1572" spans="2:4" x14ac:dyDescent="0.2">
      <c r="B1572" s="69"/>
      <c r="C1572" s="70"/>
      <c r="D1572" s="71"/>
    </row>
    <row r="1573" spans="2:4" x14ac:dyDescent="0.2">
      <c r="B1573" s="69"/>
      <c r="C1573" s="70"/>
      <c r="D1573" s="71"/>
    </row>
    <row r="1574" spans="2:4" x14ac:dyDescent="0.2">
      <c r="B1574" s="69"/>
      <c r="C1574" s="70"/>
      <c r="D1574" s="71"/>
    </row>
    <row r="1575" spans="2:4" x14ac:dyDescent="0.2">
      <c r="B1575" s="69"/>
      <c r="C1575" s="70"/>
      <c r="D1575" s="71"/>
    </row>
    <row r="1576" spans="2:4" x14ac:dyDescent="0.2">
      <c r="B1576" s="69"/>
      <c r="C1576" s="70"/>
      <c r="D1576" s="71"/>
    </row>
    <row r="1577" spans="2:4" x14ac:dyDescent="0.2">
      <c r="B1577" s="69"/>
      <c r="C1577" s="70"/>
      <c r="D1577" s="71"/>
    </row>
    <row r="1578" spans="2:4" x14ac:dyDescent="0.2">
      <c r="B1578" s="69"/>
      <c r="C1578" s="70"/>
      <c r="D1578" s="71"/>
    </row>
    <row r="1579" spans="2:4" x14ac:dyDescent="0.2">
      <c r="B1579" s="69"/>
      <c r="C1579" s="70"/>
      <c r="D1579" s="71"/>
    </row>
    <row r="1580" spans="2:4" x14ac:dyDescent="0.2">
      <c r="B1580" s="69"/>
      <c r="C1580" s="70"/>
      <c r="D1580" s="71"/>
    </row>
    <row r="1581" spans="2:4" x14ac:dyDescent="0.2">
      <c r="B1581" s="69"/>
      <c r="C1581" s="70"/>
      <c r="D1581" s="71"/>
    </row>
    <row r="1582" spans="2:4" x14ac:dyDescent="0.2">
      <c r="B1582" s="69"/>
      <c r="C1582" s="70"/>
      <c r="D1582" s="71"/>
    </row>
    <row r="1583" spans="2:4" x14ac:dyDescent="0.2">
      <c r="B1583" s="69"/>
      <c r="C1583" s="70"/>
      <c r="D1583" s="71"/>
    </row>
    <row r="1584" spans="2:4" x14ac:dyDescent="0.2">
      <c r="B1584" s="69"/>
      <c r="C1584" s="70"/>
      <c r="D1584" s="71"/>
    </row>
    <row r="1585" spans="2:4" x14ac:dyDescent="0.2">
      <c r="B1585" s="69"/>
      <c r="C1585" s="70"/>
      <c r="D1585" s="71"/>
    </row>
    <row r="1586" spans="2:4" x14ac:dyDescent="0.2">
      <c r="B1586" s="69"/>
      <c r="C1586" s="70"/>
      <c r="D1586" s="71"/>
    </row>
    <row r="1587" spans="2:4" x14ac:dyDescent="0.2">
      <c r="B1587" s="69"/>
      <c r="C1587" s="70"/>
      <c r="D1587" s="71"/>
    </row>
    <row r="1588" spans="2:4" x14ac:dyDescent="0.2">
      <c r="B1588" s="69"/>
      <c r="C1588" s="70"/>
      <c r="D1588" s="71"/>
    </row>
    <row r="1589" spans="2:4" x14ac:dyDescent="0.2">
      <c r="B1589" s="69"/>
      <c r="C1589" s="70"/>
      <c r="D1589" s="71"/>
    </row>
    <row r="1590" spans="2:4" x14ac:dyDescent="0.2">
      <c r="B1590" s="69"/>
      <c r="C1590" s="70"/>
      <c r="D1590" s="71"/>
    </row>
    <row r="1591" spans="2:4" x14ac:dyDescent="0.2">
      <c r="B1591" s="69"/>
      <c r="C1591" s="70"/>
      <c r="D1591" s="71"/>
    </row>
    <row r="1592" spans="2:4" x14ac:dyDescent="0.2">
      <c r="B1592" s="69"/>
      <c r="C1592" s="70"/>
      <c r="D1592" s="71"/>
    </row>
    <row r="1593" spans="2:4" x14ac:dyDescent="0.2">
      <c r="B1593" s="69"/>
      <c r="C1593" s="70"/>
      <c r="D1593" s="71"/>
    </row>
    <row r="1594" spans="2:4" x14ac:dyDescent="0.2">
      <c r="B1594" s="69"/>
      <c r="C1594" s="70"/>
      <c r="D1594" s="71"/>
    </row>
    <row r="1595" spans="2:4" x14ac:dyDescent="0.2">
      <c r="B1595" s="69"/>
      <c r="C1595" s="70"/>
      <c r="D1595" s="71"/>
    </row>
    <row r="1596" spans="2:4" x14ac:dyDescent="0.2">
      <c r="B1596" s="69"/>
      <c r="C1596" s="70"/>
      <c r="D1596" s="71"/>
    </row>
    <row r="1597" spans="2:4" x14ac:dyDescent="0.2">
      <c r="B1597" s="69"/>
      <c r="C1597" s="70"/>
      <c r="D1597" s="71"/>
    </row>
    <row r="1598" spans="2:4" x14ac:dyDescent="0.2">
      <c r="B1598" s="69"/>
      <c r="C1598" s="70"/>
      <c r="D1598" s="71"/>
    </row>
    <row r="1599" spans="2:4" x14ac:dyDescent="0.2">
      <c r="B1599" s="69"/>
      <c r="C1599" s="70"/>
      <c r="D1599" s="71"/>
    </row>
    <row r="1600" spans="2:4" x14ac:dyDescent="0.2">
      <c r="B1600" s="69"/>
      <c r="C1600" s="70"/>
      <c r="D1600" s="71"/>
    </row>
    <row r="1601" spans="2:4" x14ac:dyDescent="0.2">
      <c r="B1601" s="69"/>
      <c r="C1601" s="70"/>
      <c r="D1601" s="71"/>
    </row>
    <row r="1602" spans="2:4" x14ac:dyDescent="0.2">
      <c r="B1602" s="69"/>
      <c r="C1602" s="70"/>
      <c r="D1602" s="71"/>
    </row>
    <row r="1603" spans="2:4" x14ac:dyDescent="0.2">
      <c r="B1603" s="69"/>
      <c r="C1603" s="70"/>
      <c r="D1603" s="71"/>
    </row>
    <row r="1604" spans="2:4" x14ac:dyDescent="0.2">
      <c r="B1604" s="69"/>
      <c r="C1604" s="70"/>
      <c r="D1604" s="71"/>
    </row>
    <row r="1605" spans="2:4" x14ac:dyDescent="0.2">
      <c r="B1605" s="69"/>
      <c r="C1605" s="70"/>
      <c r="D1605" s="71"/>
    </row>
    <row r="1606" spans="2:4" x14ac:dyDescent="0.2">
      <c r="B1606" s="69"/>
      <c r="C1606" s="70"/>
      <c r="D1606" s="71"/>
    </row>
    <row r="1607" spans="2:4" x14ac:dyDescent="0.2">
      <c r="B1607" s="69"/>
      <c r="C1607" s="70"/>
      <c r="D1607" s="71"/>
    </row>
    <row r="1608" spans="2:4" x14ac:dyDescent="0.2">
      <c r="B1608" s="69"/>
      <c r="C1608" s="70"/>
      <c r="D1608" s="71"/>
    </row>
    <row r="1609" spans="2:4" x14ac:dyDescent="0.2">
      <c r="B1609" s="69"/>
      <c r="C1609" s="70"/>
      <c r="D1609" s="71"/>
    </row>
    <row r="1610" spans="2:4" x14ac:dyDescent="0.2">
      <c r="B1610" s="69"/>
      <c r="C1610" s="70"/>
      <c r="D1610" s="71"/>
    </row>
    <row r="1611" spans="2:4" x14ac:dyDescent="0.2">
      <c r="B1611" s="69"/>
      <c r="C1611" s="70"/>
      <c r="D1611" s="71"/>
    </row>
    <row r="1612" spans="2:4" x14ac:dyDescent="0.2">
      <c r="B1612" s="69"/>
      <c r="C1612" s="70"/>
      <c r="D1612" s="71"/>
    </row>
    <row r="1613" spans="2:4" x14ac:dyDescent="0.2">
      <c r="B1613" s="69"/>
      <c r="C1613" s="70"/>
      <c r="D1613" s="71"/>
    </row>
    <row r="1614" spans="2:4" x14ac:dyDescent="0.2">
      <c r="B1614" s="69"/>
      <c r="C1614" s="70"/>
      <c r="D1614" s="71"/>
    </row>
    <row r="1615" spans="2:4" x14ac:dyDescent="0.2">
      <c r="B1615" s="69"/>
      <c r="C1615" s="70"/>
      <c r="D1615" s="71"/>
    </row>
    <row r="1616" spans="2:4" x14ac:dyDescent="0.2">
      <c r="B1616" s="69"/>
      <c r="C1616" s="70"/>
      <c r="D1616" s="71"/>
    </row>
    <row r="1617" spans="2:4" x14ac:dyDescent="0.2">
      <c r="B1617" s="69"/>
      <c r="C1617" s="70"/>
      <c r="D1617" s="71"/>
    </row>
    <row r="1618" spans="2:4" x14ac:dyDescent="0.2">
      <c r="B1618" s="69"/>
      <c r="C1618" s="70"/>
      <c r="D1618" s="71"/>
    </row>
    <row r="1619" spans="2:4" x14ac:dyDescent="0.2">
      <c r="B1619" s="69"/>
      <c r="C1619" s="70"/>
      <c r="D1619" s="71"/>
    </row>
    <row r="1620" spans="2:4" x14ac:dyDescent="0.2">
      <c r="B1620" s="69"/>
      <c r="C1620" s="70"/>
      <c r="D1620" s="71"/>
    </row>
    <row r="1621" spans="2:4" x14ac:dyDescent="0.2">
      <c r="B1621" s="69"/>
      <c r="C1621" s="70"/>
      <c r="D1621" s="71"/>
    </row>
    <row r="1622" spans="2:4" x14ac:dyDescent="0.2">
      <c r="B1622" s="69"/>
      <c r="C1622" s="70"/>
      <c r="D1622" s="71"/>
    </row>
    <row r="1623" spans="2:4" x14ac:dyDescent="0.2">
      <c r="B1623" s="69"/>
      <c r="C1623" s="70"/>
      <c r="D1623" s="71"/>
    </row>
    <row r="1624" spans="2:4" x14ac:dyDescent="0.2">
      <c r="B1624" s="69"/>
      <c r="C1624" s="70"/>
      <c r="D1624" s="71"/>
    </row>
    <row r="1625" spans="2:4" x14ac:dyDescent="0.2">
      <c r="B1625" s="69"/>
      <c r="C1625" s="70"/>
      <c r="D1625" s="71"/>
    </row>
    <row r="1626" spans="2:4" x14ac:dyDescent="0.2">
      <c r="B1626" s="69"/>
      <c r="C1626" s="70"/>
      <c r="D1626" s="71"/>
    </row>
    <row r="1627" spans="2:4" x14ac:dyDescent="0.2">
      <c r="B1627" s="69"/>
      <c r="C1627" s="70"/>
      <c r="D1627" s="71"/>
    </row>
    <row r="1628" spans="2:4" x14ac:dyDescent="0.2">
      <c r="B1628" s="69"/>
      <c r="C1628" s="70"/>
      <c r="D1628" s="71"/>
    </row>
    <row r="1629" spans="2:4" x14ac:dyDescent="0.2">
      <c r="B1629" s="69"/>
      <c r="C1629" s="70"/>
      <c r="D1629" s="71"/>
    </row>
    <row r="1630" spans="2:4" x14ac:dyDescent="0.2">
      <c r="B1630" s="69"/>
      <c r="C1630" s="70"/>
      <c r="D1630" s="71"/>
    </row>
    <row r="1631" spans="2:4" x14ac:dyDescent="0.2">
      <c r="B1631" s="69"/>
      <c r="C1631" s="70"/>
      <c r="D1631" s="71"/>
    </row>
    <row r="1632" spans="2:4" x14ac:dyDescent="0.2">
      <c r="B1632" s="69"/>
      <c r="C1632" s="70"/>
      <c r="D1632" s="71"/>
    </row>
    <row r="1633" spans="2:4" x14ac:dyDescent="0.2">
      <c r="B1633" s="69"/>
      <c r="C1633" s="70"/>
      <c r="D1633" s="71"/>
    </row>
    <row r="1634" spans="2:4" x14ac:dyDescent="0.2">
      <c r="B1634" s="69"/>
      <c r="C1634" s="70"/>
      <c r="D1634" s="71"/>
    </row>
    <row r="1635" spans="2:4" x14ac:dyDescent="0.2">
      <c r="B1635" s="69"/>
      <c r="C1635" s="70"/>
      <c r="D1635" s="71"/>
    </row>
    <row r="1636" spans="2:4" x14ac:dyDescent="0.2">
      <c r="B1636" s="69"/>
      <c r="C1636" s="70"/>
      <c r="D1636" s="71"/>
    </row>
    <row r="1637" spans="2:4" x14ac:dyDescent="0.2">
      <c r="B1637" s="69"/>
      <c r="C1637" s="70"/>
      <c r="D1637" s="71"/>
    </row>
    <row r="1638" spans="2:4" x14ac:dyDescent="0.2">
      <c r="B1638" s="69"/>
      <c r="C1638" s="70"/>
      <c r="D1638" s="71"/>
    </row>
    <row r="1639" spans="2:4" x14ac:dyDescent="0.2">
      <c r="B1639" s="69"/>
      <c r="C1639" s="70"/>
      <c r="D1639" s="71"/>
    </row>
    <row r="1640" spans="2:4" x14ac:dyDescent="0.2">
      <c r="B1640" s="69"/>
      <c r="C1640" s="70"/>
      <c r="D1640" s="71"/>
    </row>
    <row r="1641" spans="2:4" x14ac:dyDescent="0.2">
      <c r="B1641" s="69"/>
      <c r="C1641" s="70"/>
      <c r="D1641" s="71"/>
    </row>
    <row r="1642" spans="2:4" x14ac:dyDescent="0.2">
      <c r="B1642" s="69"/>
      <c r="C1642" s="70"/>
      <c r="D1642" s="71"/>
    </row>
    <row r="1643" spans="2:4" x14ac:dyDescent="0.2">
      <c r="B1643" s="69"/>
      <c r="C1643" s="70"/>
      <c r="D1643" s="71"/>
    </row>
    <row r="1644" spans="2:4" x14ac:dyDescent="0.2">
      <c r="B1644" s="69"/>
      <c r="C1644" s="70"/>
      <c r="D1644" s="71"/>
    </row>
    <row r="1645" spans="2:4" x14ac:dyDescent="0.2">
      <c r="B1645" s="69"/>
      <c r="C1645" s="70"/>
      <c r="D1645" s="71"/>
    </row>
    <row r="1646" spans="2:4" x14ac:dyDescent="0.2">
      <c r="B1646" s="69"/>
      <c r="C1646" s="70"/>
      <c r="D1646" s="71"/>
    </row>
    <row r="1647" spans="2:4" x14ac:dyDescent="0.2">
      <c r="B1647" s="69"/>
      <c r="C1647" s="70"/>
      <c r="D1647" s="71"/>
    </row>
    <row r="1648" spans="2:4" x14ac:dyDescent="0.2">
      <c r="B1648" s="69"/>
      <c r="C1648" s="70"/>
      <c r="D1648" s="71"/>
    </row>
    <row r="1649" spans="2:4" x14ac:dyDescent="0.2">
      <c r="B1649" s="69"/>
      <c r="C1649" s="70"/>
      <c r="D1649" s="71"/>
    </row>
    <row r="1650" spans="2:4" x14ac:dyDescent="0.2">
      <c r="B1650" s="69"/>
      <c r="C1650" s="70"/>
      <c r="D1650" s="71"/>
    </row>
    <row r="1651" spans="2:4" x14ac:dyDescent="0.2">
      <c r="B1651" s="69"/>
      <c r="C1651" s="70"/>
      <c r="D1651" s="71"/>
    </row>
    <row r="1652" spans="2:4" x14ac:dyDescent="0.2">
      <c r="B1652" s="69"/>
      <c r="C1652" s="70"/>
      <c r="D1652" s="71"/>
    </row>
    <row r="1653" spans="2:4" x14ac:dyDescent="0.2">
      <c r="B1653" s="69"/>
      <c r="C1653" s="70"/>
      <c r="D1653" s="71"/>
    </row>
    <row r="1654" spans="2:4" x14ac:dyDescent="0.2">
      <c r="B1654" s="69"/>
      <c r="C1654" s="70"/>
      <c r="D1654" s="71"/>
    </row>
    <row r="1655" spans="2:4" x14ac:dyDescent="0.2">
      <c r="B1655" s="69"/>
      <c r="C1655" s="70"/>
      <c r="D1655" s="71"/>
    </row>
    <row r="1656" spans="2:4" x14ac:dyDescent="0.2">
      <c r="B1656" s="69"/>
      <c r="C1656" s="70"/>
      <c r="D1656" s="71"/>
    </row>
    <row r="1657" spans="2:4" x14ac:dyDescent="0.2">
      <c r="B1657" s="69"/>
      <c r="C1657" s="70"/>
      <c r="D1657" s="71"/>
    </row>
    <row r="1658" spans="2:4" x14ac:dyDescent="0.2">
      <c r="B1658" s="69"/>
      <c r="C1658" s="70"/>
      <c r="D1658" s="71"/>
    </row>
    <row r="1659" spans="2:4" x14ac:dyDescent="0.2">
      <c r="B1659" s="69"/>
      <c r="C1659" s="70"/>
      <c r="D1659" s="71"/>
    </row>
    <row r="1660" spans="2:4" x14ac:dyDescent="0.2">
      <c r="B1660" s="69"/>
      <c r="C1660" s="70"/>
      <c r="D1660" s="71"/>
    </row>
    <row r="1661" spans="2:4" x14ac:dyDescent="0.2">
      <c r="B1661" s="69"/>
      <c r="C1661" s="70"/>
      <c r="D1661" s="71"/>
    </row>
    <row r="1662" spans="2:4" x14ac:dyDescent="0.2">
      <c r="B1662" s="69"/>
      <c r="C1662" s="70"/>
      <c r="D1662" s="71"/>
    </row>
    <row r="1663" spans="2:4" x14ac:dyDescent="0.2">
      <c r="B1663" s="69"/>
      <c r="C1663" s="70"/>
      <c r="D1663" s="71"/>
    </row>
    <row r="1664" spans="2:4" x14ac:dyDescent="0.2">
      <c r="B1664" s="69"/>
      <c r="C1664" s="70"/>
      <c r="D1664" s="71"/>
    </row>
    <row r="1665" spans="2:4" x14ac:dyDescent="0.2">
      <c r="B1665" s="69"/>
      <c r="C1665" s="70"/>
      <c r="D1665" s="71"/>
    </row>
    <row r="1666" spans="2:4" x14ac:dyDescent="0.2">
      <c r="B1666" s="69"/>
      <c r="C1666" s="70"/>
      <c r="D1666" s="71"/>
    </row>
    <row r="1667" spans="2:4" x14ac:dyDescent="0.2">
      <c r="B1667" s="69"/>
      <c r="C1667" s="70"/>
      <c r="D1667" s="71"/>
    </row>
    <row r="1668" spans="2:4" x14ac:dyDescent="0.2">
      <c r="B1668" s="69"/>
      <c r="C1668" s="70"/>
      <c r="D1668" s="71"/>
    </row>
    <row r="1669" spans="2:4" x14ac:dyDescent="0.2">
      <c r="B1669" s="69"/>
      <c r="C1669" s="70"/>
      <c r="D1669" s="71"/>
    </row>
    <row r="1670" spans="2:4" x14ac:dyDescent="0.2">
      <c r="B1670" s="69"/>
      <c r="C1670" s="70"/>
      <c r="D1670" s="71"/>
    </row>
    <row r="1671" spans="2:4" x14ac:dyDescent="0.2">
      <c r="B1671" s="69"/>
      <c r="C1671" s="70"/>
      <c r="D1671" s="71"/>
    </row>
    <row r="1672" spans="2:4" x14ac:dyDescent="0.2">
      <c r="B1672" s="69"/>
      <c r="C1672" s="70"/>
      <c r="D1672" s="71"/>
    </row>
    <row r="1673" spans="2:4" x14ac:dyDescent="0.2">
      <c r="B1673" s="69"/>
      <c r="C1673" s="70"/>
      <c r="D1673" s="71"/>
    </row>
    <row r="1674" spans="2:4" x14ac:dyDescent="0.2">
      <c r="B1674" s="69"/>
      <c r="C1674" s="70"/>
      <c r="D1674" s="71"/>
    </row>
    <row r="1675" spans="2:4" x14ac:dyDescent="0.2">
      <c r="B1675" s="69"/>
      <c r="C1675" s="70"/>
      <c r="D1675" s="71"/>
    </row>
    <row r="1676" spans="2:4" x14ac:dyDescent="0.2">
      <c r="B1676" s="69"/>
      <c r="C1676" s="70"/>
      <c r="D1676" s="71"/>
    </row>
    <row r="1677" spans="2:4" x14ac:dyDescent="0.2">
      <c r="B1677" s="69"/>
      <c r="C1677" s="70"/>
      <c r="D1677" s="71"/>
    </row>
    <row r="1678" spans="2:4" x14ac:dyDescent="0.2">
      <c r="B1678" s="69"/>
      <c r="C1678" s="70"/>
      <c r="D1678" s="71"/>
    </row>
    <row r="1679" spans="2:4" x14ac:dyDescent="0.2">
      <c r="B1679" s="69"/>
      <c r="C1679" s="70"/>
      <c r="D1679" s="71"/>
    </row>
    <row r="1680" spans="2:4" x14ac:dyDescent="0.2">
      <c r="B1680" s="69"/>
      <c r="C1680" s="70"/>
      <c r="D1680" s="71"/>
    </row>
    <row r="1681" spans="2:4" x14ac:dyDescent="0.2">
      <c r="B1681" s="69"/>
      <c r="C1681" s="70"/>
      <c r="D1681" s="71"/>
    </row>
    <row r="1682" spans="2:4" x14ac:dyDescent="0.2">
      <c r="B1682" s="69"/>
      <c r="C1682" s="70"/>
      <c r="D1682" s="71"/>
    </row>
    <row r="1683" spans="2:4" x14ac:dyDescent="0.2">
      <c r="B1683" s="69"/>
      <c r="C1683" s="70"/>
      <c r="D1683" s="71"/>
    </row>
    <row r="1684" spans="2:4" x14ac:dyDescent="0.2">
      <c r="B1684" s="69"/>
      <c r="C1684" s="70"/>
      <c r="D1684" s="71"/>
    </row>
    <row r="1685" spans="2:4" x14ac:dyDescent="0.2">
      <c r="B1685" s="69"/>
      <c r="C1685" s="70"/>
      <c r="D1685" s="71"/>
    </row>
    <row r="1686" spans="2:4" x14ac:dyDescent="0.2">
      <c r="B1686" s="69"/>
      <c r="C1686" s="70"/>
      <c r="D1686" s="71"/>
    </row>
    <row r="1687" spans="2:4" x14ac:dyDescent="0.2">
      <c r="B1687" s="69"/>
      <c r="C1687" s="70"/>
      <c r="D1687" s="71"/>
    </row>
    <row r="1688" spans="2:4" x14ac:dyDescent="0.2">
      <c r="B1688" s="69"/>
      <c r="C1688" s="70"/>
      <c r="D1688" s="71"/>
    </row>
    <row r="1689" spans="2:4" x14ac:dyDescent="0.2">
      <c r="B1689" s="69"/>
      <c r="C1689" s="70"/>
      <c r="D1689" s="71"/>
    </row>
    <row r="1690" spans="2:4" x14ac:dyDescent="0.2">
      <c r="B1690" s="69"/>
      <c r="C1690" s="70"/>
      <c r="D1690" s="71"/>
    </row>
    <row r="1691" spans="2:4" x14ac:dyDescent="0.2">
      <c r="B1691" s="69"/>
      <c r="C1691" s="70"/>
      <c r="D1691" s="71"/>
    </row>
    <row r="1692" spans="2:4" x14ac:dyDescent="0.2">
      <c r="B1692" s="69"/>
      <c r="C1692" s="70"/>
      <c r="D1692" s="71"/>
    </row>
    <row r="1693" spans="2:4" x14ac:dyDescent="0.2">
      <c r="B1693" s="69"/>
      <c r="C1693" s="70"/>
      <c r="D1693" s="71"/>
    </row>
    <row r="1694" spans="2:4" x14ac:dyDescent="0.2">
      <c r="B1694" s="69"/>
      <c r="C1694" s="70"/>
      <c r="D1694" s="71"/>
    </row>
    <row r="1695" spans="2:4" x14ac:dyDescent="0.2">
      <c r="B1695" s="69"/>
      <c r="C1695" s="70"/>
      <c r="D1695" s="71"/>
    </row>
    <row r="1696" spans="2:4" x14ac:dyDescent="0.2">
      <c r="B1696" s="69"/>
      <c r="C1696" s="70"/>
      <c r="D1696" s="71"/>
    </row>
    <row r="1697" spans="2:4" x14ac:dyDescent="0.2">
      <c r="B1697" s="69"/>
      <c r="C1697" s="70"/>
      <c r="D1697" s="71"/>
    </row>
    <row r="1698" spans="2:4" x14ac:dyDescent="0.2">
      <c r="B1698" s="69"/>
      <c r="C1698" s="70"/>
      <c r="D1698" s="71"/>
    </row>
    <row r="1699" spans="2:4" x14ac:dyDescent="0.2">
      <c r="B1699" s="69"/>
      <c r="C1699" s="70"/>
      <c r="D1699" s="71"/>
    </row>
    <row r="1700" spans="2:4" x14ac:dyDescent="0.2">
      <c r="B1700" s="69"/>
      <c r="C1700" s="70"/>
      <c r="D1700" s="71"/>
    </row>
    <row r="1701" spans="2:4" x14ac:dyDescent="0.2">
      <c r="B1701" s="69"/>
      <c r="C1701" s="70"/>
      <c r="D1701" s="71"/>
    </row>
    <row r="1702" spans="2:4" x14ac:dyDescent="0.2">
      <c r="B1702" s="69"/>
      <c r="C1702" s="70"/>
      <c r="D1702" s="71"/>
    </row>
    <row r="1703" spans="2:4" x14ac:dyDescent="0.2">
      <c r="B1703" s="69"/>
      <c r="C1703" s="70"/>
      <c r="D1703" s="71"/>
    </row>
    <row r="1704" spans="2:4" x14ac:dyDescent="0.2">
      <c r="B1704" s="69"/>
      <c r="C1704" s="70"/>
      <c r="D1704" s="71"/>
    </row>
    <row r="1705" spans="2:4" x14ac:dyDescent="0.2">
      <c r="B1705" s="69"/>
      <c r="C1705" s="70"/>
      <c r="D1705" s="71"/>
    </row>
    <row r="1706" spans="2:4" x14ac:dyDescent="0.2">
      <c r="B1706" s="69"/>
      <c r="C1706" s="70"/>
      <c r="D1706" s="71"/>
    </row>
    <row r="1707" spans="2:4" x14ac:dyDescent="0.2">
      <c r="B1707" s="69"/>
      <c r="C1707" s="70"/>
      <c r="D1707" s="71"/>
    </row>
    <row r="1708" spans="2:4" x14ac:dyDescent="0.2">
      <c r="B1708" s="69"/>
      <c r="C1708" s="70"/>
      <c r="D1708" s="71"/>
    </row>
    <row r="1709" spans="2:4" x14ac:dyDescent="0.2">
      <c r="B1709" s="69"/>
      <c r="C1709" s="70"/>
      <c r="D1709" s="71"/>
    </row>
    <row r="1710" spans="2:4" x14ac:dyDescent="0.2">
      <c r="B1710" s="69"/>
      <c r="C1710" s="70"/>
      <c r="D1710" s="71"/>
    </row>
    <row r="1711" spans="2:4" x14ac:dyDescent="0.2">
      <c r="B1711" s="69"/>
      <c r="C1711" s="70"/>
      <c r="D1711" s="71"/>
    </row>
    <row r="1712" spans="2:4" x14ac:dyDescent="0.2">
      <c r="B1712" s="69"/>
      <c r="C1712" s="70"/>
      <c r="D1712" s="71"/>
    </row>
    <row r="1713" spans="2:4" x14ac:dyDescent="0.2">
      <c r="B1713" s="69"/>
      <c r="C1713" s="70"/>
      <c r="D1713" s="71"/>
    </row>
    <row r="1714" spans="2:4" x14ac:dyDescent="0.2">
      <c r="B1714" s="69"/>
      <c r="C1714" s="70"/>
      <c r="D1714" s="71"/>
    </row>
    <row r="1715" spans="2:4" x14ac:dyDescent="0.2">
      <c r="B1715" s="69"/>
      <c r="C1715" s="70"/>
      <c r="D1715" s="71"/>
    </row>
    <row r="1716" spans="2:4" x14ac:dyDescent="0.2">
      <c r="B1716" s="69"/>
      <c r="C1716" s="70"/>
      <c r="D1716" s="71"/>
    </row>
    <row r="1717" spans="2:4" x14ac:dyDescent="0.2">
      <c r="B1717" s="69"/>
      <c r="C1717" s="70"/>
      <c r="D1717" s="71"/>
    </row>
    <row r="1718" spans="2:4" x14ac:dyDescent="0.2">
      <c r="B1718" s="69"/>
      <c r="C1718" s="70"/>
      <c r="D1718" s="71"/>
    </row>
    <row r="1719" spans="2:4" x14ac:dyDescent="0.2">
      <c r="B1719" s="69"/>
      <c r="C1719" s="70"/>
      <c r="D1719" s="71"/>
    </row>
    <row r="1720" spans="2:4" x14ac:dyDescent="0.2">
      <c r="B1720" s="69"/>
      <c r="C1720" s="70"/>
      <c r="D1720" s="71"/>
    </row>
    <row r="1721" spans="2:4" x14ac:dyDescent="0.2">
      <c r="B1721" s="69"/>
      <c r="C1721" s="70"/>
      <c r="D1721" s="71"/>
    </row>
    <row r="1722" spans="2:4" x14ac:dyDescent="0.2">
      <c r="B1722" s="69"/>
      <c r="C1722" s="70"/>
      <c r="D1722" s="71"/>
    </row>
    <row r="1723" spans="2:4" x14ac:dyDescent="0.2">
      <c r="B1723" s="69"/>
      <c r="C1723" s="70"/>
      <c r="D1723" s="71"/>
    </row>
    <row r="1724" spans="2:4" x14ac:dyDescent="0.2">
      <c r="B1724" s="69"/>
      <c r="C1724" s="70"/>
      <c r="D1724" s="71"/>
    </row>
    <row r="1725" spans="2:4" x14ac:dyDescent="0.2">
      <c r="B1725" s="69"/>
      <c r="C1725" s="70"/>
      <c r="D1725" s="71"/>
    </row>
    <row r="1726" spans="2:4" x14ac:dyDescent="0.2">
      <c r="B1726" s="69"/>
      <c r="C1726" s="70"/>
      <c r="D1726" s="71"/>
    </row>
    <row r="1727" spans="2:4" x14ac:dyDescent="0.2">
      <c r="B1727" s="69"/>
      <c r="C1727" s="70"/>
      <c r="D1727" s="71"/>
    </row>
    <row r="1728" spans="2:4" x14ac:dyDescent="0.2">
      <c r="B1728" s="69"/>
      <c r="C1728" s="70"/>
      <c r="D1728" s="71"/>
    </row>
    <row r="1729" spans="2:4" x14ac:dyDescent="0.2">
      <c r="B1729" s="69"/>
      <c r="C1729" s="70"/>
      <c r="D1729" s="71"/>
    </row>
    <row r="1730" spans="2:4" x14ac:dyDescent="0.2">
      <c r="B1730" s="69"/>
      <c r="C1730" s="70"/>
      <c r="D1730" s="71"/>
    </row>
    <row r="1731" spans="2:4" x14ac:dyDescent="0.2">
      <c r="B1731" s="69"/>
      <c r="C1731" s="70"/>
      <c r="D1731" s="71"/>
    </row>
    <row r="1732" spans="2:4" x14ac:dyDescent="0.2">
      <c r="B1732" s="69"/>
      <c r="C1732" s="70"/>
      <c r="D1732" s="71"/>
    </row>
    <row r="1733" spans="2:4" x14ac:dyDescent="0.2">
      <c r="B1733" s="69"/>
      <c r="C1733" s="70"/>
      <c r="D1733" s="71"/>
    </row>
    <row r="1734" spans="2:4" x14ac:dyDescent="0.2">
      <c r="B1734" s="69"/>
      <c r="C1734" s="70"/>
      <c r="D1734" s="71"/>
    </row>
    <row r="1735" spans="2:4" x14ac:dyDescent="0.2">
      <c r="B1735" s="69"/>
      <c r="C1735" s="70"/>
      <c r="D1735" s="71"/>
    </row>
    <row r="1736" spans="2:4" x14ac:dyDescent="0.2">
      <c r="B1736" s="69"/>
      <c r="C1736" s="70"/>
      <c r="D1736" s="71"/>
    </row>
    <row r="1737" spans="2:4" x14ac:dyDescent="0.2">
      <c r="B1737" s="69"/>
      <c r="C1737" s="70"/>
      <c r="D1737" s="71"/>
    </row>
    <row r="1738" spans="2:4" x14ac:dyDescent="0.2">
      <c r="B1738" s="69"/>
      <c r="C1738" s="70"/>
      <c r="D1738" s="71"/>
    </row>
    <row r="1739" spans="2:4" x14ac:dyDescent="0.2">
      <c r="B1739" s="69"/>
      <c r="C1739" s="70"/>
      <c r="D1739" s="71"/>
    </row>
    <row r="1740" spans="2:4" x14ac:dyDescent="0.2">
      <c r="B1740" s="69"/>
      <c r="C1740" s="70"/>
      <c r="D1740" s="71"/>
    </row>
    <row r="1741" spans="2:4" x14ac:dyDescent="0.2">
      <c r="B1741" s="69"/>
      <c r="C1741" s="70"/>
      <c r="D1741" s="71"/>
    </row>
    <row r="1742" spans="2:4" x14ac:dyDescent="0.2">
      <c r="B1742" s="69"/>
      <c r="C1742" s="70"/>
      <c r="D1742" s="71"/>
    </row>
    <row r="1743" spans="2:4" x14ac:dyDescent="0.2">
      <c r="B1743" s="69"/>
      <c r="C1743" s="70"/>
      <c r="D1743" s="71"/>
    </row>
    <row r="1744" spans="2:4" x14ac:dyDescent="0.2">
      <c r="B1744" s="69"/>
      <c r="C1744" s="70"/>
      <c r="D1744" s="71"/>
    </row>
    <row r="1745" spans="2:4" x14ac:dyDescent="0.2">
      <c r="B1745" s="69"/>
      <c r="C1745" s="70"/>
      <c r="D1745" s="71"/>
    </row>
    <row r="1746" spans="2:4" x14ac:dyDescent="0.2">
      <c r="B1746" s="69"/>
      <c r="C1746" s="70"/>
      <c r="D1746" s="71"/>
    </row>
    <row r="1747" spans="2:4" x14ac:dyDescent="0.2">
      <c r="B1747" s="69"/>
      <c r="C1747" s="70"/>
      <c r="D1747" s="71"/>
    </row>
    <row r="1748" spans="2:4" x14ac:dyDescent="0.2">
      <c r="B1748" s="69"/>
      <c r="C1748" s="70"/>
      <c r="D1748" s="71"/>
    </row>
    <row r="1749" spans="2:4" x14ac:dyDescent="0.2">
      <c r="B1749" s="69"/>
      <c r="C1749" s="70"/>
      <c r="D1749" s="71"/>
    </row>
    <row r="1750" spans="2:4" x14ac:dyDescent="0.2">
      <c r="B1750" s="69"/>
      <c r="C1750" s="70"/>
      <c r="D1750" s="71"/>
    </row>
    <row r="1751" spans="2:4" x14ac:dyDescent="0.2">
      <c r="B1751" s="69"/>
      <c r="C1751" s="70"/>
      <c r="D1751" s="71"/>
    </row>
    <row r="1752" spans="2:4" x14ac:dyDescent="0.2">
      <c r="B1752" s="69"/>
      <c r="C1752" s="70"/>
      <c r="D1752" s="71"/>
    </row>
    <row r="1753" spans="2:4" x14ac:dyDescent="0.2">
      <c r="B1753" s="69"/>
      <c r="C1753" s="70"/>
      <c r="D1753" s="71"/>
    </row>
    <row r="1754" spans="2:4" x14ac:dyDescent="0.2">
      <c r="B1754" s="69"/>
      <c r="C1754" s="70"/>
      <c r="D1754" s="71"/>
    </row>
    <row r="1755" spans="2:4" x14ac:dyDescent="0.2">
      <c r="B1755" s="69"/>
      <c r="C1755" s="70"/>
      <c r="D1755" s="71"/>
    </row>
    <row r="1756" spans="2:4" x14ac:dyDescent="0.2">
      <c r="B1756" s="69"/>
      <c r="C1756" s="70"/>
      <c r="D1756" s="71"/>
    </row>
    <row r="1757" spans="2:4" x14ac:dyDescent="0.2">
      <c r="B1757" s="69"/>
      <c r="C1757" s="70"/>
      <c r="D1757" s="71"/>
    </row>
    <row r="1758" spans="2:4" x14ac:dyDescent="0.2">
      <c r="B1758" s="69"/>
      <c r="C1758" s="70"/>
      <c r="D1758" s="71"/>
    </row>
    <row r="1759" spans="2:4" x14ac:dyDescent="0.2">
      <c r="B1759" s="69"/>
      <c r="C1759" s="70"/>
      <c r="D1759" s="71"/>
    </row>
    <row r="1760" spans="2:4" x14ac:dyDescent="0.2">
      <c r="B1760" s="69"/>
      <c r="C1760" s="70"/>
      <c r="D1760" s="71"/>
    </row>
    <row r="1761" spans="2:4" x14ac:dyDescent="0.2">
      <c r="B1761" s="69"/>
      <c r="C1761" s="70"/>
      <c r="D1761" s="71"/>
    </row>
    <row r="1762" spans="2:4" x14ac:dyDescent="0.2">
      <c r="B1762" s="69"/>
      <c r="C1762" s="70"/>
      <c r="D1762" s="71"/>
    </row>
    <row r="1763" spans="2:4" x14ac:dyDescent="0.2">
      <c r="B1763" s="69"/>
      <c r="C1763" s="70"/>
      <c r="D1763" s="71"/>
    </row>
    <row r="1764" spans="2:4" x14ac:dyDescent="0.2">
      <c r="B1764" s="69"/>
      <c r="C1764" s="70"/>
      <c r="D1764" s="71"/>
    </row>
    <row r="1765" spans="2:4" x14ac:dyDescent="0.2">
      <c r="B1765" s="69"/>
      <c r="C1765" s="70"/>
      <c r="D1765" s="71"/>
    </row>
    <row r="1766" spans="2:4" x14ac:dyDescent="0.2">
      <c r="B1766" s="69"/>
      <c r="C1766" s="70"/>
      <c r="D1766" s="71"/>
    </row>
    <row r="1767" spans="2:4" x14ac:dyDescent="0.2">
      <c r="B1767" s="69"/>
      <c r="C1767" s="70"/>
      <c r="D1767" s="71"/>
    </row>
    <row r="1768" spans="2:4" x14ac:dyDescent="0.2">
      <c r="B1768" s="69"/>
      <c r="C1768" s="70"/>
      <c r="D1768" s="71"/>
    </row>
    <row r="1769" spans="2:4" x14ac:dyDescent="0.2">
      <c r="B1769" s="69"/>
      <c r="C1769" s="70"/>
      <c r="D1769" s="71"/>
    </row>
    <row r="1770" spans="2:4" x14ac:dyDescent="0.2">
      <c r="B1770" s="69"/>
      <c r="C1770" s="70"/>
      <c r="D1770" s="71"/>
    </row>
    <row r="1771" spans="2:4" x14ac:dyDescent="0.2">
      <c r="B1771" s="69"/>
      <c r="C1771" s="70"/>
      <c r="D1771" s="71"/>
    </row>
    <row r="1772" spans="2:4" x14ac:dyDescent="0.2">
      <c r="B1772" s="69"/>
      <c r="C1772" s="70"/>
      <c r="D1772" s="71"/>
    </row>
    <row r="1773" spans="2:4" x14ac:dyDescent="0.2">
      <c r="B1773" s="69"/>
      <c r="C1773" s="70"/>
      <c r="D1773" s="71"/>
    </row>
    <row r="1774" spans="2:4" x14ac:dyDescent="0.2">
      <c r="B1774" s="69"/>
      <c r="C1774" s="70"/>
      <c r="D1774" s="71"/>
    </row>
    <row r="1775" spans="2:4" x14ac:dyDescent="0.2">
      <c r="B1775" s="69"/>
      <c r="C1775" s="70"/>
      <c r="D1775" s="71"/>
    </row>
    <row r="1776" spans="2:4" x14ac:dyDescent="0.2">
      <c r="B1776" s="69"/>
      <c r="C1776" s="70"/>
      <c r="D1776" s="71"/>
    </row>
    <row r="1777" spans="2:4" x14ac:dyDescent="0.2">
      <c r="B1777" s="69"/>
      <c r="C1777" s="70"/>
      <c r="D1777" s="71"/>
    </row>
    <row r="1778" spans="2:4" x14ac:dyDescent="0.2">
      <c r="B1778" s="69"/>
      <c r="C1778" s="70"/>
      <c r="D1778" s="71"/>
    </row>
    <row r="1779" spans="2:4" x14ac:dyDescent="0.2">
      <c r="B1779" s="69"/>
      <c r="C1779" s="70"/>
      <c r="D1779" s="71"/>
    </row>
    <row r="1780" spans="2:4" x14ac:dyDescent="0.2">
      <c r="B1780" s="69"/>
      <c r="C1780" s="70"/>
      <c r="D1780" s="71"/>
    </row>
    <row r="1781" spans="2:4" x14ac:dyDescent="0.2">
      <c r="B1781" s="69"/>
      <c r="C1781" s="70"/>
      <c r="D1781" s="71"/>
    </row>
    <row r="1782" spans="2:4" x14ac:dyDescent="0.2">
      <c r="B1782" s="69"/>
      <c r="C1782" s="70"/>
      <c r="D1782" s="71"/>
    </row>
    <row r="1783" spans="2:4" x14ac:dyDescent="0.2">
      <c r="B1783" s="69"/>
      <c r="C1783" s="70"/>
      <c r="D1783" s="71"/>
    </row>
    <row r="1784" spans="2:4" x14ac:dyDescent="0.2">
      <c r="B1784" s="69"/>
      <c r="C1784" s="70"/>
      <c r="D1784" s="71"/>
    </row>
    <row r="1785" spans="2:4" x14ac:dyDescent="0.2">
      <c r="B1785" s="69"/>
      <c r="C1785" s="70"/>
      <c r="D1785" s="71"/>
    </row>
    <row r="1786" spans="2:4" x14ac:dyDescent="0.2">
      <c r="B1786" s="69"/>
      <c r="C1786" s="70"/>
      <c r="D1786" s="71"/>
    </row>
    <row r="1787" spans="2:4" x14ac:dyDescent="0.2">
      <c r="B1787" s="69"/>
      <c r="C1787" s="70"/>
      <c r="D1787" s="71"/>
    </row>
    <row r="1788" spans="2:4" x14ac:dyDescent="0.2">
      <c r="B1788" s="69"/>
      <c r="C1788" s="70"/>
      <c r="D1788" s="71"/>
    </row>
    <row r="1789" spans="2:4" x14ac:dyDescent="0.2">
      <c r="B1789" s="69"/>
      <c r="C1789" s="70"/>
      <c r="D1789" s="71"/>
    </row>
    <row r="1790" spans="2:4" x14ac:dyDescent="0.2">
      <c r="B1790" s="69"/>
      <c r="C1790" s="70"/>
      <c r="D1790" s="71"/>
    </row>
    <row r="1791" spans="2:4" x14ac:dyDescent="0.2">
      <c r="B1791" s="69"/>
      <c r="C1791" s="70"/>
      <c r="D1791" s="71"/>
    </row>
    <row r="1792" spans="2:4" x14ac:dyDescent="0.2">
      <c r="B1792" s="69"/>
      <c r="C1792" s="70"/>
      <c r="D1792" s="71"/>
    </row>
    <row r="1793" spans="2:4" x14ac:dyDescent="0.2">
      <c r="B1793" s="69"/>
      <c r="C1793" s="70"/>
      <c r="D1793" s="71"/>
    </row>
    <row r="1794" spans="2:4" x14ac:dyDescent="0.2">
      <c r="B1794" s="69"/>
      <c r="C1794" s="70"/>
      <c r="D1794" s="71"/>
    </row>
    <row r="1795" spans="2:4" x14ac:dyDescent="0.2">
      <c r="B1795" s="69"/>
      <c r="C1795" s="70"/>
      <c r="D1795" s="71"/>
    </row>
    <row r="1796" spans="2:4" x14ac:dyDescent="0.2">
      <c r="B1796" s="69"/>
      <c r="C1796" s="70"/>
      <c r="D1796" s="71"/>
    </row>
    <row r="1797" spans="2:4" x14ac:dyDescent="0.2">
      <c r="B1797" s="69"/>
      <c r="C1797" s="70"/>
      <c r="D1797" s="71"/>
    </row>
    <row r="1798" spans="2:4" x14ac:dyDescent="0.2">
      <c r="B1798" s="69"/>
      <c r="C1798" s="70"/>
      <c r="D1798" s="71"/>
    </row>
    <row r="1799" spans="2:4" x14ac:dyDescent="0.2">
      <c r="B1799" s="69"/>
      <c r="C1799" s="70"/>
      <c r="D1799" s="71"/>
    </row>
    <row r="1800" spans="2:4" x14ac:dyDescent="0.2">
      <c r="B1800" s="69"/>
      <c r="C1800" s="70"/>
      <c r="D1800" s="71"/>
    </row>
    <row r="1801" spans="2:4" x14ac:dyDescent="0.2">
      <c r="B1801" s="69"/>
      <c r="C1801" s="70"/>
      <c r="D1801" s="71"/>
    </row>
    <row r="1802" spans="2:4" x14ac:dyDescent="0.2">
      <c r="B1802" s="69"/>
      <c r="C1802" s="70"/>
      <c r="D1802" s="71"/>
    </row>
    <row r="1803" spans="2:4" x14ac:dyDescent="0.2">
      <c r="B1803" s="69"/>
      <c r="C1803" s="70"/>
      <c r="D1803" s="71"/>
    </row>
    <row r="1804" spans="2:4" x14ac:dyDescent="0.2">
      <c r="B1804" s="69"/>
      <c r="C1804" s="70"/>
      <c r="D1804" s="71"/>
    </row>
    <row r="1805" spans="2:4" x14ac:dyDescent="0.2">
      <c r="B1805" s="69"/>
      <c r="C1805" s="70"/>
      <c r="D1805" s="71"/>
    </row>
    <row r="1806" spans="2:4" x14ac:dyDescent="0.2">
      <c r="B1806" s="69"/>
      <c r="C1806" s="70"/>
      <c r="D1806" s="71"/>
    </row>
    <row r="1807" spans="2:4" x14ac:dyDescent="0.2">
      <c r="B1807" s="69"/>
      <c r="C1807" s="70"/>
      <c r="D1807" s="71"/>
    </row>
    <row r="1808" spans="2:4" x14ac:dyDescent="0.2">
      <c r="B1808" s="69"/>
      <c r="C1808" s="70"/>
      <c r="D1808" s="71"/>
    </row>
    <row r="1809" spans="2:4" x14ac:dyDescent="0.2">
      <c r="B1809" s="69"/>
      <c r="C1809" s="70"/>
      <c r="D1809" s="71"/>
    </row>
    <row r="1810" spans="2:4" x14ac:dyDescent="0.2">
      <c r="B1810" s="69"/>
      <c r="C1810" s="70"/>
      <c r="D1810" s="71"/>
    </row>
    <row r="1811" spans="2:4" x14ac:dyDescent="0.2">
      <c r="B1811" s="69"/>
      <c r="C1811" s="70"/>
      <c r="D1811" s="71"/>
    </row>
    <row r="1812" spans="2:4" x14ac:dyDescent="0.2">
      <c r="B1812" s="69"/>
      <c r="C1812" s="70"/>
      <c r="D1812" s="71"/>
    </row>
    <row r="1813" spans="2:4" x14ac:dyDescent="0.2">
      <c r="B1813" s="69"/>
      <c r="C1813" s="70"/>
      <c r="D1813" s="71"/>
    </row>
    <row r="1814" spans="2:4" x14ac:dyDescent="0.2">
      <c r="B1814" s="69"/>
      <c r="C1814" s="70"/>
      <c r="D1814" s="71"/>
    </row>
    <row r="1815" spans="2:4" x14ac:dyDescent="0.2">
      <c r="B1815" s="69"/>
      <c r="C1815" s="70"/>
      <c r="D1815" s="71"/>
    </row>
    <row r="1816" spans="2:4" x14ac:dyDescent="0.2">
      <c r="B1816" s="69"/>
      <c r="C1816" s="70"/>
      <c r="D1816" s="71"/>
    </row>
    <row r="1817" spans="2:4" x14ac:dyDescent="0.2">
      <c r="B1817" s="69"/>
      <c r="C1817" s="70"/>
      <c r="D1817" s="71"/>
    </row>
    <row r="1818" spans="2:4" x14ac:dyDescent="0.2">
      <c r="B1818" s="69"/>
      <c r="C1818" s="70"/>
      <c r="D1818" s="71"/>
    </row>
    <row r="1819" spans="2:4" x14ac:dyDescent="0.2">
      <c r="B1819" s="69"/>
      <c r="C1819" s="70"/>
      <c r="D1819" s="71"/>
    </row>
    <row r="1820" spans="2:4" x14ac:dyDescent="0.2">
      <c r="B1820" s="69"/>
      <c r="C1820" s="70"/>
      <c r="D1820" s="71"/>
    </row>
    <row r="1821" spans="2:4" x14ac:dyDescent="0.2">
      <c r="B1821" s="69"/>
      <c r="C1821" s="70"/>
      <c r="D1821" s="71"/>
    </row>
    <row r="1822" spans="2:4" x14ac:dyDescent="0.2">
      <c r="B1822" s="69"/>
      <c r="C1822" s="70"/>
      <c r="D1822" s="71"/>
    </row>
    <row r="1823" spans="2:4" x14ac:dyDescent="0.2">
      <c r="B1823" s="69"/>
      <c r="C1823" s="70"/>
      <c r="D1823" s="71"/>
    </row>
    <row r="1824" spans="2:4" x14ac:dyDescent="0.2">
      <c r="B1824" s="69"/>
      <c r="C1824" s="70"/>
      <c r="D1824" s="71"/>
    </row>
    <row r="1825" spans="2:4" x14ac:dyDescent="0.2">
      <c r="B1825" s="69"/>
      <c r="C1825" s="70"/>
      <c r="D1825" s="71"/>
    </row>
    <row r="1826" spans="2:4" x14ac:dyDescent="0.2">
      <c r="B1826" s="69"/>
      <c r="C1826" s="70"/>
      <c r="D1826" s="71"/>
    </row>
    <row r="1827" spans="2:4" x14ac:dyDescent="0.2">
      <c r="B1827" s="69"/>
      <c r="C1827" s="70"/>
      <c r="D1827" s="71"/>
    </row>
    <row r="1828" spans="2:4" x14ac:dyDescent="0.2">
      <c r="B1828" s="69"/>
      <c r="C1828" s="70"/>
      <c r="D1828" s="71"/>
    </row>
    <row r="1829" spans="2:4" x14ac:dyDescent="0.2">
      <c r="B1829" s="69"/>
      <c r="C1829" s="70"/>
      <c r="D1829" s="71"/>
    </row>
    <row r="1830" spans="2:4" x14ac:dyDescent="0.2">
      <c r="B1830" s="69"/>
      <c r="C1830" s="70"/>
      <c r="D1830" s="71"/>
    </row>
    <row r="1831" spans="2:4" x14ac:dyDescent="0.2">
      <c r="B1831" s="69"/>
      <c r="C1831" s="70"/>
      <c r="D1831" s="71"/>
    </row>
    <row r="1832" spans="2:4" x14ac:dyDescent="0.2">
      <c r="B1832" s="69"/>
      <c r="C1832" s="70"/>
      <c r="D1832" s="71"/>
    </row>
    <row r="1833" spans="2:4" x14ac:dyDescent="0.2">
      <c r="B1833" s="69"/>
      <c r="C1833" s="70"/>
      <c r="D1833" s="71"/>
    </row>
    <row r="1834" spans="2:4" x14ac:dyDescent="0.2">
      <c r="B1834" s="69"/>
      <c r="C1834" s="70"/>
      <c r="D1834" s="71"/>
    </row>
    <row r="1835" spans="2:4" x14ac:dyDescent="0.2">
      <c r="B1835" s="69"/>
      <c r="C1835" s="70"/>
      <c r="D1835" s="71"/>
    </row>
    <row r="1836" spans="2:4" x14ac:dyDescent="0.2">
      <c r="B1836" s="69"/>
      <c r="C1836" s="70"/>
      <c r="D1836" s="71"/>
    </row>
    <row r="1837" spans="2:4" x14ac:dyDescent="0.2">
      <c r="B1837" s="69"/>
      <c r="C1837" s="70"/>
      <c r="D1837" s="71"/>
    </row>
    <row r="1838" spans="2:4" x14ac:dyDescent="0.2">
      <c r="B1838" s="69"/>
      <c r="C1838" s="70"/>
      <c r="D1838" s="71"/>
    </row>
    <row r="1839" spans="2:4" x14ac:dyDescent="0.2">
      <c r="B1839" s="69"/>
      <c r="C1839" s="70"/>
      <c r="D1839" s="71"/>
    </row>
    <row r="1840" spans="2:4" x14ac:dyDescent="0.2">
      <c r="B1840" s="69"/>
      <c r="C1840" s="70"/>
      <c r="D1840" s="71"/>
    </row>
    <row r="1841" spans="2:4" x14ac:dyDescent="0.2">
      <c r="B1841" s="69"/>
      <c r="C1841" s="70"/>
      <c r="D1841" s="71"/>
    </row>
    <row r="1842" spans="2:4" x14ac:dyDescent="0.2">
      <c r="B1842" s="69"/>
      <c r="C1842" s="70"/>
      <c r="D1842" s="71"/>
    </row>
    <row r="1843" spans="2:4" x14ac:dyDescent="0.2">
      <c r="B1843" s="69"/>
      <c r="C1843" s="70"/>
      <c r="D1843" s="71"/>
    </row>
    <row r="1844" spans="2:4" x14ac:dyDescent="0.2">
      <c r="B1844" s="69"/>
      <c r="C1844" s="70"/>
      <c r="D1844" s="71"/>
    </row>
    <row r="1845" spans="2:4" x14ac:dyDescent="0.2">
      <c r="B1845" s="69"/>
      <c r="C1845" s="70"/>
      <c r="D1845" s="71"/>
    </row>
    <row r="1846" spans="2:4" x14ac:dyDescent="0.2">
      <c r="B1846" s="69"/>
      <c r="C1846" s="70"/>
      <c r="D1846" s="71"/>
    </row>
    <row r="1847" spans="2:4" x14ac:dyDescent="0.2">
      <c r="B1847" s="69"/>
      <c r="C1847" s="70"/>
      <c r="D1847" s="71"/>
    </row>
    <row r="1848" spans="2:4" x14ac:dyDescent="0.2">
      <c r="B1848" s="69"/>
      <c r="C1848" s="70"/>
      <c r="D1848" s="71"/>
    </row>
    <row r="1849" spans="2:4" x14ac:dyDescent="0.2">
      <c r="B1849" s="69"/>
      <c r="C1849" s="70"/>
      <c r="D1849" s="71"/>
    </row>
    <row r="1850" spans="2:4" x14ac:dyDescent="0.2">
      <c r="B1850" s="69"/>
      <c r="C1850" s="70"/>
      <c r="D1850" s="71"/>
    </row>
    <row r="1851" spans="2:4" x14ac:dyDescent="0.2">
      <c r="B1851" s="69"/>
      <c r="C1851" s="70"/>
      <c r="D1851" s="71"/>
    </row>
    <row r="1852" spans="2:4" x14ac:dyDescent="0.2">
      <c r="B1852" s="69"/>
      <c r="C1852" s="70"/>
      <c r="D1852" s="71"/>
    </row>
    <row r="1853" spans="2:4" x14ac:dyDescent="0.2">
      <c r="B1853" s="69"/>
      <c r="C1853" s="70"/>
      <c r="D1853" s="71"/>
    </row>
    <row r="1854" spans="2:4" x14ac:dyDescent="0.2">
      <c r="B1854" s="69"/>
      <c r="C1854" s="70"/>
      <c r="D1854" s="71"/>
    </row>
    <row r="1855" spans="2:4" x14ac:dyDescent="0.2">
      <c r="B1855" s="69"/>
      <c r="C1855" s="70"/>
      <c r="D1855" s="71"/>
    </row>
    <row r="1856" spans="2:4" x14ac:dyDescent="0.2">
      <c r="B1856" s="69"/>
      <c r="C1856" s="70"/>
      <c r="D1856" s="71"/>
    </row>
    <row r="1857" spans="2:4" x14ac:dyDescent="0.2">
      <c r="B1857" s="69"/>
      <c r="C1857" s="70"/>
      <c r="D1857" s="71"/>
    </row>
    <row r="1858" spans="2:4" x14ac:dyDescent="0.2">
      <c r="B1858" s="69"/>
      <c r="C1858" s="70"/>
      <c r="D1858" s="71"/>
    </row>
    <row r="1859" spans="2:4" x14ac:dyDescent="0.2">
      <c r="B1859" s="69"/>
      <c r="C1859" s="70"/>
      <c r="D1859" s="71"/>
    </row>
    <row r="1860" spans="2:4" x14ac:dyDescent="0.2">
      <c r="B1860" s="69"/>
      <c r="C1860" s="70"/>
      <c r="D1860" s="71"/>
    </row>
    <row r="1861" spans="2:4" x14ac:dyDescent="0.2">
      <c r="B1861" s="69"/>
      <c r="C1861" s="70"/>
      <c r="D1861" s="71"/>
    </row>
    <row r="1862" spans="2:4" x14ac:dyDescent="0.2">
      <c r="B1862" s="69"/>
      <c r="C1862" s="70"/>
      <c r="D1862" s="71"/>
    </row>
    <row r="1863" spans="2:4" x14ac:dyDescent="0.2">
      <c r="B1863" s="69"/>
      <c r="C1863" s="70"/>
      <c r="D1863" s="71"/>
    </row>
    <row r="1864" spans="2:4" x14ac:dyDescent="0.2">
      <c r="B1864" s="69"/>
      <c r="C1864" s="70"/>
      <c r="D1864" s="71"/>
    </row>
    <row r="1865" spans="2:4" x14ac:dyDescent="0.2">
      <c r="B1865" s="69"/>
      <c r="C1865" s="70"/>
      <c r="D1865" s="71"/>
    </row>
    <row r="1866" spans="2:4" x14ac:dyDescent="0.2">
      <c r="B1866" s="69"/>
      <c r="C1866" s="70"/>
      <c r="D1866" s="71"/>
    </row>
    <row r="1867" spans="2:4" x14ac:dyDescent="0.2">
      <c r="B1867" s="69"/>
      <c r="C1867" s="70"/>
      <c r="D1867" s="71"/>
    </row>
    <row r="1868" spans="2:4" x14ac:dyDescent="0.2">
      <c r="B1868" s="69"/>
      <c r="C1868" s="70"/>
      <c r="D1868" s="71"/>
    </row>
    <row r="1869" spans="2:4" x14ac:dyDescent="0.2">
      <c r="B1869" s="69"/>
      <c r="C1869" s="70"/>
      <c r="D1869" s="71"/>
    </row>
    <row r="1870" spans="2:4" x14ac:dyDescent="0.2">
      <c r="B1870" s="69"/>
      <c r="C1870" s="70"/>
      <c r="D1870" s="71"/>
    </row>
    <row r="1871" spans="2:4" x14ac:dyDescent="0.2">
      <c r="B1871" s="69"/>
      <c r="C1871" s="70"/>
      <c r="D1871" s="71"/>
    </row>
    <row r="1872" spans="2:4" x14ac:dyDescent="0.2">
      <c r="B1872" s="69"/>
      <c r="C1872" s="70"/>
      <c r="D1872" s="71"/>
    </row>
    <row r="1873" spans="2:4" x14ac:dyDescent="0.2">
      <c r="B1873" s="69"/>
      <c r="C1873" s="70"/>
      <c r="D1873" s="71"/>
    </row>
    <row r="1874" spans="2:4" x14ac:dyDescent="0.2">
      <c r="B1874" s="69"/>
      <c r="C1874" s="70"/>
      <c r="D1874" s="71"/>
    </row>
    <row r="1875" spans="2:4" x14ac:dyDescent="0.2">
      <c r="B1875" s="69"/>
      <c r="C1875" s="70"/>
      <c r="D1875" s="71"/>
    </row>
    <row r="1876" spans="2:4" x14ac:dyDescent="0.2">
      <c r="B1876" s="69"/>
      <c r="C1876" s="70"/>
      <c r="D1876" s="71"/>
    </row>
    <row r="1877" spans="2:4" x14ac:dyDescent="0.2">
      <c r="B1877" s="69"/>
      <c r="C1877" s="70"/>
      <c r="D1877" s="71"/>
    </row>
    <row r="1878" spans="2:4" x14ac:dyDescent="0.2">
      <c r="B1878" s="69"/>
      <c r="C1878" s="70"/>
      <c r="D1878" s="71"/>
    </row>
    <row r="1879" spans="2:4" x14ac:dyDescent="0.2">
      <c r="B1879" s="69"/>
      <c r="C1879" s="70"/>
      <c r="D1879" s="71"/>
    </row>
    <row r="1880" spans="2:4" x14ac:dyDescent="0.2">
      <c r="B1880" s="69"/>
      <c r="C1880" s="70"/>
      <c r="D1880" s="71"/>
    </row>
    <row r="1881" spans="2:4" x14ac:dyDescent="0.2">
      <c r="B1881" s="69"/>
      <c r="C1881" s="70"/>
      <c r="D1881" s="71"/>
    </row>
    <row r="1882" spans="2:4" x14ac:dyDescent="0.2">
      <c r="B1882" s="69"/>
      <c r="C1882" s="70"/>
      <c r="D1882" s="71"/>
    </row>
    <row r="1883" spans="2:4" x14ac:dyDescent="0.2">
      <c r="B1883" s="69"/>
      <c r="C1883" s="70"/>
      <c r="D1883" s="71"/>
    </row>
    <row r="1884" spans="2:4" x14ac:dyDescent="0.2">
      <c r="B1884" s="69"/>
      <c r="C1884" s="70"/>
      <c r="D1884" s="71"/>
    </row>
    <row r="1885" spans="2:4" x14ac:dyDescent="0.2">
      <c r="B1885" s="69"/>
      <c r="C1885" s="70"/>
      <c r="D1885" s="71"/>
    </row>
    <row r="1886" spans="2:4" x14ac:dyDescent="0.2">
      <c r="B1886" s="69"/>
      <c r="C1886" s="70"/>
      <c r="D1886" s="71"/>
    </row>
    <row r="1887" spans="2:4" x14ac:dyDescent="0.2">
      <c r="B1887" s="69"/>
      <c r="C1887" s="70"/>
      <c r="D1887" s="71"/>
    </row>
    <row r="1888" spans="2:4" x14ac:dyDescent="0.2">
      <c r="B1888" s="69"/>
      <c r="C1888" s="70"/>
      <c r="D1888" s="71"/>
    </row>
    <row r="1889" spans="2:4" x14ac:dyDescent="0.2">
      <c r="B1889" s="69"/>
      <c r="C1889" s="70"/>
      <c r="D1889" s="71"/>
    </row>
    <row r="1890" spans="2:4" x14ac:dyDescent="0.2">
      <c r="B1890" s="69"/>
      <c r="C1890" s="70"/>
      <c r="D1890" s="71"/>
    </row>
    <row r="1891" spans="2:4" x14ac:dyDescent="0.2">
      <c r="B1891" s="69"/>
      <c r="C1891" s="70"/>
      <c r="D1891" s="71"/>
    </row>
    <row r="1892" spans="2:4" x14ac:dyDescent="0.2">
      <c r="B1892" s="69"/>
      <c r="C1892" s="70"/>
      <c r="D1892" s="71"/>
    </row>
    <row r="1893" spans="2:4" x14ac:dyDescent="0.2">
      <c r="B1893" s="69"/>
      <c r="C1893" s="70"/>
      <c r="D1893" s="71"/>
    </row>
    <row r="1894" spans="2:4" x14ac:dyDescent="0.2">
      <c r="B1894" s="69"/>
      <c r="C1894" s="70"/>
      <c r="D1894" s="71"/>
    </row>
    <row r="1895" spans="2:4" x14ac:dyDescent="0.2">
      <c r="B1895" s="69"/>
      <c r="C1895" s="70"/>
      <c r="D1895" s="71"/>
    </row>
    <row r="1896" spans="2:4" x14ac:dyDescent="0.2">
      <c r="B1896" s="69"/>
      <c r="C1896" s="70"/>
      <c r="D1896" s="71"/>
    </row>
    <row r="1897" spans="2:4" x14ac:dyDescent="0.2">
      <c r="B1897" s="69"/>
      <c r="C1897" s="70"/>
      <c r="D1897" s="71"/>
    </row>
    <row r="1898" spans="2:4" x14ac:dyDescent="0.2">
      <c r="B1898" s="69"/>
      <c r="C1898" s="70"/>
      <c r="D1898" s="71"/>
    </row>
    <row r="1899" spans="2:4" x14ac:dyDescent="0.2">
      <c r="B1899" s="69"/>
      <c r="C1899" s="70"/>
      <c r="D1899" s="71"/>
    </row>
    <row r="1900" spans="2:4" x14ac:dyDescent="0.2">
      <c r="B1900" s="69"/>
      <c r="C1900" s="70"/>
      <c r="D1900" s="71"/>
    </row>
    <row r="1901" spans="2:4" x14ac:dyDescent="0.2">
      <c r="B1901" s="69"/>
      <c r="C1901" s="70"/>
      <c r="D1901" s="71"/>
    </row>
    <row r="1902" spans="2:4" x14ac:dyDescent="0.2">
      <c r="B1902" s="69"/>
      <c r="C1902" s="70"/>
      <c r="D1902" s="71"/>
    </row>
    <row r="1903" spans="2:4" x14ac:dyDescent="0.2">
      <c r="B1903" s="69"/>
      <c r="C1903" s="70"/>
      <c r="D1903" s="71"/>
    </row>
    <row r="1904" spans="2:4" x14ac:dyDescent="0.2">
      <c r="B1904" s="69"/>
      <c r="C1904" s="70"/>
      <c r="D1904" s="71"/>
    </row>
    <row r="1905" spans="2:4" x14ac:dyDescent="0.2">
      <c r="B1905" s="69"/>
      <c r="C1905" s="70"/>
      <c r="D1905" s="71"/>
    </row>
    <row r="1906" spans="2:4" x14ac:dyDescent="0.2">
      <c r="B1906" s="69"/>
      <c r="C1906" s="70"/>
      <c r="D1906" s="71"/>
    </row>
    <row r="1907" spans="2:4" x14ac:dyDescent="0.2">
      <c r="B1907" s="69"/>
      <c r="C1907" s="70"/>
      <c r="D1907" s="71"/>
    </row>
    <row r="1908" spans="2:4" x14ac:dyDescent="0.2">
      <c r="B1908" s="69"/>
      <c r="C1908" s="70"/>
      <c r="D1908" s="71"/>
    </row>
    <row r="1909" spans="2:4" x14ac:dyDescent="0.2">
      <c r="B1909" s="69"/>
      <c r="C1909" s="70"/>
      <c r="D1909" s="71"/>
    </row>
    <row r="1910" spans="2:4" x14ac:dyDescent="0.2">
      <c r="B1910" s="69"/>
      <c r="C1910" s="70"/>
      <c r="D1910" s="71"/>
    </row>
    <row r="1911" spans="2:4" x14ac:dyDescent="0.2">
      <c r="B1911" s="69"/>
      <c r="C1911" s="70"/>
      <c r="D1911" s="71"/>
    </row>
    <row r="1912" spans="2:4" x14ac:dyDescent="0.2">
      <c r="B1912" s="69"/>
      <c r="C1912" s="70"/>
      <c r="D1912" s="71"/>
    </row>
    <row r="1913" spans="2:4" x14ac:dyDescent="0.2">
      <c r="B1913" s="69"/>
      <c r="C1913" s="70"/>
      <c r="D1913" s="71"/>
    </row>
    <row r="1914" spans="2:4" x14ac:dyDescent="0.2">
      <c r="B1914" s="69"/>
      <c r="C1914" s="70"/>
      <c r="D1914" s="71"/>
    </row>
    <row r="1915" spans="2:4" x14ac:dyDescent="0.2">
      <c r="B1915" s="69"/>
      <c r="C1915" s="70"/>
      <c r="D1915" s="71"/>
    </row>
    <row r="1916" spans="2:4" x14ac:dyDescent="0.2">
      <c r="B1916" s="69"/>
      <c r="C1916" s="70"/>
      <c r="D1916" s="71"/>
    </row>
    <row r="1917" spans="2:4" x14ac:dyDescent="0.2">
      <c r="B1917" s="69"/>
      <c r="C1917" s="70"/>
      <c r="D1917" s="71"/>
    </row>
    <row r="1918" spans="2:4" x14ac:dyDescent="0.2">
      <c r="B1918" s="69"/>
      <c r="C1918" s="70"/>
      <c r="D1918" s="71"/>
    </row>
    <row r="1919" spans="2:4" x14ac:dyDescent="0.2">
      <c r="B1919" s="69"/>
      <c r="C1919" s="70"/>
      <c r="D1919" s="71"/>
    </row>
    <row r="1920" spans="2:4" x14ac:dyDescent="0.2">
      <c r="B1920" s="69"/>
      <c r="C1920" s="70"/>
      <c r="D1920" s="71"/>
    </row>
    <row r="1921" spans="2:4" x14ac:dyDescent="0.2">
      <c r="B1921" s="69"/>
      <c r="C1921" s="70"/>
      <c r="D1921" s="71"/>
    </row>
    <row r="1922" spans="2:4" x14ac:dyDescent="0.2">
      <c r="B1922" s="69"/>
      <c r="C1922" s="70"/>
      <c r="D1922" s="71"/>
    </row>
    <row r="1923" spans="2:4" x14ac:dyDescent="0.2">
      <c r="B1923" s="69"/>
      <c r="C1923" s="70"/>
      <c r="D1923" s="71"/>
    </row>
    <row r="1924" spans="2:4" x14ac:dyDescent="0.2">
      <c r="B1924" s="69"/>
      <c r="C1924" s="70"/>
      <c r="D1924" s="71"/>
    </row>
    <row r="1925" spans="2:4" x14ac:dyDescent="0.2">
      <c r="B1925" s="69"/>
      <c r="C1925" s="70"/>
      <c r="D1925" s="71"/>
    </row>
    <row r="1926" spans="2:4" x14ac:dyDescent="0.2">
      <c r="B1926" s="69"/>
      <c r="C1926" s="70"/>
      <c r="D1926" s="71"/>
    </row>
    <row r="1927" spans="2:4" x14ac:dyDescent="0.2">
      <c r="B1927" s="69"/>
      <c r="C1927" s="70"/>
      <c r="D1927" s="71"/>
    </row>
    <row r="1928" spans="2:4" x14ac:dyDescent="0.2">
      <c r="B1928" s="69"/>
      <c r="C1928" s="70"/>
      <c r="D1928" s="71"/>
    </row>
    <row r="1929" spans="2:4" x14ac:dyDescent="0.2">
      <c r="B1929" s="69"/>
      <c r="C1929" s="70"/>
      <c r="D1929" s="71"/>
    </row>
    <row r="1930" spans="2:4" x14ac:dyDescent="0.2">
      <c r="B1930" s="69"/>
      <c r="C1930" s="70"/>
      <c r="D1930" s="71"/>
    </row>
    <row r="1931" spans="2:4" x14ac:dyDescent="0.2">
      <c r="B1931" s="69"/>
      <c r="C1931" s="70"/>
      <c r="D1931" s="71"/>
    </row>
    <row r="1932" spans="2:4" x14ac:dyDescent="0.2">
      <c r="B1932" s="69"/>
      <c r="C1932" s="70"/>
      <c r="D1932" s="71"/>
    </row>
    <row r="1933" spans="2:4" x14ac:dyDescent="0.2">
      <c r="B1933" s="69"/>
      <c r="C1933" s="70"/>
      <c r="D1933" s="71"/>
    </row>
    <row r="1934" spans="2:4" x14ac:dyDescent="0.2">
      <c r="B1934" s="69"/>
      <c r="C1934" s="70"/>
      <c r="D1934" s="71"/>
    </row>
    <row r="1935" spans="2:4" x14ac:dyDescent="0.2">
      <c r="B1935" s="69"/>
      <c r="C1935" s="70"/>
      <c r="D1935" s="71"/>
    </row>
    <row r="1936" spans="2:4" x14ac:dyDescent="0.2">
      <c r="B1936" s="69"/>
      <c r="C1936" s="70"/>
      <c r="D1936" s="71"/>
    </row>
    <row r="1937" spans="2:4" x14ac:dyDescent="0.2">
      <c r="B1937" s="69"/>
      <c r="C1937" s="70"/>
      <c r="D1937" s="71"/>
    </row>
    <row r="1938" spans="2:4" x14ac:dyDescent="0.2">
      <c r="B1938" s="69"/>
      <c r="C1938" s="70"/>
      <c r="D1938" s="71"/>
    </row>
    <row r="1939" spans="2:4" x14ac:dyDescent="0.2">
      <c r="B1939" s="69"/>
      <c r="C1939" s="70"/>
      <c r="D1939" s="71"/>
    </row>
    <row r="1940" spans="2:4" x14ac:dyDescent="0.2">
      <c r="B1940" s="69"/>
      <c r="C1940" s="70"/>
      <c r="D1940" s="71"/>
    </row>
    <row r="1941" spans="2:4" x14ac:dyDescent="0.2">
      <c r="B1941" s="69"/>
      <c r="C1941" s="70"/>
      <c r="D1941" s="71"/>
    </row>
    <row r="1942" spans="2:4" x14ac:dyDescent="0.2">
      <c r="B1942" s="69"/>
      <c r="C1942" s="70"/>
      <c r="D1942" s="71"/>
    </row>
    <row r="1943" spans="2:4" x14ac:dyDescent="0.2">
      <c r="B1943" s="69"/>
      <c r="C1943" s="70"/>
      <c r="D1943" s="71"/>
    </row>
    <row r="1944" spans="2:4" x14ac:dyDescent="0.2">
      <c r="B1944" s="69"/>
      <c r="C1944" s="70"/>
      <c r="D1944" s="71"/>
    </row>
    <row r="1945" spans="2:4" x14ac:dyDescent="0.2">
      <c r="B1945" s="69"/>
      <c r="C1945" s="70"/>
      <c r="D1945" s="71"/>
    </row>
    <row r="1946" spans="2:4" x14ac:dyDescent="0.2">
      <c r="B1946" s="69"/>
      <c r="C1946" s="70"/>
      <c r="D1946" s="71"/>
    </row>
    <row r="1947" spans="2:4" x14ac:dyDescent="0.2">
      <c r="B1947" s="69"/>
      <c r="C1947" s="70"/>
      <c r="D1947" s="71"/>
    </row>
    <row r="1948" spans="2:4" x14ac:dyDescent="0.2">
      <c r="B1948" s="69"/>
      <c r="C1948" s="70"/>
      <c r="D1948" s="71"/>
    </row>
    <row r="1949" spans="2:4" x14ac:dyDescent="0.2">
      <c r="B1949" s="69"/>
      <c r="C1949" s="70"/>
      <c r="D1949" s="71"/>
    </row>
    <row r="1950" spans="2:4" x14ac:dyDescent="0.2">
      <c r="B1950" s="69"/>
      <c r="C1950" s="70"/>
      <c r="D1950" s="71"/>
    </row>
    <row r="1951" spans="2:4" x14ac:dyDescent="0.2">
      <c r="B1951" s="69"/>
      <c r="C1951" s="70"/>
      <c r="D1951" s="71"/>
    </row>
    <row r="1952" spans="2:4" x14ac:dyDescent="0.2">
      <c r="B1952" s="69"/>
      <c r="C1952" s="70"/>
      <c r="D1952" s="71"/>
    </row>
    <row r="1953" spans="2:4" x14ac:dyDescent="0.2">
      <c r="B1953" s="69"/>
      <c r="C1953" s="70"/>
      <c r="D1953" s="71"/>
    </row>
    <row r="1954" spans="2:4" x14ac:dyDescent="0.2">
      <c r="B1954" s="69"/>
      <c r="C1954" s="70"/>
      <c r="D1954" s="71"/>
    </row>
    <row r="1955" spans="2:4" x14ac:dyDescent="0.2">
      <c r="B1955" s="69"/>
      <c r="C1955" s="70"/>
      <c r="D1955" s="71"/>
    </row>
    <row r="1956" spans="2:4" x14ac:dyDescent="0.2">
      <c r="B1956" s="69"/>
      <c r="C1956" s="70"/>
      <c r="D1956" s="71"/>
    </row>
    <row r="1957" spans="2:4" x14ac:dyDescent="0.2">
      <c r="B1957" s="69"/>
      <c r="C1957" s="70"/>
      <c r="D1957" s="71"/>
    </row>
    <row r="1958" spans="2:4" x14ac:dyDescent="0.2">
      <c r="B1958" s="69"/>
      <c r="C1958" s="70"/>
      <c r="D1958" s="71"/>
    </row>
    <row r="1959" spans="2:4" x14ac:dyDescent="0.2">
      <c r="B1959" s="69"/>
      <c r="C1959" s="70"/>
      <c r="D1959" s="71"/>
    </row>
    <row r="1960" spans="2:4" x14ac:dyDescent="0.2">
      <c r="B1960" s="69"/>
      <c r="C1960" s="70"/>
      <c r="D1960" s="71"/>
    </row>
    <row r="1961" spans="2:4" x14ac:dyDescent="0.2">
      <c r="B1961" s="69"/>
      <c r="C1961" s="70"/>
      <c r="D1961" s="71"/>
    </row>
    <row r="1962" spans="2:4" x14ac:dyDescent="0.2">
      <c r="B1962" s="69"/>
      <c r="C1962" s="70"/>
      <c r="D1962" s="71"/>
    </row>
    <row r="1963" spans="2:4" x14ac:dyDescent="0.2">
      <c r="B1963" s="69"/>
      <c r="C1963" s="70"/>
      <c r="D1963" s="71"/>
    </row>
    <row r="1964" spans="2:4" x14ac:dyDescent="0.2">
      <c r="B1964" s="69"/>
      <c r="C1964" s="70"/>
      <c r="D1964" s="71"/>
    </row>
    <row r="1965" spans="2:4" x14ac:dyDescent="0.2">
      <c r="B1965" s="69"/>
      <c r="C1965" s="70"/>
      <c r="D1965" s="71"/>
    </row>
    <row r="1966" spans="2:4" x14ac:dyDescent="0.2">
      <c r="B1966" s="69"/>
      <c r="C1966" s="70"/>
      <c r="D1966" s="71"/>
    </row>
    <row r="1967" spans="2:4" x14ac:dyDescent="0.2">
      <c r="B1967" s="69"/>
      <c r="C1967" s="70"/>
      <c r="D1967" s="71"/>
    </row>
    <row r="1968" spans="2:4" x14ac:dyDescent="0.2">
      <c r="B1968" s="69"/>
      <c r="C1968" s="70"/>
      <c r="D1968" s="71"/>
    </row>
    <row r="1969" spans="2:4" x14ac:dyDescent="0.2">
      <c r="B1969" s="69"/>
      <c r="C1969" s="70"/>
      <c r="D1969" s="71"/>
    </row>
    <row r="1970" spans="2:4" x14ac:dyDescent="0.2">
      <c r="B1970" s="69"/>
      <c r="C1970" s="70"/>
      <c r="D1970" s="71"/>
    </row>
    <row r="1971" spans="2:4" x14ac:dyDescent="0.2">
      <c r="B1971" s="69"/>
      <c r="C1971" s="70"/>
      <c r="D1971" s="71"/>
    </row>
    <row r="1972" spans="2:4" x14ac:dyDescent="0.2">
      <c r="B1972" s="69"/>
      <c r="C1972" s="70"/>
      <c r="D1972" s="71"/>
    </row>
    <row r="1973" spans="2:4" x14ac:dyDescent="0.2">
      <c r="B1973" s="69"/>
      <c r="C1973" s="70"/>
      <c r="D1973" s="71"/>
    </row>
    <row r="1974" spans="2:4" x14ac:dyDescent="0.2">
      <c r="B1974" s="69"/>
      <c r="C1974" s="70"/>
      <c r="D1974" s="71"/>
    </row>
    <row r="1975" spans="2:4" x14ac:dyDescent="0.2">
      <c r="B1975" s="69"/>
      <c r="C1975" s="70"/>
      <c r="D1975" s="71"/>
    </row>
    <row r="1976" spans="2:4" x14ac:dyDescent="0.2">
      <c r="B1976" s="69"/>
      <c r="C1976" s="70"/>
      <c r="D1976" s="71"/>
    </row>
    <row r="1977" spans="2:4" x14ac:dyDescent="0.2">
      <c r="B1977" s="69"/>
      <c r="C1977" s="70"/>
      <c r="D1977" s="71"/>
    </row>
    <row r="1978" spans="2:4" x14ac:dyDescent="0.2">
      <c r="B1978" s="69"/>
      <c r="C1978" s="70"/>
      <c r="D1978" s="71"/>
    </row>
    <row r="1979" spans="2:4" x14ac:dyDescent="0.2">
      <c r="B1979" s="69"/>
      <c r="C1979" s="70"/>
      <c r="D1979" s="71"/>
    </row>
    <row r="1980" spans="2:4" x14ac:dyDescent="0.2">
      <c r="B1980" s="69"/>
      <c r="C1980" s="70"/>
      <c r="D1980" s="71"/>
    </row>
    <row r="1981" spans="2:4" x14ac:dyDescent="0.2">
      <c r="B1981" s="69"/>
      <c r="C1981" s="70"/>
      <c r="D1981" s="71"/>
    </row>
    <row r="1982" spans="2:4" x14ac:dyDescent="0.2">
      <c r="B1982" s="69"/>
      <c r="C1982" s="70"/>
      <c r="D1982" s="71"/>
    </row>
    <row r="1983" spans="2:4" x14ac:dyDescent="0.2">
      <c r="B1983" s="69"/>
      <c r="C1983" s="70"/>
      <c r="D1983" s="71"/>
    </row>
    <row r="1984" spans="2:4" x14ac:dyDescent="0.2">
      <c r="B1984" s="69"/>
      <c r="C1984" s="70"/>
      <c r="D1984" s="71"/>
    </row>
    <row r="1985" spans="2:4" x14ac:dyDescent="0.2">
      <c r="B1985" s="69"/>
      <c r="C1985" s="70"/>
      <c r="D1985" s="71"/>
    </row>
    <row r="1986" spans="2:4" x14ac:dyDescent="0.2">
      <c r="B1986" s="69"/>
      <c r="C1986" s="70"/>
      <c r="D1986" s="71"/>
    </row>
    <row r="1987" spans="2:4" x14ac:dyDescent="0.2">
      <c r="B1987" s="69"/>
      <c r="C1987" s="70"/>
      <c r="D1987" s="71"/>
    </row>
    <row r="1988" spans="2:4" x14ac:dyDescent="0.2">
      <c r="B1988" s="69"/>
      <c r="C1988" s="70"/>
      <c r="D1988" s="71"/>
    </row>
    <row r="1989" spans="2:4" x14ac:dyDescent="0.2">
      <c r="B1989" s="69"/>
      <c r="C1989" s="70"/>
      <c r="D1989" s="71"/>
    </row>
    <row r="1990" spans="2:4" x14ac:dyDescent="0.2">
      <c r="B1990" s="69"/>
      <c r="C1990" s="70"/>
      <c r="D1990" s="71"/>
    </row>
    <row r="1991" spans="2:4" x14ac:dyDescent="0.2">
      <c r="B1991" s="69"/>
      <c r="C1991" s="70"/>
      <c r="D1991" s="71"/>
    </row>
    <row r="1992" spans="2:4" x14ac:dyDescent="0.2">
      <c r="B1992" s="69"/>
      <c r="C1992" s="70"/>
      <c r="D1992" s="71"/>
    </row>
    <row r="1993" spans="2:4" x14ac:dyDescent="0.2">
      <c r="B1993" s="69"/>
      <c r="C1993" s="70"/>
      <c r="D1993" s="71"/>
    </row>
    <row r="1994" spans="2:4" x14ac:dyDescent="0.2">
      <c r="B1994" s="69"/>
      <c r="C1994" s="70"/>
      <c r="D1994" s="71"/>
    </row>
    <row r="1995" spans="2:4" x14ac:dyDescent="0.2">
      <c r="B1995" s="69"/>
      <c r="C1995" s="70"/>
      <c r="D1995" s="71"/>
    </row>
    <row r="1996" spans="2:4" x14ac:dyDescent="0.2">
      <c r="B1996" s="69"/>
      <c r="C1996" s="70"/>
      <c r="D1996" s="71"/>
    </row>
    <row r="1997" spans="2:4" x14ac:dyDescent="0.2">
      <c r="B1997" s="69"/>
      <c r="C1997" s="70"/>
      <c r="D1997" s="71"/>
    </row>
    <row r="1998" spans="2:4" x14ac:dyDescent="0.2">
      <c r="B1998" s="69"/>
      <c r="C1998" s="70"/>
      <c r="D1998" s="71"/>
    </row>
    <row r="1999" spans="2:4" x14ac:dyDescent="0.2">
      <c r="B1999" s="69"/>
      <c r="C1999" s="70"/>
      <c r="D1999" s="71"/>
    </row>
    <row r="2000" spans="2:4" x14ac:dyDescent="0.2">
      <c r="B2000" s="69"/>
      <c r="C2000" s="70"/>
      <c r="D2000" s="71"/>
    </row>
    <row r="2001" spans="2:4" x14ac:dyDescent="0.2">
      <c r="B2001" s="69"/>
      <c r="C2001" s="70"/>
      <c r="D2001" s="71"/>
    </row>
    <row r="2002" spans="2:4" x14ac:dyDescent="0.2">
      <c r="B2002" s="69"/>
      <c r="C2002" s="70"/>
      <c r="D2002" s="71"/>
    </row>
    <row r="2003" spans="2:4" x14ac:dyDescent="0.2">
      <c r="B2003" s="69"/>
      <c r="C2003" s="70"/>
      <c r="D2003" s="71"/>
    </row>
    <row r="2004" spans="2:4" x14ac:dyDescent="0.2">
      <c r="B2004" s="69"/>
      <c r="C2004" s="70"/>
      <c r="D2004" s="71"/>
    </row>
    <row r="2005" spans="2:4" x14ac:dyDescent="0.2">
      <c r="B2005" s="69"/>
      <c r="C2005" s="70"/>
      <c r="D2005" s="71"/>
    </row>
    <row r="2006" spans="2:4" x14ac:dyDescent="0.2">
      <c r="B2006" s="69"/>
      <c r="C2006" s="70"/>
      <c r="D2006" s="71"/>
    </row>
    <row r="2007" spans="2:4" x14ac:dyDescent="0.2">
      <c r="B2007" s="69"/>
      <c r="C2007" s="70"/>
      <c r="D2007" s="71"/>
    </row>
    <row r="2008" spans="2:4" x14ac:dyDescent="0.2">
      <c r="B2008" s="69"/>
      <c r="C2008" s="70"/>
      <c r="D2008" s="71"/>
    </row>
    <row r="2009" spans="2:4" x14ac:dyDescent="0.2">
      <c r="B2009" s="69"/>
      <c r="C2009" s="70"/>
      <c r="D2009" s="71"/>
    </row>
    <row r="2010" spans="2:4" x14ac:dyDescent="0.2">
      <c r="B2010" s="69"/>
      <c r="C2010" s="70"/>
      <c r="D2010" s="71"/>
    </row>
    <row r="2011" spans="2:4" x14ac:dyDescent="0.2">
      <c r="B2011" s="69"/>
      <c r="C2011" s="70"/>
      <c r="D2011" s="71"/>
    </row>
    <row r="2012" spans="2:4" x14ac:dyDescent="0.2">
      <c r="B2012" s="69"/>
      <c r="C2012" s="70"/>
      <c r="D2012" s="71"/>
    </row>
    <row r="2013" spans="2:4" x14ac:dyDescent="0.2">
      <c r="B2013" s="69"/>
      <c r="C2013" s="70"/>
      <c r="D2013" s="71"/>
    </row>
    <row r="2014" spans="2:4" x14ac:dyDescent="0.2">
      <c r="B2014" s="69"/>
      <c r="C2014" s="70"/>
      <c r="D2014" s="71"/>
    </row>
    <row r="2015" spans="2:4" x14ac:dyDescent="0.2">
      <c r="B2015" s="69"/>
      <c r="C2015" s="70"/>
      <c r="D2015" s="71"/>
    </row>
    <row r="2016" spans="2:4" x14ac:dyDescent="0.2">
      <c r="B2016" s="69"/>
      <c r="C2016" s="70"/>
      <c r="D2016" s="71"/>
    </row>
    <row r="2017" spans="2:4" x14ac:dyDescent="0.2">
      <c r="B2017" s="69"/>
      <c r="C2017" s="70"/>
      <c r="D2017" s="71"/>
    </row>
    <row r="2018" spans="2:4" x14ac:dyDescent="0.2">
      <c r="B2018" s="69"/>
      <c r="C2018" s="70"/>
      <c r="D2018" s="71"/>
    </row>
    <row r="2019" spans="2:4" x14ac:dyDescent="0.2">
      <c r="B2019" s="69"/>
      <c r="C2019" s="70"/>
      <c r="D2019" s="71"/>
    </row>
    <row r="2020" spans="2:4" x14ac:dyDescent="0.2">
      <c r="B2020" s="69"/>
      <c r="C2020" s="70"/>
      <c r="D2020" s="71"/>
    </row>
    <row r="2021" spans="2:4" x14ac:dyDescent="0.2">
      <c r="B2021" s="69"/>
      <c r="C2021" s="70"/>
      <c r="D2021" s="71"/>
    </row>
    <row r="2022" spans="2:4" x14ac:dyDescent="0.2">
      <c r="B2022" s="69"/>
      <c r="C2022" s="70"/>
      <c r="D2022" s="71"/>
    </row>
    <row r="2023" spans="2:4" x14ac:dyDescent="0.2">
      <c r="B2023" s="69"/>
      <c r="C2023" s="70"/>
      <c r="D2023" s="71"/>
    </row>
    <row r="2024" spans="2:4" x14ac:dyDescent="0.2">
      <c r="B2024" s="69"/>
      <c r="C2024" s="70"/>
      <c r="D2024" s="71"/>
    </row>
    <row r="2025" spans="2:4" x14ac:dyDescent="0.2">
      <c r="B2025" s="69"/>
      <c r="C2025" s="70"/>
      <c r="D2025" s="71"/>
    </row>
    <row r="2026" spans="2:4" x14ac:dyDescent="0.2">
      <c r="B2026" s="69"/>
      <c r="C2026" s="70"/>
      <c r="D2026" s="71"/>
    </row>
    <row r="2027" spans="2:4" x14ac:dyDescent="0.2">
      <c r="B2027" s="69"/>
      <c r="C2027" s="70"/>
      <c r="D2027" s="71"/>
    </row>
    <row r="2028" spans="2:4" x14ac:dyDescent="0.2">
      <c r="B2028" s="69"/>
      <c r="C2028" s="70"/>
      <c r="D2028" s="71"/>
    </row>
    <row r="2029" spans="2:4" x14ac:dyDescent="0.2">
      <c r="B2029" s="69"/>
      <c r="C2029" s="70"/>
      <c r="D2029" s="71"/>
    </row>
    <row r="2030" spans="2:4" x14ac:dyDescent="0.2">
      <c r="B2030" s="69"/>
      <c r="C2030" s="70"/>
      <c r="D2030" s="71"/>
    </row>
    <row r="2031" spans="2:4" x14ac:dyDescent="0.2">
      <c r="B2031" s="69"/>
      <c r="C2031" s="70"/>
      <c r="D2031" s="71"/>
    </row>
    <row r="2032" spans="2:4" x14ac:dyDescent="0.2">
      <c r="B2032" s="69"/>
      <c r="C2032" s="70"/>
      <c r="D2032" s="71"/>
    </row>
    <row r="2033" spans="2:4" x14ac:dyDescent="0.2">
      <c r="B2033" s="69"/>
      <c r="C2033" s="70"/>
      <c r="D2033" s="71"/>
    </row>
    <row r="2034" spans="2:4" x14ac:dyDescent="0.2">
      <c r="B2034" s="69"/>
      <c r="C2034" s="70"/>
      <c r="D2034" s="71"/>
    </row>
    <row r="2035" spans="2:4" x14ac:dyDescent="0.2">
      <c r="B2035" s="69"/>
      <c r="C2035" s="70"/>
      <c r="D2035" s="71"/>
    </row>
    <row r="2036" spans="2:4" x14ac:dyDescent="0.2">
      <c r="B2036" s="69"/>
      <c r="C2036" s="70"/>
      <c r="D2036" s="71"/>
    </row>
    <row r="2037" spans="2:4" x14ac:dyDescent="0.2">
      <c r="B2037" s="69"/>
      <c r="C2037" s="70"/>
      <c r="D2037" s="71"/>
    </row>
    <row r="2038" spans="2:4" x14ac:dyDescent="0.2">
      <c r="B2038" s="69"/>
      <c r="C2038" s="70"/>
      <c r="D2038" s="71"/>
    </row>
    <row r="2039" spans="2:4" x14ac:dyDescent="0.2">
      <c r="B2039" s="69"/>
      <c r="C2039" s="70"/>
      <c r="D2039" s="71"/>
    </row>
    <row r="2040" spans="2:4" x14ac:dyDescent="0.2">
      <c r="B2040" s="69"/>
      <c r="C2040" s="70"/>
      <c r="D2040" s="71"/>
    </row>
    <row r="2041" spans="2:4" x14ac:dyDescent="0.2">
      <c r="B2041" s="69"/>
      <c r="C2041" s="70"/>
      <c r="D2041" s="71"/>
    </row>
    <row r="2042" spans="2:4" x14ac:dyDescent="0.2">
      <c r="B2042" s="69"/>
      <c r="C2042" s="70"/>
      <c r="D2042" s="71"/>
    </row>
    <row r="2043" spans="2:4" x14ac:dyDescent="0.2">
      <c r="B2043" s="69"/>
      <c r="C2043" s="70"/>
      <c r="D2043" s="71"/>
    </row>
    <row r="2044" spans="2:4" x14ac:dyDescent="0.2">
      <c r="B2044" s="69"/>
      <c r="C2044" s="70"/>
      <c r="D2044" s="71"/>
    </row>
    <row r="2045" spans="2:4" x14ac:dyDescent="0.2">
      <c r="B2045" s="69"/>
      <c r="C2045" s="70"/>
      <c r="D2045" s="71"/>
    </row>
    <row r="2046" spans="2:4" x14ac:dyDescent="0.2">
      <c r="B2046" s="69"/>
      <c r="C2046" s="70"/>
      <c r="D2046" s="71"/>
    </row>
    <row r="2047" spans="2:4" x14ac:dyDescent="0.2">
      <c r="B2047" s="69"/>
      <c r="C2047" s="70"/>
      <c r="D2047" s="71"/>
    </row>
    <row r="2048" spans="2:4" x14ac:dyDescent="0.2">
      <c r="B2048" s="69"/>
      <c r="C2048" s="70"/>
      <c r="D2048" s="71"/>
    </row>
    <row r="2049" spans="2:4" x14ac:dyDescent="0.2">
      <c r="B2049" s="69"/>
      <c r="C2049" s="70"/>
      <c r="D2049" s="71"/>
    </row>
    <row r="2050" spans="2:4" x14ac:dyDescent="0.2">
      <c r="B2050" s="69"/>
      <c r="C2050" s="70"/>
      <c r="D2050" s="71"/>
    </row>
    <row r="2051" spans="2:4" x14ac:dyDescent="0.2">
      <c r="B2051" s="69"/>
      <c r="C2051" s="70"/>
      <c r="D2051" s="71"/>
    </row>
    <row r="2052" spans="2:4" x14ac:dyDescent="0.2">
      <c r="B2052" s="69"/>
      <c r="C2052" s="70"/>
      <c r="D2052" s="71"/>
    </row>
    <row r="2053" spans="2:4" x14ac:dyDescent="0.2">
      <c r="B2053" s="69"/>
      <c r="C2053" s="70"/>
      <c r="D2053" s="71"/>
    </row>
    <row r="2054" spans="2:4" x14ac:dyDescent="0.2">
      <c r="B2054" s="69"/>
      <c r="C2054" s="70"/>
      <c r="D2054" s="71"/>
    </row>
    <row r="2055" spans="2:4" x14ac:dyDescent="0.2">
      <c r="B2055" s="69"/>
      <c r="C2055" s="70"/>
      <c r="D2055" s="71"/>
    </row>
    <row r="2056" spans="2:4" x14ac:dyDescent="0.2">
      <c r="B2056" s="69"/>
      <c r="C2056" s="70"/>
      <c r="D2056" s="71"/>
    </row>
    <row r="2057" spans="2:4" x14ac:dyDescent="0.2">
      <c r="B2057" s="69"/>
      <c r="C2057" s="70"/>
      <c r="D2057" s="71"/>
    </row>
    <row r="2058" spans="2:4" x14ac:dyDescent="0.2">
      <c r="B2058" s="69"/>
      <c r="C2058" s="70"/>
      <c r="D2058" s="71"/>
    </row>
    <row r="2059" spans="2:4" x14ac:dyDescent="0.2">
      <c r="B2059" s="69"/>
      <c r="C2059" s="70"/>
      <c r="D2059" s="71"/>
    </row>
    <row r="2060" spans="2:4" x14ac:dyDescent="0.2">
      <c r="B2060" s="69"/>
      <c r="C2060" s="70"/>
      <c r="D2060" s="71"/>
    </row>
    <row r="2061" spans="2:4" x14ac:dyDescent="0.2">
      <c r="B2061" s="69"/>
      <c r="C2061" s="70"/>
      <c r="D2061" s="71"/>
    </row>
    <row r="2062" spans="2:4" x14ac:dyDescent="0.2">
      <c r="B2062" s="69"/>
      <c r="C2062" s="70"/>
      <c r="D2062" s="71"/>
    </row>
    <row r="2063" spans="2:4" x14ac:dyDescent="0.2">
      <c r="B2063" s="69"/>
      <c r="C2063" s="70"/>
      <c r="D2063" s="71"/>
    </row>
    <row r="2064" spans="2:4" x14ac:dyDescent="0.2">
      <c r="B2064" s="69"/>
      <c r="C2064" s="70"/>
      <c r="D2064" s="71"/>
    </row>
    <row r="2065" spans="2:4" x14ac:dyDescent="0.2">
      <c r="B2065" s="69"/>
      <c r="C2065" s="70"/>
      <c r="D2065" s="71"/>
    </row>
    <row r="2066" spans="2:4" x14ac:dyDescent="0.2">
      <c r="B2066" s="69"/>
      <c r="C2066" s="70"/>
      <c r="D2066" s="71"/>
    </row>
    <row r="2067" spans="2:4" x14ac:dyDescent="0.2">
      <c r="B2067" s="69"/>
      <c r="C2067" s="70"/>
      <c r="D2067" s="71"/>
    </row>
    <row r="2068" spans="2:4" x14ac:dyDescent="0.2">
      <c r="B2068" s="69"/>
      <c r="C2068" s="70"/>
      <c r="D2068" s="71"/>
    </row>
    <row r="2069" spans="2:4" x14ac:dyDescent="0.2">
      <c r="B2069" s="69"/>
      <c r="C2069" s="70"/>
      <c r="D2069" s="71"/>
    </row>
    <row r="2070" spans="2:4" x14ac:dyDescent="0.2">
      <c r="B2070" s="69"/>
      <c r="C2070" s="70"/>
      <c r="D2070" s="71"/>
    </row>
    <row r="2071" spans="2:4" x14ac:dyDescent="0.2">
      <c r="B2071" s="69"/>
      <c r="C2071" s="70"/>
      <c r="D2071" s="71"/>
    </row>
    <row r="2072" spans="2:4" x14ac:dyDescent="0.2">
      <c r="B2072" s="69"/>
      <c r="C2072" s="70"/>
      <c r="D2072" s="71"/>
    </row>
    <row r="2073" spans="2:4" x14ac:dyDescent="0.2">
      <c r="B2073" s="69"/>
      <c r="C2073" s="70"/>
      <c r="D2073" s="71"/>
    </row>
    <row r="2074" spans="2:4" x14ac:dyDescent="0.2">
      <c r="B2074" s="69"/>
      <c r="C2074" s="70"/>
      <c r="D2074" s="71"/>
    </row>
    <row r="2075" spans="2:4" x14ac:dyDescent="0.2">
      <c r="B2075" s="69"/>
      <c r="C2075" s="70"/>
      <c r="D2075" s="71"/>
    </row>
    <row r="2076" spans="2:4" x14ac:dyDescent="0.2">
      <c r="B2076" s="69"/>
      <c r="C2076" s="70"/>
      <c r="D2076" s="71"/>
    </row>
    <row r="2077" spans="2:4" x14ac:dyDescent="0.2">
      <c r="B2077" s="69"/>
      <c r="C2077" s="70"/>
      <c r="D2077" s="71"/>
    </row>
    <row r="2078" spans="2:4" x14ac:dyDescent="0.2">
      <c r="B2078" s="69"/>
      <c r="C2078" s="70"/>
      <c r="D2078" s="71"/>
    </row>
    <row r="2079" spans="2:4" x14ac:dyDescent="0.2">
      <c r="B2079" s="69"/>
      <c r="C2079" s="70"/>
      <c r="D2079" s="71"/>
    </row>
    <row r="2080" spans="2:4" x14ac:dyDescent="0.2">
      <c r="B2080" s="69"/>
      <c r="C2080" s="70"/>
      <c r="D2080" s="71"/>
    </row>
    <row r="2081" spans="2:4" x14ac:dyDescent="0.2">
      <c r="B2081" s="69"/>
      <c r="C2081" s="70"/>
      <c r="D2081" s="71"/>
    </row>
    <row r="2082" spans="2:4" x14ac:dyDescent="0.2">
      <c r="B2082" s="69"/>
      <c r="C2082" s="70"/>
      <c r="D2082" s="71"/>
    </row>
    <row r="2083" spans="2:4" x14ac:dyDescent="0.2">
      <c r="B2083" s="69"/>
      <c r="C2083" s="70"/>
      <c r="D2083" s="71"/>
    </row>
    <row r="2084" spans="2:4" x14ac:dyDescent="0.2">
      <c r="B2084" s="69"/>
      <c r="C2084" s="70"/>
      <c r="D2084" s="71"/>
    </row>
    <row r="2085" spans="2:4" x14ac:dyDescent="0.2">
      <c r="B2085" s="69"/>
      <c r="C2085" s="70"/>
      <c r="D2085" s="71"/>
    </row>
    <row r="2086" spans="2:4" x14ac:dyDescent="0.2">
      <c r="B2086" s="69"/>
      <c r="C2086" s="70"/>
      <c r="D2086" s="71"/>
    </row>
    <row r="2087" spans="2:4" x14ac:dyDescent="0.2">
      <c r="B2087" s="69"/>
      <c r="C2087" s="70"/>
      <c r="D2087" s="71"/>
    </row>
    <row r="2088" spans="2:4" x14ac:dyDescent="0.2">
      <c r="B2088" s="69"/>
      <c r="C2088" s="70"/>
      <c r="D2088" s="71"/>
    </row>
    <row r="2089" spans="2:4" x14ac:dyDescent="0.2">
      <c r="B2089" s="69"/>
      <c r="C2089" s="70"/>
      <c r="D2089" s="71"/>
    </row>
    <row r="2090" spans="2:4" x14ac:dyDescent="0.2">
      <c r="B2090" s="69"/>
      <c r="C2090" s="70"/>
      <c r="D2090" s="71"/>
    </row>
    <row r="2091" spans="2:4" x14ac:dyDescent="0.2">
      <c r="B2091" s="69"/>
      <c r="C2091" s="70"/>
      <c r="D2091" s="71"/>
    </row>
    <row r="2092" spans="2:4" x14ac:dyDescent="0.2">
      <c r="B2092" s="69"/>
      <c r="C2092" s="70"/>
      <c r="D2092" s="71"/>
    </row>
    <row r="2093" spans="2:4" x14ac:dyDescent="0.2">
      <c r="B2093" s="69"/>
      <c r="C2093" s="70"/>
      <c r="D2093" s="71"/>
    </row>
    <row r="2094" spans="2:4" x14ac:dyDescent="0.2">
      <c r="B2094" s="69"/>
      <c r="C2094" s="70"/>
      <c r="D2094" s="71"/>
    </row>
    <row r="2095" spans="2:4" x14ac:dyDescent="0.2">
      <c r="B2095" s="69"/>
      <c r="C2095" s="70"/>
      <c r="D2095" s="71"/>
    </row>
    <row r="2096" spans="2:4" x14ac:dyDescent="0.2">
      <c r="B2096" s="69"/>
      <c r="C2096" s="70"/>
      <c r="D2096" s="71"/>
    </row>
    <row r="2097" spans="2:4" x14ac:dyDescent="0.2">
      <c r="B2097" s="69"/>
      <c r="C2097" s="70"/>
      <c r="D2097" s="71"/>
    </row>
    <row r="2098" spans="2:4" x14ac:dyDescent="0.2">
      <c r="B2098" s="69"/>
      <c r="C2098" s="70"/>
      <c r="D2098" s="71"/>
    </row>
    <row r="2099" spans="2:4" x14ac:dyDescent="0.2">
      <c r="B2099" s="69"/>
      <c r="C2099" s="70"/>
      <c r="D2099" s="71"/>
    </row>
    <row r="2100" spans="2:4" x14ac:dyDescent="0.2">
      <c r="B2100" s="69"/>
      <c r="C2100" s="70"/>
      <c r="D2100" s="71"/>
    </row>
    <row r="2101" spans="2:4" x14ac:dyDescent="0.2">
      <c r="B2101" s="69"/>
      <c r="C2101" s="70"/>
      <c r="D2101" s="71"/>
    </row>
    <row r="2102" spans="2:4" x14ac:dyDescent="0.2">
      <c r="B2102" s="69"/>
      <c r="C2102" s="70"/>
      <c r="D2102" s="71"/>
    </row>
    <row r="2103" spans="2:4" x14ac:dyDescent="0.2">
      <c r="B2103" s="69"/>
      <c r="C2103" s="70"/>
      <c r="D2103" s="71"/>
    </row>
    <row r="2104" spans="2:4" x14ac:dyDescent="0.2">
      <c r="B2104" s="69"/>
      <c r="C2104" s="70"/>
      <c r="D2104" s="71"/>
    </row>
    <row r="2105" spans="2:4" x14ac:dyDescent="0.2">
      <c r="B2105" s="69"/>
      <c r="C2105" s="70"/>
      <c r="D2105" s="71"/>
    </row>
    <row r="2106" spans="2:4" x14ac:dyDescent="0.2">
      <c r="B2106" s="69"/>
      <c r="C2106" s="70"/>
      <c r="D2106" s="71"/>
    </row>
    <row r="2107" spans="2:4" x14ac:dyDescent="0.2">
      <c r="B2107" s="69"/>
      <c r="C2107" s="70"/>
      <c r="D2107" s="71"/>
    </row>
    <row r="2108" spans="2:4" x14ac:dyDescent="0.2">
      <c r="B2108" s="69"/>
      <c r="C2108" s="70"/>
      <c r="D2108" s="71"/>
    </row>
    <row r="2109" spans="2:4" x14ac:dyDescent="0.2">
      <c r="B2109" s="69"/>
      <c r="C2109" s="70"/>
      <c r="D2109" s="71"/>
    </row>
    <row r="2110" spans="2:4" x14ac:dyDescent="0.2">
      <c r="B2110" s="69"/>
      <c r="C2110" s="70"/>
      <c r="D2110" s="71"/>
    </row>
    <row r="2111" spans="2:4" x14ac:dyDescent="0.2">
      <c r="B2111" s="69"/>
      <c r="C2111" s="70"/>
      <c r="D2111" s="71"/>
    </row>
    <row r="2112" spans="2:4" x14ac:dyDescent="0.2">
      <c r="B2112" s="69"/>
      <c r="C2112" s="70"/>
      <c r="D2112" s="71"/>
    </row>
    <row r="2113" spans="2:4" x14ac:dyDescent="0.2">
      <c r="B2113" s="69"/>
      <c r="C2113" s="70"/>
      <c r="D2113" s="71"/>
    </row>
    <row r="2114" spans="2:4" x14ac:dyDescent="0.2">
      <c r="B2114" s="69"/>
      <c r="C2114" s="70"/>
      <c r="D2114" s="71"/>
    </row>
    <row r="2115" spans="2:4" x14ac:dyDescent="0.2">
      <c r="B2115" s="69"/>
      <c r="C2115" s="70"/>
      <c r="D2115" s="71"/>
    </row>
    <row r="2116" spans="2:4" x14ac:dyDescent="0.2">
      <c r="B2116" s="69"/>
      <c r="C2116" s="70"/>
      <c r="D2116" s="71"/>
    </row>
    <row r="2117" spans="2:4" x14ac:dyDescent="0.2">
      <c r="B2117" s="69"/>
      <c r="C2117" s="70"/>
      <c r="D2117" s="71"/>
    </row>
    <row r="2118" spans="2:4" x14ac:dyDescent="0.2">
      <c r="B2118" s="69"/>
      <c r="C2118" s="70"/>
      <c r="D2118" s="71"/>
    </row>
    <row r="2119" spans="2:4" x14ac:dyDescent="0.2">
      <c r="B2119" s="69"/>
      <c r="C2119" s="70"/>
      <c r="D2119" s="71"/>
    </row>
    <row r="2120" spans="2:4" x14ac:dyDescent="0.2">
      <c r="B2120" s="69"/>
      <c r="C2120" s="70"/>
      <c r="D2120" s="71"/>
    </row>
    <row r="2121" spans="2:4" x14ac:dyDescent="0.2">
      <c r="B2121" s="69"/>
      <c r="C2121" s="70"/>
      <c r="D2121" s="71"/>
    </row>
    <row r="2122" spans="2:4" x14ac:dyDescent="0.2">
      <c r="B2122" s="69"/>
      <c r="C2122" s="70"/>
      <c r="D2122" s="71"/>
    </row>
    <row r="2123" spans="2:4" x14ac:dyDescent="0.2">
      <c r="B2123" s="69"/>
      <c r="C2123" s="70"/>
      <c r="D2123" s="71"/>
    </row>
    <row r="2124" spans="2:4" x14ac:dyDescent="0.2">
      <c r="B2124" s="69"/>
      <c r="C2124" s="70"/>
      <c r="D2124" s="71"/>
    </row>
    <row r="2125" spans="2:4" x14ac:dyDescent="0.2">
      <c r="B2125" s="69"/>
      <c r="C2125" s="70"/>
      <c r="D2125" s="71"/>
    </row>
    <row r="2126" spans="2:4" x14ac:dyDescent="0.2">
      <c r="B2126" s="69"/>
      <c r="C2126" s="70"/>
      <c r="D2126" s="71"/>
    </row>
    <row r="2127" spans="2:4" x14ac:dyDescent="0.2">
      <c r="B2127" s="69"/>
      <c r="C2127" s="70"/>
      <c r="D2127" s="71"/>
    </row>
    <row r="2128" spans="2:4" x14ac:dyDescent="0.2">
      <c r="B2128" s="69"/>
      <c r="C2128" s="70"/>
      <c r="D2128" s="71"/>
    </row>
    <row r="2129" spans="2:4" x14ac:dyDescent="0.2">
      <c r="B2129" s="69"/>
      <c r="C2129" s="70"/>
      <c r="D2129" s="71"/>
    </row>
    <row r="2130" spans="2:4" x14ac:dyDescent="0.2">
      <c r="B2130" s="69"/>
      <c r="C2130" s="70"/>
      <c r="D2130" s="71"/>
    </row>
    <row r="2131" spans="2:4" x14ac:dyDescent="0.2">
      <c r="B2131" s="69"/>
      <c r="C2131" s="70"/>
      <c r="D2131" s="71"/>
    </row>
    <row r="2132" spans="2:4" x14ac:dyDescent="0.2">
      <c r="B2132" s="69"/>
      <c r="C2132" s="70"/>
      <c r="D2132" s="71"/>
    </row>
    <row r="2133" spans="2:4" x14ac:dyDescent="0.2">
      <c r="B2133" s="69"/>
      <c r="C2133" s="70"/>
      <c r="D2133" s="71"/>
    </row>
    <row r="2134" spans="2:4" x14ac:dyDescent="0.2">
      <c r="B2134" s="69"/>
      <c r="C2134" s="70"/>
      <c r="D2134" s="71"/>
    </row>
    <row r="2135" spans="2:4" x14ac:dyDescent="0.2">
      <c r="B2135" s="69"/>
      <c r="C2135" s="70"/>
      <c r="D2135" s="71"/>
    </row>
    <row r="2136" spans="2:4" x14ac:dyDescent="0.2">
      <c r="B2136" s="69"/>
      <c r="C2136" s="70"/>
      <c r="D2136" s="71"/>
    </row>
    <row r="2137" spans="2:4" x14ac:dyDescent="0.2">
      <c r="B2137" s="69"/>
      <c r="C2137" s="70"/>
      <c r="D2137" s="71"/>
    </row>
    <row r="2138" spans="2:4" x14ac:dyDescent="0.2">
      <c r="B2138" s="69"/>
      <c r="C2138" s="70"/>
      <c r="D2138" s="71"/>
    </row>
    <row r="2139" spans="2:4" x14ac:dyDescent="0.2">
      <c r="B2139" s="69"/>
      <c r="C2139" s="70"/>
      <c r="D2139" s="71"/>
    </row>
    <row r="2140" spans="2:4" x14ac:dyDescent="0.2">
      <c r="B2140" s="69"/>
      <c r="C2140" s="70"/>
      <c r="D2140" s="71"/>
    </row>
    <row r="2141" spans="2:4" x14ac:dyDescent="0.2">
      <c r="B2141" s="69"/>
      <c r="C2141" s="70"/>
      <c r="D2141" s="71"/>
    </row>
    <row r="2142" spans="2:4" x14ac:dyDescent="0.2">
      <c r="B2142" s="69"/>
      <c r="C2142" s="70"/>
      <c r="D2142" s="71"/>
    </row>
    <row r="2143" spans="2:4" x14ac:dyDescent="0.2">
      <c r="B2143" s="69"/>
      <c r="C2143" s="70"/>
      <c r="D2143" s="71"/>
    </row>
    <row r="2144" spans="2:4" x14ac:dyDescent="0.2">
      <c r="B2144" s="69"/>
      <c r="C2144" s="70"/>
      <c r="D2144" s="71"/>
    </row>
    <row r="2145" spans="2:4" x14ac:dyDescent="0.2">
      <c r="B2145" s="69"/>
      <c r="C2145" s="70"/>
      <c r="D2145" s="71"/>
    </row>
    <row r="2146" spans="2:4" x14ac:dyDescent="0.2">
      <c r="B2146" s="69"/>
      <c r="C2146" s="70"/>
      <c r="D2146" s="71"/>
    </row>
    <row r="2147" spans="2:4" x14ac:dyDescent="0.2">
      <c r="B2147" s="69"/>
      <c r="C2147" s="70"/>
      <c r="D2147" s="71"/>
    </row>
    <row r="2148" spans="2:4" x14ac:dyDescent="0.2">
      <c r="B2148" s="69"/>
      <c r="C2148" s="70"/>
      <c r="D2148" s="71"/>
    </row>
    <row r="2149" spans="2:4" x14ac:dyDescent="0.2">
      <c r="B2149" s="69"/>
      <c r="C2149" s="70"/>
      <c r="D2149" s="71"/>
    </row>
    <row r="2150" spans="2:4" x14ac:dyDescent="0.2">
      <c r="B2150" s="69"/>
      <c r="C2150" s="70"/>
      <c r="D2150" s="71"/>
    </row>
    <row r="2151" spans="2:4" x14ac:dyDescent="0.2">
      <c r="B2151" s="69"/>
      <c r="C2151" s="70"/>
      <c r="D2151" s="71"/>
    </row>
    <row r="2152" spans="2:4" x14ac:dyDescent="0.2">
      <c r="B2152" s="69"/>
      <c r="C2152" s="70"/>
      <c r="D2152" s="71"/>
    </row>
    <row r="2153" spans="2:4" x14ac:dyDescent="0.2">
      <c r="B2153" s="69"/>
      <c r="C2153" s="70"/>
      <c r="D2153" s="71"/>
    </row>
    <row r="2154" spans="2:4" x14ac:dyDescent="0.2">
      <c r="B2154" s="69"/>
      <c r="C2154" s="70"/>
      <c r="D2154" s="71"/>
    </row>
    <row r="2155" spans="2:4" x14ac:dyDescent="0.2">
      <c r="B2155" s="69"/>
      <c r="C2155" s="70"/>
      <c r="D2155" s="71"/>
    </row>
    <row r="2156" spans="2:4" x14ac:dyDescent="0.2">
      <c r="B2156" s="69"/>
      <c r="C2156" s="70"/>
      <c r="D2156" s="71"/>
    </row>
    <row r="2157" spans="2:4" x14ac:dyDescent="0.2">
      <c r="B2157" s="69"/>
      <c r="C2157" s="70"/>
      <c r="D2157" s="71"/>
    </row>
    <row r="2158" spans="2:4" x14ac:dyDescent="0.2">
      <c r="B2158" s="69"/>
      <c r="C2158" s="70"/>
      <c r="D2158" s="71"/>
    </row>
    <row r="2159" spans="2:4" x14ac:dyDescent="0.2">
      <c r="B2159" s="69"/>
      <c r="C2159" s="70"/>
      <c r="D2159" s="71"/>
    </row>
    <row r="2160" spans="2:4" x14ac:dyDescent="0.2">
      <c r="B2160" s="69"/>
      <c r="C2160" s="70"/>
      <c r="D2160" s="71"/>
    </row>
    <row r="2161" spans="2:4" x14ac:dyDescent="0.2">
      <c r="B2161" s="69"/>
      <c r="C2161" s="70"/>
      <c r="D2161" s="71"/>
    </row>
    <row r="2162" spans="2:4" x14ac:dyDescent="0.2">
      <c r="B2162" s="69"/>
      <c r="C2162" s="70"/>
      <c r="D2162" s="71"/>
    </row>
    <row r="2163" spans="2:4" x14ac:dyDescent="0.2">
      <c r="B2163" s="69"/>
      <c r="C2163" s="70"/>
      <c r="D2163" s="71"/>
    </row>
    <row r="2164" spans="2:4" x14ac:dyDescent="0.2">
      <c r="B2164" s="69"/>
      <c r="C2164" s="70"/>
      <c r="D2164" s="71"/>
    </row>
    <row r="2165" spans="2:4" x14ac:dyDescent="0.2">
      <c r="B2165" s="69"/>
      <c r="C2165" s="70"/>
      <c r="D2165" s="71"/>
    </row>
    <row r="2166" spans="2:4" x14ac:dyDescent="0.2">
      <c r="B2166" s="69"/>
      <c r="C2166" s="70"/>
      <c r="D2166" s="71"/>
    </row>
    <row r="2167" spans="2:4" x14ac:dyDescent="0.2">
      <c r="B2167" s="69"/>
      <c r="C2167" s="70"/>
      <c r="D2167" s="71"/>
    </row>
    <row r="2168" spans="2:4" x14ac:dyDescent="0.2">
      <c r="B2168" s="69"/>
      <c r="C2168" s="70"/>
      <c r="D2168" s="71"/>
    </row>
    <row r="2169" spans="2:4" x14ac:dyDescent="0.2">
      <c r="B2169" s="69"/>
      <c r="C2169" s="70"/>
      <c r="D2169" s="71"/>
    </row>
    <row r="2170" spans="2:4" x14ac:dyDescent="0.2">
      <c r="B2170" s="69"/>
      <c r="C2170" s="70"/>
      <c r="D2170" s="71"/>
    </row>
    <row r="2171" spans="2:4" x14ac:dyDescent="0.2">
      <c r="B2171" s="69"/>
      <c r="C2171" s="70"/>
      <c r="D2171" s="71"/>
    </row>
    <row r="2172" spans="2:4" x14ac:dyDescent="0.2">
      <c r="B2172" s="69"/>
      <c r="C2172" s="70"/>
      <c r="D2172" s="71"/>
    </row>
    <row r="2173" spans="2:4" x14ac:dyDescent="0.2">
      <c r="B2173" s="69"/>
      <c r="C2173" s="70"/>
      <c r="D2173" s="71"/>
    </row>
    <row r="2174" spans="2:4" x14ac:dyDescent="0.2">
      <c r="B2174" s="69"/>
      <c r="C2174" s="70"/>
      <c r="D2174" s="71"/>
    </row>
    <row r="2175" spans="2:4" x14ac:dyDescent="0.2">
      <c r="B2175" s="69"/>
      <c r="C2175" s="70"/>
      <c r="D2175" s="71"/>
    </row>
    <row r="2176" spans="2:4" x14ac:dyDescent="0.2">
      <c r="B2176" s="69"/>
      <c r="C2176" s="70"/>
      <c r="D2176" s="71"/>
    </row>
    <row r="2177" spans="2:4" x14ac:dyDescent="0.2">
      <c r="B2177" s="69"/>
      <c r="C2177" s="70"/>
      <c r="D2177" s="71"/>
    </row>
    <row r="2178" spans="2:4" x14ac:dyDescent="0.2">
      <c r="B2178" s="69"/>
      <c r="C2178" s="70"/>
      <c r="D2178" s="71"/>
    </row>
    <row r="2179" spans="2:4" x14ac:dyDescent="0.2">
      <c r="B2179" s="69"/>
      <c r="C2179" s="70"/>
      <c r="D2179" s="71"/>
    </row>
    <row r="2180" spans="2:4" x14ac:dyDescent="0.2">
      <c r="B2180" s="69"/>
      <c r="C2180" s="70"/>
      <c r="D2180" s="71"/>
    </row>
    <row r="2181" spans="2:4" x14ac:dyDescent="0.2">
      <c r="B2181" s="69"/>
      <c r="C2181" s="70"/>
      <c r="D2181" s="71"/>
    </row>
    <row r="2182" spans="2:4" x14ac:dyDescent="0.2">
      <c r="B2182" s="69"/>
      <c r="C2182" s="70"/>
      <c r="D2182" s="71"/>
    </row>
    <row r="2183" spans="2:4" x14ac:dyDescent="0.2">
      <c r="B2183" s="69"/>
      <c r="C2183" s="70"/>
      <c r="D2183" s="71"/>
    </row>
    <row r="2184" spans="2:4" x14ac:dyDescent="0.2">
      <c r="B2184" s="69"/>
      <c r="C2184" s="70"/>
      <c r="D2184" s="71"/>
    </row>
    <row r="2185" spans="2:4" x14ac:dyDescent="0.2">
      <c r="B2185" s="69"/>
      <c r="C2185" s="70"/>
      <c r="D2185" s="71"/>
    </row>
    <row r="2186" spans="2:4" x14ac:dyDescent="0.2">
      <c r="B2186" s="69"/>
      <c r="C2186" s="70"/>
      <c r="D2186" s="71"/>
    </row>
    <row r="2187" spans="2:4" x14ac:dyDescent="0.2">
      <c r="B2187" s="69"/>
      <c r="C2187" s="70"/>
      <c r="D2187" s="71"/>
    </row>
    <row r="2188" spans="2:4" x14ac:dyDescent="0.2">
      <c r="B2188" s="69"/>
      <c r="C2188" s="70"/>
      <c r="D2188" s="71"/>
    </row>
    <row r="2189" spans="2:4" x14ac:dyDescent="0.2">
      <c r="B2189" s="69"/>
      <c r="C2189" s="70"/>
      <c r="D2189" s="71"/>
    </row>
    <row r="2190" spans="2:4" x14ac:dyDescent="0.2">
      <c r="B2190" s="69"/>
      <c r="C2190" s="70"/>
      <c r="D2190" s="71"/>
    </row>
    <row r="2191" spans="2:4" x14ac:dyDescent="0.2">
      <c r="B2191" s="69"/>
      <c r="C2191" s="70"/>
      <c r="D2191" s="71"/>
    </row>
    <row r="2192" spans="2:4" x14ac:dyDescent="0.2">
      <c r="B2192" s="69"/>
      <c r="C2192" s="70"/>
      <c r="D2192" s="71"/>
    </row>
    <row r="2193" spans="2:4" x14ac:dyDescent="0.2">
      <c r="B2193" s="69"/>
      <c r="C2193" s="70"/>
      <c r="D2193" s="71"/>
    </row>
    <row r="2194" spans="2:4" x14ac:dyDescent="0.2">
      <c r="B2194" s="69"/>
      <c r="C2194" s="70"/>
      <c r="D2194" s="71"/>
    </row>
    <row r="2195" spans="2:4" x14ac:dyDescent="0.2">
      <c r="B2195" s="69"/>
      <c r="C2195" s="70"/>
      <c r="D2195" s="71"/>
    </row>
    <row r="2196" spans="2:4" x14ac:dyDescent="0.2">
      <c r="B2196" s="69"/>
      <c r="C2196" s="70"/>
      <c r="D2196" s="71"/>
    </row>
    <row r="2197" spans="2:4" x14ac:dyDescent="0.2">
      <c r="B2197" s="69"/>
      <c r="C2197" s="70"/>
      <c r="D2197" s="71"/>
    </row>
    <row r="2198" spans="2:4" x14ac:dyDescent="0.2">
      <c r="B2198" s="69"/>
      <c r="C2198" s="70"/>
      <c r="D2198" s="71"/>
    </row>
    <row r="2199" spans="2:4" x14ac:dyDescent="0.2">
      <c r="B2199" s="69"/>
      <c r="C2199" s="70"/>
      <c r="D2199" s="71"/>
    </row>
    <row r="2200" spans="2:4" x14ac:dyDescent="0.2">
      <c r="B2200" s="69"/>
      <c r="C2200" s="70"/>
      <c r="D2200" s="71"/>
    </row>
    <row r="2201" spans="2:4" x14ac:dyDescent="0.2">
      <c r="B2201" s="69"/>
      <c r="C2201" s="70"/>
      <c r="D2201" s="71"/>
    </row>
    <row r="2202" spans="2:4" x14ac:dyDescent="0.2">
      <c r="B2202" s="69"/>
      <c r="C2202" s="70"/>
      <c r="D2202" s="71"/>
    </row>
    <row r="2203" spans="2:4" x14ac:dyDescent="0.2">
      <c r="B2203" s="69"/>
      <c r="C2203" s="70"/>
      <c r="D2203" s="71"/>
    </row>
    <row r="2204" spans="2:4" x14ac:dyDescent="0.2">
      <c r="B2204" s="69"/>
      <c r="C2204" s="70"/>
      <c r="D2204" s="71"/>
    </row>
    <row r="2205" spans="2:4" x14ac:dyDescent="0.2">
      <c r="B2205" s="69"/>
      <c r="C2205" s="70"/>
      <c r="D2205" s="71"/>
    </row>
    <row r="2206" spans="2:4" x14ac:dyDescent="0.2">
      <c r="B2206" s="69"/>
      <c r="C2206" s="70"/>
      <c r="D2206" s="71"/>
    </row>
    <row r="2207" spans="2:4" x14ac:dyDescent="0.2">
      <c r="B2207" s="69"/>
      <c r="C2207" s="70"/>
      <c r="D2207" s="71"/>
    </row>
    <row r="2208" spans="2:4" x14ac:dyDescent="0.2">
      <c r="B2208" s="69"/>
      <c r="C2208" s="70"/>
      <c r="D2208" s="71"/>
    </row>
    <row r="2209" spans="2:4" x14ac:dyDescent="0.2">
      <c r="B2209" s="69"/>
      <c r="C2209" s="70"/>
      <c r="D2209" s="71"/>
    </row>
    <row r="2210" spans="2:4" x14ac:dyDescent="0.2">
      <c r="B2210" s="69"/>
      <c r="C2210" s="70"/>
      <c r="D2210" s="71"/>
    </row>
    <row r="2211" spans="2:4" x14ac:dyDescent="0.2">
      <c r="B2211" s="69"/>
      <c r="C2211" s="70"/>
      <c r="D2211" s="71"/>
    </row>
    <row r="2212" spans="2:4" x14ac:dyDescent="0.2">
      <c r="B2212" s="69"/>
      <c r="C2212" s="70"/>
      <c r="D2212" s="71"/>
    </row>
    <row r="2213" spans="2:4" x14ac:dyDescent="0.2">
      <c r="B2213" s="69"/>
      <c r="C2213" s="70"/>
      <c r="D2213" s="71"/>
    </row>
    <row r="2214" spans="2:4" x14ac:dyDescent="0.2">
      <c r="B2214" s="69"/>
      <c r="C2214" s="70"/>
      <c r="D2214" s="71"/>
    </row>
    <row r="2215" spans="2:4" x14ac:dyDescent="0.2">
      <c r="B2215" s="69"/>
      <c r="C2215" s="70"/>
      <c r="D2215" s="71"/>
    </row>
    <row r="2216" spans="2:4" x14ac:dyDescent="0.2">
      <c r="B2216" s="69"/>
      <c r="C2216" s="70"/>
      <c r="D2216" s="71"/>
    </row>
    <row r="2217" spans="2:4" x14ac:dyDescent="0.2">
      <c r="B2217" s="69"/>
      <c r="C2217" s="70"/>
      <c r="D2217" s="71"/>
    </row>
    <row r="2218" spans="2:4" x14ac:dyDescent="0.2">
      <c r="B2218" s="69"/>
      <c r="C2218" s="70"/>
      <c r="D2218" s="71"/>
    </row>
    <row r="2219" spans="2:4" x14ac:dyDescent="0.2">
      <c r="B2219" s="69"/>
      <c r="C2219" s="70"/>
      <c r="D2219" s="71"/>
    </row>
    <row r="2220" spans="2:4" x14ac:dyDescent="0.2">
      <c r="B2220" s="69"/>
      <c r="C2220" s="70"/>
      <c r="D2220" s="71"/>
    </row>
    <row r="2221" spans="2:4" x14ac:dyDescent="0.2">
      <c r="B2221" s="69"/>
      <c r="C2221" s="70"/>
      <c r="D2221" s="71"/>
    </row>
    <row r="2222" spans="2:4" x14ac:dyDescent="0.2">
      <c r="B2222" s="69"/>
      <c r="C2222" s="70"/>
      <c r="D2222" s="71"/>
    </row>
    <row r="2223" spans="2:4" x14ac:dyDescent="0.2">
      <c r="B2223" s="69"/>
      <c r="C2223" s="70"/>
      <c r="D2223" s="71"/>
    </row>
    <row r="2224" spans="2:4" x14ac:dyDescent="0.2">
      <c r="B2224" s="69"/>
      <c r="C2224" s="70"/>
      <c r="D2224" s="71"/>
    </row>
    <row r="2225" spans="2:4" x14ac:dyDescent="0.2">
      <c r="B2225" s="69"/>
      <c r="C2225" s="70"/>
      <c r="D2225" s="71"/>
    </row>
    <row r="2226" spans="2:4" x14ac:dyDescent="0.2">
      <c r="B2226" s="69"/>
      <c r="C2226" s="70"/>
      <c r="D2226" s="71"/>
    </row>
    <row r="2227" spans="2:4" x14ac:dyDescent="0.2">
      <c r="B2227" s="69"/>
      <c r="C2227" s="70"/>
      <c r="D2227" s="71"/>
    </row>
    <row r="2228" spans="2:4" x14ac:dyDescent="0.2">
      <c r="B2228" s="69"/>
      <c r="C2228" s="70"/>
      <c r="D2228" s="71"/>
    </row>
    <row r="2229" spans="2:4" x14ac:dyDescent="0.2">
      <c r="B2229" s="69"/>
      <c r="C2229" s="70"/>
      <c r="D2229" s="71"/>
    </row>
    <row r="2230" spans="2:4" x14ac:dyDescent="0.2">
      <c r="B2230" s="69"/>
      <c r="C2230" s="70"/>
      <c r="D2230" s="71"/>
    </row>
    <row r="2231" spans="2:4" x14ac:dyDescent="0.2">
      <c r="B2231" s="69"/>
      <c r="C2231" s="70"/>
      <c r="D2231" s="71"/>
    </row>
    <row r="2232" spans="2:4" x14ac:dyDescent="0.2">
      <c r="B2232" s="69"/>
      <c r="C2232" s="70"/>
      <c r="D2232" s="71"/>
    </row>
    <row r="2233" spans="2:4" x14ac:dyDescent="0.2">
      <c r="B2233" s="69"/>
      <c r="C2233" s="70"/>
      <c r="D2233" s="71"/>
    </row>
    <row r="2234" spans="2:4" x14ac:dyDescent="0.2">
      <c r="B2234" s="69"/>
      <c r="C2234" s="70"/>
      <c r="D2234" s="71"/>
    </row>
    <row r="2235" spans="2:4" x14ac:dyDescent="0.2">
      <c r="B2235" s="69"/>
      <c r="C2235" s="70"/>
      <c r="D2235" s="71"/>
    </row>
    <row r="2236" spans="2:4" x14ac:dyDescent="0.2">
      <c r="B2236" s="69"/>
      <c r="C2236" s="70"/>
      <c r="D2236" s="71"/>
    </row>
    <row r="2237" spans="2:4" x14ac:dyDescent="0.2">
      <c r="B2237" s="69"/>
      <c r="C2237" s="70"/>
      <c r="D2237" s="71"/>
    </row>
    <row r="2238" spans="2:4" x14ac:dyDescent="0.2">
      <c r="B2238" s="69"/>
      <c r="C2238" s="70"/>
      <c r="D2238" s="71"/>
    </row>
    <row r="2239" spans="2:4" x14ac:dyDescent="0.2">
      <c r="B2239" s="69"/>
      <c r="C2239" s="70"/>
      <c r="D2239" s="71"/>
    </row>
    <row r="2240" spans="2:4" x14ac:dyDescent="0.2">
      <c r="B2240" s="69"/>
      <c r="C2240" s="70"/>
      <c r="D2240" s="71"/>
    </row>
    <row r="2241" spans="2:4" x14ac:dyDescent="0.2">
      <c r="B2241" s="69"/>
      <c r="C2241" s="70"/>
      <c r="D2241" s="71"/>
    </row>
    <row r="2242" spans="2:4" x14ac:dyDescent="0.2">
      <c r="B2242" s="69"/>
      <c r="C2242" s="70"/>
      <c r="D2242" s="71"/>
    </row>
    <row r="2243" spans="2:4" x14ac:dyDescent="0.2">
      <c r="B2243" s="69"/>
      <c r="C2243" s="70"/>
      <c r="D2243" s="71"/>
    </row>
    <row r="2244" spans="2:4" x14ac:dyDescent="0.2">
      <c r="B2244" s="69"/>
      <c r="C2244" s="70"/>
      <c r="D2244" s="71"/>
    </row>
    <row r="2245" spans="2:4" x14ac:dyDescent="0.2">
      <c r="B2245" s="69"/>
      <c r="C2245" s="70"/>
      <c r="D2245" s="71"/>
    </row>
    <row r="2246" spans="2:4" x14ac:dyDescent="0.2">
      <c r="B2246" s="69"/>
      <c r="C2246" s="70"/>
      <c r="D2246" s="71"/>
    </row>
    <row r="2247" spans="2:4" x14ac:dyDescent="0.2">
      <c r="B2247" s="69"/>
      <c r="C2247" s="70"/>
      <c r="D2247" s="71"/>
    </row>
    <row r="2248" spans="2:4" x14ac:dyDescent="0.2">
      <c r="B2248" s="69"/>
      <c r="C2248" s="70"/>
      <c r="D2248" s="71"/>
    </row>
    <row r="2249" spans="2:4" x14ac:dyDescent="0.2">
      <c r="B2249" s="69"/>
      <c r="C2249" s="70"/>
      <c r="D2249" s="71"/>
    </row>
    <row r="2250" spans="2:4" x14ac:dyDescent="0.2">
      <c r="B2250" s="69"/>
      <c r="C2250" s="70"/>
      <c r="D2250" s="71"/>
    </row>
    <row r="2251" spans="2:4" x14ac:dyDescent="0.2">
      <c r="B2251" s="69"/>
      <c r="C2251" s="70"/>
      <c r="D2251" s="71"/>
    </row>
    <row r="2252" spans="2:4" x14ac:dyDescent="0.2">
      <c r="B2252" s="69"/>
      <c r="C2252" s="70"/>
      <c r="D2252" s="71"/>
    </row>
    <row r="2253" spans="2:4" x14ac:dyDescent="0.2">
      <c r="B2253" s="69"/>
      <c r="C2253" s="70"/>
      <c r="D2253" s="71"/>
    </row>
    <row r="2254" spans="2:4" x14ac:dyDescent="0.2">
      <c r="B2254" s="69"/>
      <c r="C2254" s="70"/>
      <c r="D2254" s="71"/>
    </row>
    <row r="2255" spans="2:4" x14ac:dyDescent="0.2">
      <c r="B2255" s="69"/>
      <c r="C2255" s="70"/>
      <c r="D2255" s="71"/>
    </row>
    <row r="2256" spans="2:4" x14ac:dyDescent="0.2">
      <c r="B2256" s="69"/>
      <c r="C2256" s="70"/>
      <c r="D2256" s="71"/>
    </row>
    <row r="2257" spans="2:4" x14ac:dyDescent="0.2">
      <c r="B2257" s="69"/>
      <c r="C2257" s="70"/>
      <c r="D2257" s="71"/>
    </row>
    <row r="2258" spans="2:4" x14ac:dyDescent="0.2">
      <c r="B2258" s="69"/>
      <c r="C2258" s="70"/>
      <c r="D2258" s="71"/>
    </row>
    <row r="2259" spans="2:4" x14ac:dyDescent="0.2">
      <c r="B2259" s="69"/>
      <c r="C2259" s="70"/>
      <c r="D2259" s="71"/>
    </row>
    <row r="2260" spans="2:4" x14ac:dyDescent="0.2">
      <c r="B2260" s="69"/>
      <c r="C2260" s="70"/>
      <c r="D2260" s="71"/>
    </row>
    <row r="2261" spans="2:4" x14ac:dyDescent="0.2">
      <c r="B2261" s="69"/>
      <c r="C2261" s="70"/>
      <c r="D2261" s="71"/>
    </row>
    <row r="2262" spans="2:4" x14ac:dyDescent="0.2">
      <c r="B2262" s="69"/>
      <c r="C2262" s="70"/>
      <c r="D2262" s="71"/>
    </row>
    <row r="2263" spans="2:4" x14ac:dyDescent="0.2">
      <c r="B2263" s="69"/>
      <c r="C2263" s="70"/>
      <c r="D2263" s="71"/>
    </row>
    <row r="2264" spans="2:4" x14ac:dyDescent="0.2">
      <c r="B2264" s="69"/>
      <c r="C2264" s="70"/>
      <c r="D2264" s="71"/>
    </row>
    <row r="2265" spans="2:4" x14ac:dyDescent="0.2">
      <c r="B2265" s="69"/>
      <c r="C2265" s="70"/>
      <c r="D2265" s="71"/>
    </row>
    <row r="2266" spans="2:4" x14ac:dyDescent="0.2">
      <c r="B2266" s="69"/>
      <c r="C2266" s="70"/>
      <c r="D2266" s="71"/>
    </row>
    <row r="2267" spans="2:4" x14ac:dyDescent="0.2">
      <c r="B2267" s="69"/>
      <c r="C2267" s="70"/>
      <c r="D2267" s="71"/>
    </row>
    <row r="2268" spans="2:4" x14ac:dyDescent="0.2">
      <c r="B2268" s="69"/>
      <c r="C2268" s="70"/>
      <c r="D2268" s="71"/>
    </row>
    <row r="2269" spans="2:4" x14ac:dyDescent="0.2">
      <c r="B2269" s="69"/>
      <c r="C2269" s="70"/>
      <c r="D2269" s="71"/>
    </row>
    <row r="2270" spans="2:4" x14ac:dyDescent="0.2">
      <c r="B2270" s="69"/>
      <c r="C2270" s="70"/>
      <c r="D2270" s="71"/>
    </row>
    <row r="2271" spans="2:4" x14ac:dyDescent="0.2">
      <c r="B2271" s="69"/>
      <c r="C2271" s="70"/>
      <c r="D2271" s="71"/>
    </row>
    <row r="2272" spans="2:4" x14ac:dyDescent="0.2">
      <c r="B2272" s="69"/>
      <c r="C2272" s="70"/>
      <c r="D2272" s="71"/>
    </row>
    <row r="2273" spans="2:4" x14ac:dyDescent="0.2">
      <c r="B2273" s="69"/>
      <c r="C2273" s="70"/>
      <c r="D2273" s="71"/>
    </row>
    <row r="2274" spans="2:4" x14ac:dyDescent="0.2">
      <c r="B2274" s="69"/>
      <c r="C2274" s="70"/>
      <c r="D2274" s="71"/>
    </row>
    <row r="2275" spans="2:4" x14ac:dyDescent="0.2">
      <c r="B2275" s="69"/>
      <c r="C2275" s="70"/>
      <c r="D2275" s="71"/>
    </row>
    <row r="2276" spans="2:4" x14ac:dyDescent="0.2">
      <c r="B2276" s="69"/>
      <c r="C2276" s="70"/>
      <c r="D2276" s="71"/>
    </row>
    <row r="2277" spans="2:4" x14ac:dyDescent="0.2">
      <c r="B2277" s="69"/>
      <c r="C2277" s="70"/>
      <c r="D2277" s="71"/>
    </row>
    <row r="2278" spans="2:4" x14ac:dyDescent="0.2">
      <c r="B2278" s="69"/>
      <c r="C2278" s="70"/>
      <c r="D2278" s="71"/>
    </row>
    <row r="2279" spans="2:4" x14ac:dyDescent="0.2">
      <c r="B2279" s="69"/>
      <c r="C2279" s="70"/>
      <c r="D2279" s="71"/>
    </row>
    <row r="2280" spans="2:4" x14ac:dyDescent="0.2">
      <c r="B2280" s="69"/>
      <c r="C2280" s="70"/>
      <c r="D2280" s="71"/>
    </row>
    <row r="2281" spans="2:4" x14ac:dyDescent="0.2">
      <c r="B2281" s="69"/>
      <c r="C2281" s="70"/>
      <c r="D2281" s="71"/>
    </row>
    <row r="2282" spans="2:4" x14ac:dyDescent="0.2">
      <c r="B2282" s="69"/>
      <c r="C2282" s="70"/>
      <c r="D2282" s="71"/>
    </row>
    <row r="2283" spans="2:4" x14ac:dyDescent="0.2">
      <c r="B2283" s="69"/>
      <c r="C2283" s="70"/>
      <c r="D2283" s="71"/>
    </row>
    <row r="2284" spans="2:4" x14ac:dyDescent="0.2">
      <c r="B2284" s="69"/>
      <c r="C2284" s="70"/>
      <c r="D2284" s="71"/>
    </row>
    <row r="2285" spans="2:4" x14ac:dyDescent="0.2">
      <c r="B2285" s="69"/>
      <c r="C2285" s="70"/>
      <c r="D2285" s="71"/>
    </row>
    <row r="2286" spans="2:4" x14ac:dyDescent="0.2">
      <c r="B2286" s="69"/>
      <c r="C2286" s="70"/>
      <c r="D2286" s="71"/>
    </row>
    <row r="2287" spans="2:4" x14ac:dyDescent="0.2">
      <c r="B2287" s="69"/>
      <c r="C2287" s="70"/>
      <c r="D2287" s="71"/>
    </row>
    <row r="2288" spans="2:4" x14ac:dyDescent="0.2">
      <c r="B2288" s="69"/>
      <c r="C2288" s="70"/>
      <c r="D2288" s="71"/>
    </row>
    <row r="2289" spans="2:4" x14ac:dyDescent="0.2">
      <c r="B2289" s="69"/>
      <c r="C2289" s="70"/>
      <c r="D2289" s="71"/>
    </row>
    <row r="2290" spans="2:4" x14ac:dyDescent="0.2">
      <c r="B2290" s="69"/>
      <c r="C2290" s="70"/>
      <c r="D2290" s="71"/>
    </row>
    <row r="2291" spans="2:4" x14ac:dyDescent="0.2">
      <c r="B2291" s="69"/>
      <c r="C2291" s="70"/>
      <c r="D2291" s="71"/>
    </row>
    <row r="2292" spans="2:4" x14ac:dyDescent="0.2">
      <c r="B2292" s="69"/>
      <c r="C2292" s="70"/>
      <c r="D2292" s="71"/>
    </row>
    <row r="2293" spans="2:4" x14ac:dyDescent="0.2">
      <c r="B2293" s="69"/>
      <c r="C2293" s="70"/>
      <c r="D2293" s="71"/>
    </row>
    <row r="2294" spans="2:4" x14ac:dyDescent="0.2">
      <c r="B2294" s="69"/>
      <c r="C2294" s="70"/>
      <c r="D2294" s="71"/>
    </row>
    <row r="2295" spans="2:4" x14ac:dyDescent="0.2">
      <c r="B2295" s="69"/>
      <c r="C2295" s="70"/>
      <c r="D2295" s="71"/>
    </row>
    <row r="2296" spans="2:4" x14ac:dyDescent="0.2">
      <c r="B2296" s="69"/>
      <c r="C2296" s="70"/>
      <c r="D2296" s="71"/>
    </row>
    <row r="2297" spans="2:4" x14ac:dyDescent="0.2">
      <c r="B2297" s="69"/>
      <c r="C2297" s="70"/>
      <c r="D2297" s="71"/>
    </row>
    <row r="2298" spans="2:4" x14ac:dyDescent="0.2">
      <c r="B2298" s="69"/>
      <c r="C2298" s="70"/>
      <c r="D2298" s="71"/>
    </row>
    <row r="2299" spans="2:4" x14ac:dyDescent="0.2">
      <c r="B2299" s="69"/>
      <c r="C2299" s="70"/>
      <c r="D2299" s="71"/>
    </row>
    <row r="2300" spans="2:4" x14ac:dyDescent="0.2">
      <c r="B2300" s="69"/>
      <c r="C2300" s="70"/>
      <c r="D2300" s="71"/>
    </row>
    <row r="2301" spans="2:4" x14ac:dyDescent="0.2">
      <c r="B2301" s="69"/>
      <c r="C2301" s="70"/>
      <c r="D2301" s="71"/>
    </row>
    <row r="2302" spans="2:4" x14ac:dyDescent="0.2">
      <c r="B2302" s="69"/>
      <c r="C2302" s="70"/>
      <c r="D2302" s="71"/>
    </row>
    <row r="2303" spans="2:4" x14ac:dyDescent="0.2">
      <c r="B2303" s="69"/>
      <c r="C2303" s="70"/>
      <c r="D2303" s="71"/>
    </row>
    <row r="2304" spans="2:4" x14ac:dyDescent="0.2">
      <c r="B2304" s="69"/>
      <c r="C2304" s="70"/>
      <c r="D2304" s="71"/>
    </row>
    <row r="2305" spans="2:4" x14ac:dyDescent="0.2">
      <c r="B2305" s="69"/>
      <c r="C2305" s="70"/>
      <c r="D2305" s="71"/>
    </row>
    <row r="2306" spans="2:4" x14ac:dyDescent="0.2">
      <c r="B2306" s="69"/>
      <c r="C2306" s="70"/>
      <c r="D2306" s="71"/>
    </row>
    <row r="2307" spans="2:4" x14ac:dyDescent="0.2">
      <c r="B2307" s="69"/>
      <c r="C2307" s="70"/>
      <c r="D2307" s="71"/>
    </row>
    <row r="2308" spans="2:4" x14ac:dyDescent="0.2">
      <c r="B2308" s="69"/>
      <c r="C2308" s="70"/>
      <c r="D2308" s="71"/>
    </row>
    <row r="2309" spans="2:4" x14ac:dyDescent="0.2">
      <c r="B2309" s="69"/>
      <c r="C2309" s="70"/>
      <c r="D2309" s="71"/>
    </row>
    <row r="2310" spans="2:4" x14ac:dyDescent="0.2">
      <c r="B2310" s="69"/>
      <c r="C2310" s="70"/>
      <c r="D2310" s="71"/>
    </row>
    <row r="2311" spans="2:4" x14ac:dyDescent="0.2">
      <c r="B2311" s="69"/>
      <c r="C2311" s="70"/>
      <c r="D2311" s="71"/>
    </row>
    <row r="2312" spans="2:4" x14ac:dyDescent="0.2">
      <c r="B2312" s="69"/>
      <c r="C2312" s="70"/>
      <c r="D2312" s="71"/>
    </row>
    <row r="2313" spans="2:4" x14ac:dyDescent="0.2">
      <c r="B2313" s="69"/>
      <c r="C2313" s="70"/>
      <c r="D2313" s="71"/>
    </row>
    <row r="2314" spans="2:4" x14ac:dyDescent="0.2">
      <c r="B2314" s="69"/>
      <c r="C2314" s="70"/>
      <c r="D2314" s="71"/>
    </row>
    <row r="2315" spans="2:4" x14ac:dyDescent="0.2">
      <c r="B2315" s="69"/>
      <c r="C2315" s="70"/>
      <c r="D2315" s="71"/>
    </row>
    <row r="2316" spans="2:4" x14ac:dyDescent="0.2">
      <c r="B2316" s="69"/>
      <c r="C2316" s="70"/>
      <c r="D2316" s="71"/>
    </row>
    <row r="2317" spans="2:4" x14ac:dyDescent="0.2">
      <c r="B2317" s="69"/>
      <c r="C2317" s="70"/>
      <c r="D2317" s="71"/>
    </row>
    <row r="2318" spans="2:4" x14ac:dyDescent="0.2">
      <c r="B2318" s="69"/>
      <c r="C2318" s="70"/>
      <c r="D2318" s="71"/>
    </row>
    <row r="2319" spans="2:4" x14ac:dyDescent="0.2">
      <c r="B2319" s="69"/>
      <c r="C2319" s="70"/>
      <c r="D2319" s="71"/>
    </row>
    <row r="2320" spans="2:4" x14ac:dyDescent="0.2">
      <c r="B2320" s="69"/>
      <c r="C2320" s="70"/>
      <c r="D2320" s="71"/>
    </row>
    <row r="2321" spans="2:4" x14ac:dyDescent="0.2">
      <c r="B2321" s="69"/>
      <c r="C2321" s="70"/>
      <c r="D2321" s="71"/>
    </row>
    <row r="2322" spans="2:4" x14ac:dyDescent="0.2">
      <c r="B2322" s="69"/>
      <c r="C2322" s="70"/>
      <c r="D2322" s="71"/>
    </row>
    <row r="2323" spans="2:4" x14ac:dyDescent="0.2">
      <c r="B2323" s="69"/>
      <c r="C2323" s="70"/>
      <c r="D2323" s="71"/>
    </row>
    <row r="2324" spans="2:4" x14ac:dyDescent="0.2">
      <c r="B2324" s="69"/>
      <c r="C2324" s="70"/>
      <c r="D2324" s="71"/>
    </row>
    <row r="2325" spans="2:4" x14ac:dyDescent="0.2">
      <c r="B2325" s="69"/>
      <c r="C2325" s="70"/>
      <c r="D2325" s="71"/>
    </row>
    <row r="2326" spans="2:4" x14ac:dyDescent="0.2">
      <c r="B2326" s="69"/>
      <c r="C2326" s="70"/>
      <c r="D2326" s="71"/>
    </row>
    <row r="2327" spans="2:4" x14ac:dyDescent="0.2">
      <c r="B2327" s="69"/>
      <c r="C2327" s="70"/>
      <c r="D2327" s="71"/>
    </row>
    <row r="2328" spans="2:4" x14ac:dyDescent="0.2">
      <c r="B2328" s="69"/>
      <c r="C2328" s="70"/>
      <c r="D2328" s="71"/>
    </row>
    <row r="2329" spans="2:4" x14ac:dyDescent="0.2">
      <c r="B2329" s="69"/>
      <c r="C2329" s="70"/>
      <c r="D2329" s="71"/>
    </row>
    <row r="2330" spans="2:4" x14ac:dyDescent="0.2">
      <c r="B2330" s="69"/>
      <c r="C2330" s="70"/>
      <c r="D2330" s="71"/>
    </row>
    <row r="2331" spans="2:4" x14ac:dyDescent="0.2">
      <c r="B2331" s="69"/>
      <c r="C2331" s="70"/>
      <c r="D2331" s="71"/>
    </row>
    <row r="2332" spans="2:4" x14ac:dyDescent="0.2">
      <c r="B2332" s="69"/>
      <c r="C2332" s="70"/>
      <c r="D2332" s="71"/>
    </row>
    <row r="2333" spans="2:4" x14ac:dyDescent="0.2">
      <c r="B2333" s="69"/>
      <c r="C2333" s="70"/>
      <c r="D2333" s="71"/>
    </row>
    <row r="2334" spans="2:4" x14ac:dyDescent="0.2">
      <c r="B2334" s="69"/>
      <c r="C2334" s="70"/>
      <c r="D2334" s="71"/>
    </row>
    <row r="2335" spans="2:4" x14ac:dyDescent="0.2">
      <c r="B2335" s="69"/>
      <c r="C2335" s="70"/>
      <c r="D2335" s="71"/>
    </row>
    <row r="2336" spans="2:4" x14ac:dyDescent="0.2">
      <c r="B2336" s="69"/>
      <c r="C2336" s="70"/>
      <c r="D2336" s="71"/>
    </row>
    <row r="2337" spans="2:4" x14ac:dyDescent="0.2">
      <c r="B2337" s="69"/>
      <c r="C2337" s="70"/>
      <c r="D2337" s="71"/>
    </row>
    <row r="2338" spans="2:4" x14ac:dyDescent="0.2">
      <c r="B2338" s="69"/>
      <c r="C2338" s="70"/>
      <c r="D2338" s="71"/>
    </row>
    <row r="2339" spans="2:4" x14ac:dyDescent="0.2">
      <c r="B2339" s="69"/>
      <c r="C2339" s="70"/>
      <c r="D2339" s="71"/>
    </row>
    <row r="2340" spans="2:4" x14ac:dyDescent="0.2">
      <c r="B2340" s="69"/>
      <c r="C2340" s="70"/>
      <c r="D2340" s="71"/>
    </row>
    <row r="2341" spans="2:4" x14ac:dyDescent="0.2">
      <c r="B2341" s="69"/>
      <c r="C2341" s="70"/>
      <c r="D2341" s="71"/>
    </row>
    <row r="2342" spans="2:4" x14ac:dyDescent="0.2">
      <c r="B2342" s="69"/>
      <c r="C2342" s="70"/>
      <c r="D2342" s="71"/>
    </row>
    <row r="2343" spans="2:4" x14ac:dyDescent="0.2">
      <c r="B2343" s="69"/>
      <c r="C2343" s="70"/>
      <c r="D2343" s="71"/>
    </row>
    <row r="2344" spans="2:4" x14ac:dyDescent="0.2">
      <c r="B2344" s="69"/>
      <c r="C2344" s="70"/>
      <c r="D2344" s="71"/>
    </row>
    <row r="2345" spans="2:4" x14ac:dyDescent="0.2">
      <c r="B2345" s="69"/>
      <c r="C2345" s="70"/>
      <c r="D2345" s="71"/>
    </row>
    <row r="2346" spans="2:4" x14ac:dyDescent="0.2">
      <c r="B2346" s="69"/>
      <c r="C2346" s="70"/>
      <c r="D2346" s="71"/>
    </row>
    <row r="2347" spans="2:4" x14ac:dyDescent="0.2">
      <c r="B2347" s="69"/>
      <c r="C2347" s="70"/>
      <c r="D2347" s="71"/>
    </row>
    <row r="2348" spans="2:4" x14ac:dyDescent="0.2">
      <c r="B2348" s="69"/>
      <c r="C2348" s="70"/>
      <c r="D2348" s="71"/>
    </row>
    <row r="2349" spans="2:4" x14ac:dyDescent="0.2">
      <c r="B2349" s="69"/>
      <c r="C2349" s="70"/>
      <c r="D2349" s="71"/>
    </row>
    <row r="2350" spans="2:4" x14ac:dyDescent="0.2">
      <c r="B2350" s="69"/>
      <c r="C2350" s="70"/>
      <c r="D2350" s="71"/>
    </row>
    <row r="2351" spans="2:4" x14ac:dyDescent="0.2">
      <c r="B2351" s="69"/>
      <c r="C2351" s="70"/>
      <c r="D2351" s="71"/>
    </row>
    <row r="2352" spans="2:4" x14ac:dyDescent="0.2">
      <c r="B2352" s="69"/>
      <c r="C2352" s="70"/>
      <c r="D2352" s="71"/>
    </row>
    <row r="2353" spans="2:4" x14ac:dyDescent="0.2">
      <c r="B2353" s="69"/>
      <c r="C2353" s="70"/>
      <c r="D2353" s="71"/>
    </row>
    <row r="2354" spans="2:4" x14ac:dyDescent="0.2">
      <c r="B2354" s="69"/>
      <c r="C2354" s="70"/>
      <c r="D2354" s="71"/>
    </row>
    <row r="2355" spans="2:4" x14ac:dyDescent="0.2">
      <c r="B2355" s="69"/>
      <c r="C2355" s="70"/>
      <c r="D2355" s="71"/>
    </row>
    <row r="2356" spans="2:4" x14ac:dyDescent="0.2">
      <c r="B2356" s="69"/>
      <c r="C2356" s="70"/>
      <c r="D2356" s="71"/>
    </row>
    <row r="2357" spans="2:4" x14ac:dyDescent="0.2">
      <c r="B2357" s="69"/>
      <c r="C2357" s="70"/>
      <c r="D2357" s="71"/>
    </row>
    <row r="2358" spans="2:4" x14ac:dyDescent="0.2">
      <c r="B2358" s="69"/>
      <c r="C2358" s="70"/>
      <c r="D2358" s="71"/>
    </row>
    <row r="2359" spans="2:4" x14ac:dyDescent="0.2">
      <c r="B2359" s="69"/>
      <c r="C2359" s="70"/>
      <c r="D2359" s="71"/>
    </row>
    <row r="2360" spans="2:4" x14ac:dyDescent="0.2">
      <c r="B2360" s="69"/>
      <c r="C2360" s="70"/>
      <c r="D2360" s="71"/>
    </row>
    <row r="2361" spans="2:4" x14ac:dyDescent="0.2">
      <c r="B2361" s="69"/>
      <c r="C2361" s="70"/>
      <c r="D2361" s="71"/>
    </row>
    <row r="2362" spans="2:4" x14ac:dyDescent="0.2">
      <c r="B2362" s="69"/>
      <c r="C2362" s="70"/>
      <c r="D2362" s="71"/>
    </row>
    <row r="2363" spans="2:4" x14ac:dyDescent="0.2">
      <c r="B2363" s="69"/>
      <c r="C2363" s="70"/>
      <c r="D2363" s="71"/>
    </row>
    <row r="2364" spans="2:4" x14ac:dyDescent="0.2">
      <c r="B2364" s="69"/>
      <c r="C2364" s="70"/>
      <c r="D2364" s="71"/>
    </row>
    <row r="2365" spans="2:4" x14ac:dyDescent="0.2">
      <c r="B2365" s="69"/>
      <c r="C2365" s="70"/>
      <c r="D2365" s="71"/>
    </row>
    <row r="2366" spans="2:4" x14ac:dyDescent="0.2">
      <c r="B2366" s="69"/>
      <c r="C2366" s="70"/>
      <c r="D2366" s="71"/>
    </row>
    <row r="2367" spans="2:4" x14ac:dyDescent="0.2">
      <c r="B2367" s="69"/>
      <c r="C2367" s="70"/>
      <c r="D2367" s="71"/>
    </row>
    <row r="2368" spans="2:4" x14ac:dyDescent="0.2">
      <c r="B2368" s="69"/>
      <c r="C2368" s="70"/>
      <c r="D2368" s="71"/>
    </row>
    <row r="2369" spans="2:4" x14ac:dyDescent="0.2">
      <c r="B2369" s="69"/>
      <c r="C2369" s="70"/>
      <c r="D2369" s="71"/>
    </row>
    <row r="2370" spans="2:4" x14ac:dyDescent="0.2">
      <c r="B2370" s="69"/>
      <c r="C2370" s="70"/>
      <c r="D2370" s="71"/>
    </row>
    <row r="2371" spans="2:4" x14ac:dyDescent="0.2">
      <c r="B2371" s="69"/>
      <c r="C2371" s="70"/>
      <c r="D2371" s="71"/>
    </row>
    <row r="2372" spans="2:4" x14ac:dyDescent="0.2">
      <c r="B2372" s="69"/>
      <c r="C2372" s="70"/>
      <c r="D2372" s="71"/>
    </row>
    <row r="2373" spans="2:4" x14ac:dyDescent="0.2">
      <c r="B2373" s="69"/>
      <c r="C2373" s="70"/>
      <c r="D2373" s="71"/>
    </row>
    <row r="2374" spans="2:4" x14ac:dyDescent="0.2">
      <c r="B2374" s="69"/>
      <c r="C2374" s="70"/>
      <c r="D2374" s="71"/>
    </row>
    <row r="2375" spans="2:4" x14ac:dyDescent="0.2">
      <c r="B2375" s="69"/>
      <c r="C2375" s="70"/>
      <c r="D2375" s="71"/>
    </row>
    <row r="2376" spans="2:4" x14ac:dyDescent="0.2">
      <c r="B2376" s="69"/>
      <c r="C2376" s="70"/>
      <c r="D2376" s="71"/>
    </row>
    <row r="2377" spans="2:4" x14ac:dyDescent="0.2">
      <c r="B2377" s="69"/>
      <c r="C2377" s="70"/>
      <c r="D2377" s="71"/>
    </row>
    <row r="2378" spans="2:4" x14ac:dyDescent="0.2">
      <c r="B2378" s="69"/>
      <c r="C2378" s="70"/>
      <c r="D2378" s="71"/>
    </row>
    <row r="2379" spans="2:4" x14ac:dyDescent="0.2">
      <c r="B2379" s="69"/>
      <c r="C2379" s="70"/>
      <c r="D2379" s="71"/>
    </row>
    <row r="2380" spans="2:4" x14ac:dyDescent="0.2">
      <c r="B2380" s="69"/>
      <c r="C2380" s="70"/>
      <c r="D2380" s="71"/>
    </row>
    <row r="2381" spans="2:4" x14ac:dyDescent="0.2">
      <c r="B2381" s="69"/>
      <c r="C2381" s="70"/>
      <c r="D2381" s="71"/>
    </row>
    <row r="2382" spans="2:4" x14ac:dyDescent="0.2">
      <c r="B2382" s="69"/>
      <c r="C2382" s="70"/>
      <c r="D2382" s="71"/>
    </row>
    <row r="2383" spans="2:4" x14ac:dyDescent="0.2">
      <c r="B2383" s="69"/>
      <c r="C2383" s="70"/>
      <c r="D2383" s="71"/>
    </row>
    <row r="2384" spans="2:4" x14ac:dyDescent="0.2">
      <c r="B2384" s="69"/>
      <c r="C2384" s="70"/>
      <c r="D2384" s="71"/>
    </row>
    <row r="2385" spans="2:4" x14ac:dyDescent="0.2">
      <c r="B2385" s="69"/>
      <c r="C2385" s="70"/>
      <c r="D2385" s="71"/>
    </row>
    <row r="2386" spans="2:4" x14ac:dyDescent="0.2">
      <c r="B2386" s="69"/>
      <c r="C2386" s="70"/>
      <c r="D2386" s="71"/>
    </row>
    <row r="2387" spans="2:4" x14ac:dyDescent="0.2">
      <c r="B2387" s="69"/>
      <c r="C2387" s="70"/>
      <c r="D2387" s="71"/>
    </row>
    <row r="2388" spans="2:4" x14ac:dyDescent="0.2">
      <c r="B2388" s="69"/>
      <c r="C2388" s="70"/>
      <c r="D2388" s="71"/>
    </row>
    <row r="2389" spans="2:4" x14ac:dyDescent="0.2">
      <c r="B2389" s="69"/>
      <c r="C2389" s="70"/>
      <c r="D2389" s="71"/>
    </row>
    <row r="2390" spans="2:4" x14ac:dyDescent="0.2">
      <c r="B2390" s="69"/>
      <c r="C2390" s="70"/>
      <c r="D2390" s="71"/>
    </row>
    <row r="2391" spans="2:4" x14ac:dyDescent="0.2">
      <c r="B2391" s="69"/>
      <c r="C2391" s="70"/>
      <c r="D2391" s="71"/>
    </row>
    <row r="2392" spans="2:4" x14ac:dyDescent="0.2">
      <c r="B2392" s="69"/>
      <c r="C2392" s="70"/>
      <c r="D2392" s="71"/>
    </row>
    <row r="2393" spans="2:4" x14ac:dyDescent="0.2">
      <c r="B2393" s="69"/>
      <c r="C2393" s="70"/>
      <c r="D2393" s="71"/>
    </row>
    <row r="2394" spans="2:4" x14ac:dyDescent="0.2">
      <c r="B2394" s="69"/>
      <c r="C2394" s="70"/>
      <c r="D2394" s="71"/>
    </row>
    <row r="2395" spans="2:4" x14ac:dyDescent="0.2">
      <c r="B2395" s="69"/>
      <c r="C2395" s="70"/>
      <c r="D2395" s="71"/>
    </row>
    <row r="2396" spans="2:4" x14ac:dyDescent="0.2">
      <c r="B2396" s="69"/>
      <c r="C2396" s="70"/>
      <c r="D2396" s="71"/>
    </row>
    <row r="2397" spans="2:4" x14ac:dyDescent="0.2">
      <c r="B2397" s="69"/>
      <c r="C2397" s="70"/>
      <c r="D2397" s="71"/>
    </row>
    <row r="2398" spans="2:4" x14ac:dyDescent="0.2">
      <c r="B2398" s="69"/>
      <c r="C2398" s="70"/>
      <c r="D2398" s="71"/>
    </row>
    <row r="2399" spans="2:4" x14ac:dyDescent="0.2">
      <c r="B2399" s="69"/>
      <c r="C2399" s="70"/>
      <c r="D2399" s="71"/>
    </row>
    <row r="2400" spans="2:4" x14ac:dyDescent="0.2">
      <c r="B2400" s="69"/>
      <c r="C2400" s="70"/>
      <c r="D2400" s="71"/>
    </row>
    <row r="2401" spans="2:4" x14ac:dyDescent="0.2">
      <c r="B2401" s="69"/>
      <c r="C2401" s="70"/>
      <c r="D2401" s="71"/>
    </row>
    <row r="2402" spans="2:4" x14ac:dyDescent="0.2">
      <c r="B2402" s="69"/>
      <c r="C2402" s="70"/>
      <c r="D2402" s="71"/>
    </row>
    <row r="2403" spans="2:4" x14ac:dyDescent="0.2">
      <c r="B2403" s="69"/>
      <c r="C2403" s="70"/>
      <c r="D2403" s="71"/>
    </row>
    <row r="2404" spans="2:4" x14ac:dyDescent="0.2">
      <c r="B2404" s="69"/>
      <c r="C2404" s="70"/>
      <c r="D2404" s="71"/>
    </row>
    <row r="2405" spans="2:4" x14ac:dyDescent="0.2">
      <c r="B2405" s="69"/>
      <c r="C2405" s="70"/>
      <c r="D2405" s="71"/>
    </row>
    <row r="2406" spans="2:4" x14ac:dyDescent="0.2">
      <c r="B2406" s="69"/>
      <c r="C2406" s="70"/>
      <c r="D2406" s="71"/>
    </row>
    <row r="2407" spans="2:4" x14ac:dyDescent="0.2">
      <c r="B2407" s="69"/>
      <c r="C2407" s="70"/>
      <c r="D2407" s="71"/>
    </row>
    <row r="2408" spans="2:4" x14ac:dyDescent="0.2">
      <c r="B2408" s="69"/>
      <c r="C2408" s="70"/>
      <c r="D2408" s="71"/>
    </row>
    <row r="2409" spans="2:4" x14ac:dyDescent="0.2">
      <c r="B2409" s="69"/>
      <c r="C2409" s="70"/>
      <c r="D2409" s="71"/>
    </row>
    <row r="2410" spans="2:4" x14ac:dyDescent="0.2">
      <c r="B2410" s="69"/>
      <c r="C2410" s="70"/>
      <c r="D2410" s="71"/>
    </row>
    <row r="2411" spans="2:4" x14ac:dyDescent="0.2">
      <c r="B2411" s="69"/>
      <c r="C2411" s="70"/>
      <c r="D2411" s="71"/>
    </row>
    <row r="2412" spans="2:4" x14ac:dyDescent="0.2">
      <c r="B2412" s="69"/>
      <c r="C2412" s="70"/>
      <c r="D2412" s="71"/>
    </row>
    <row r="2413" spans="2:4" x14ac:dyDescent="0.2">
      <c r="B2413" s="69"/>
      <c r="C2413" s="70"/>
      <c r="D2413" s="71"/>
    </row>
    <row r="2414" spans="2:4" x14ac:dyDescent="0.2">
      <c r="B2414" s="69"/>
      <c r="C2414" s="70"/>
      <c r="D2414" s="71"/>
    </row>
    <row r="2415" spans="2:4" x14ac:dyDescent="0.2">
      <c r="B2415" s="69"/>
      <c r="C2415" s="70"/>
      <c r="D2415" s="71"/>
    </row>
    <row r="2416" spans="2:4" x14ac:dyDescent="0.2">
      <c r="B2416" s="69"/>
      <c r="C2416" s="70"/>
      <c r="D2416" s="71"/>
    </row>
    <row r="2417" spans="2:4" x14ac:dyDescent="0.2">
      <c r="B2417" s="69"/>
      <c r="C2417" s="70"/>
      <c r="D2417" s="71"/>
    </row>
    <row r="2418" spans="2:4" x14ac:dyDescent="0.2">
      <c r="B2418" s="69"/>
      <c r="C2418" s="70"/>
      <c r="D2418" s="71"/>
    </row>
    <row r="2419" spans="2:4" x14ac:dyDescent="0.2">
      <c r="B2419" s="69"/>
      <c r="C2419" s="70"/>
      <c r="D2419" s="71"/>
    </row>
    <row r="2420" spans="2:4" x14ac:dyDescent="0.2">
      <c r="B2420" s="69"/>
      <c r="C2420" s="70"/>
      <c r="D2420" s="71"/>
    </row>
    <row r="2421" spans="2:4" x14ac:dyDescent="0.2">
      <c r="B2421" s="69"/>
      <c r="C2421" s="70"/>
      <c r="D2421" s="71"/>
    </row>
    <row r="2422" spans="2:4" x14ac:dyDescent="0.2">
      <c r="B2422" s="69"/>
      <c r="C2422" s="70"/>
      <c r="D2422" s="71"/>
    </row>
    <row r="2423" spans="2:4" x14ac:dyDescent="0.2">
      <c r="B2423" s="69"/>
      <c r="C2423" s="70"/>
      <c r="D2423" s="71"/>
    </row>
    <row r="2424" spans="2:4" x14ac:dyDescent="0.2">
      <c r="B2424" s="69"/>
      <c r="C2424" s="70"/>
      <c r="D2424" s="71"/>
    </row>
    <row r="2425" spans="2:4" x14ac:dyDescent="0.2">
      <c r="B2425" s="69"/>
      <c r="C2425" s="70"/>
      <c r="D2425" s="71"/>
    </row>
    <row r="2426" spans="2:4" x14ac:dyDescent="0.2">
      <c r="B2426" s="69"/>
      <c r="C2426" s="70"/>
      <c r="D2426" s="71"/>
    </row>
    <row r="2427" spans="2:4" x14ac:dyDescent="0.2">
      <c r="B2427" s="69"/>
      <c r="C2427" s="70"/>
      <c r="D2427" s="71"/>
    </row>
    <row r="2428" spans="2:4" x14ac:dyDescent="0.2">
      <c r="B2428" s="69"/>
      <c r="C2428" s="70"/>
      <c r="D2428" s="71"/>
    </row>
    <row r="2429" spans="2:4" x14ac:dyDescent="0.2">
      <c r="B2429" s="69"/>
      <c r="C2429" s="70"/>
      <c r="D2429" s="71"/>
    </row>
    <row r="2430" spans="2:4" x14ac:dyDescent="0.2">
      <c r="B2430" s="69"/>
      <c r="C2430" s="70"/>
      <c r="D2430" s="71"/>
    </row>
    <row r="2431" spans="2:4" x14ac:dyDescent="0.2">
      <c r="B2431" s="69"/>
      <c r="C2431" s="70"/>
      <c r="D2431" s="71"/>
    </row>
    <row r="2432" spans="2:4" x14ac:dyDescent="0.2">
      <c r="B2432" s="69"/>
      <c r="C2432" s="70"/>
      <c r="D2432" s="71"/>
    </row>
    <row r="2433" spans="2:4" x14ac:dyDescent="0.2">
      <c r="B2433" s="69"/>
      <c r="C2433" s="70"/>
      <c r="D2433" s="71"/>
    </row>
    <row r="2434" spans="2:4" x14ac:dyDescent="0.2">
      <c r="B2434" s="69"/>
      <c r="C2434" s="70"/>
      <c r="D2434" s="71"/>
    </row>
    <row r="2435" spans="2:4" x14ac:dyDescent="0.2">
      <c r="B2435" s="69"/>
      <c r="C2435" s="70"/>
      <c r="D2435" s="71"/>
    </row>
    <row r="2436" spans="2:4" x14ac:dyDescent="0.2">
      <c r="B2436" s="69"/>
      <c r="C2436" s="70"/>
      <c r="D2436" s="71"/>
    </row>
    <row r="2437" spans="2:4" x14ac:dyDescent="0.2">
      <c r="B2437" s="69"/>
      <c r="C2437" s="70"/>
      <c r="D2437" s="71"/>
    </row>
    <row r="2438" spans="2:4" x14ac:dyDescent="0.2">
      <c r="B2438" s="69"/>
      <c r="C2438" s="70"/>
      <c r="D2438" s="71"/>
    </row>
    <row r="2439" spans="2:4" x14ac:dyDescent="0.2">
      <c r="B2439" s="69"/>
      <c r="C2439" s="70"/>
      <c r="D2439" s="71"/>
    </row>
    <row r="2440" spans="2:4" x14ac:dyDescent="0.2">
      <c r="B2440" s="69"/>
      <c r="C2440" s="70"/>
      <c r="D2440" s="71"/>
    </row>
    <row r="2441" spans="2:4" x14ac:dyDescent="0.2">
      <c r="B2441" s="69"/>
      <c r="C2441" s="70"/>
      <c r="D2441" s="71"/>
    </row>
    <row r="2442" spans="2:4" x14ac:dyDescent="0.2">
      <c r="B2442" s="69"/>
      <c r="C2442" s="70"/>
      <c r="D2442" s="71"/>
    </row>
    <row r="2443" spans="2:4" x14ac:dyDescent="0.2">
      <c r="B2443" s="69"/>
      <c r="C2443" s="70"/>
      <c r="D2443" s="71"/>
    </row>
    <row r="2444" spans="2:4" x14ac:dyDescent="0.2">
      <c r="B2444" s="69"/>
      <c r="C2444" s="70"/>
      <c r="D2444" s="71"/>
    </row>
    <row r="2445" spans="2:4" x14ac:dyDescent="0.2">
      <c r="B2445" s="69"/>
      <c r="C2445" s="70"/>
      <c r="D2445" s="71"/>
    </row>
    <row r="2446" spans="2:4" x14ac:dyDescent="0.2">
      <c r="B2446" s="69"/>
      <c r="C2446" s="70"/>
      <c r="D2446" s="71"/>
    </row>
    <row r="2447" spans="2:4" x14ac:dyDescent="0.2">
      <c r="B2447" s="69"/>
      <c r="C2447" s="70"/>
      <c r="D2447" s="71"/>
    </row>
    <row r="2448" spans="2:4" x14ac:dyDescent="0.2">
      <c r="B2448" s="69"/>
      <c r="C2448" s="70"/>
      <c r="D2448" s="71"/>
    </row>
    <row r="2449" spans="2:4" x14ac:dyDescent="0.2">
      <c r="B2449" s="69"/>
      <c r="C2449" s="70"/>
      <c r="D2449" s="71"/>
    </row>
    <row r="2450" spans="2:4" x14ac:dyDescent="0.2">
      <c r="B2450" s="69"/>
      <c r="C2450" s="70"/>
      <c r="D2450" s="71"/>
    </row>
    <row r="2451" spans="2:4" x14ac:dyDescent="0.2">
      <c r="B2451" s="69"/>
      <c r="C2451" s="70"/>
      <c r="D2451" s="71"/>
    </row>
    <row r="2452" spans="2:4" x14ac:dyDescent="0.2">
      <c r="B2452" s="69"/>
      <c r="C2452" s="70"/>
      <c r="D2452" s="71"/>
    </row>
    <row r="2453" spans="2:4" x14ac:dyDescent="0.2">
      <c r="B2453" s="69"/>
      <c r="C2453" s="70"/>
      <c r="D2453" s="71"/>
    </row>
    <row r="2454" spans="2:4" x14ac:dyDescent="0.2">
      <c r="B2454" s="69"/>
      <c r="C2454" s="70"/>
      <c r="D2454" s="71"/>
    </row>
    <row r="2455" spans="2:4" x14ac:dyDescent="0.2">
      <c r="B2455" s="69"/>
      <c r="C2455" s="70"/>
      <c r="D2455" s="71"/>
    </row>
    <row r="2456" spans="2:4" x14ac:dyDescent="0.2">
      <c r="B2456" s="69"/>
      <c r="C2456" s="70"/>
      <c r="D2456" s="71"/>
    </row>
    <row r="2457" spans="2:4" x14ac:dyDescent="0.2">
      <c r="B2457" s="69"/>
      <c r="C2457" s="70"/>
      <c r="D2457" s="71"/>
    </row>
    <row r="2458" spans="2:4" x14ac:dyDescent="0.2">
      <c r="B2458" s="69"/>
      <c r="C2458" s="70"/>
      <c r="D2458" s="71"/>
    </row>
    <row r="2459" spans="2:4" x14ac:dyDescent="0.2">
      <c r="B2459" s="69"/>
      <c r="C2459" s="70"/>
      <c r="D2459" s="71"/>
    </row>
    <row r="2460" spans="2:4" x14ac:dyDescent="0.2">
      <c r="B2460" s="69"/>
      <c r="C2460" s="70"/>
      <c r="D2460" s="71"/>
    </row>
    <row r="2461" spans="2:4" x14ac:dyDescent="0.2">
      <c r="B2461" s="69"/>
      <c r="C2461" s="70"/>
      <c r="D2461" s="71"/>
    </row>
    <row r="2462" spans="2:4" x14ac:dyDescent="0.2">
      <c r="B2462" s="69"/>
      <c r="C2462" s="70"/>
      <c r="D2462" s="71"/>
    </row>
    <row r="2463" spans="2:4" x14ac:dyDescent="0.2">
      <c r="B2463" s="69"/>
      <c r="C2463" s="70"/>
      <c r="D2463" s="71"/>
    </row>
    <row r="2464" spans="2:4" x14ac:dyDescent="0.2">
      <c r="B2464" s="69"/>
      <c r="C2464" s="70"/>
      <c r="D2464" s="71"/>
    </row>
    <row r="2465" spans="2:4" x14ac:dyDescent="0.2">
      <c r="B2465" s="69"/>
      <c r="C2465" s="70"/>
      <c r="D2465" s="71"/>
    </row>
    <row r="2466" spans="2:4" x14ac:dyDescent="0.2">
      <c r="B2466" s="69"/>
      <c r="C2466" s="70"/>
      <c r="D2466" s="71"/>
    </row>
    <row r="2467" spans="2:4" x14ac:dyDescent="0.2">
      <c r="B2467" s="69"/>
      <c r="C2467" s="70"/>
      <c r="D2467" s="71"/>
    </row>
    <row r="2468" spans="2:4" x14ac:dyDescent="0.2">
      <c r="B2468" s="69"/>
      <c r="C2468" s="70"/>
      <c r="D2468" s="71"/>
    </row>
    <row r="2469" spans="2:4" x14ac:dyDescent="0.2">
      <c r="B2469" s="69"/>
      <c r="C2469" s="70"/>
      <c r="D2469" s="71"/>
    </row>
    <row r="2470" spans="2:4" x14ac:dyDescent="0.2">
      <c r="B2470" s="69"/>
      <c r="C2470" s="70"/>
      <c r="D2470" s="71"/>
    </row>
    <row r="2471" spans="2:4" x14ac:dyDescent="0.2">
      <c r="B2471" s="69"/>
      <c r="C2471" s="70"/>
      <c r="D2471" s="71"/>
    </row>
    <row r="2472" spans="2:4" x14ac:dyDescent="0.2">
      <c r="B2472" s="69"/>
      <c r="C2472" s="70"/>
      <c r="D2472" s="71"/>
    </row>
    <row r="2473" spans="2:4" x14ac:dyDescent="0.2">
      <c r="B2473" s="69"/>
      <c r="C2473" s="70"/>
      <c r="D2473" s="71"/>
    </row>
    <row r="2474" spans="2:4" x14ac:dyDescent="0.2">
      <c r="B2474" s="69"/>
      <c r="C2474" s="70"/>
      <c r="D2474" s="71"/>
    </row>
    <row r="2475" spans="2:4" x14ac:dyDescent="0.2">
      <c r="B2475" s="69"/>
      <c r="C2475" s="70"/>
      <c r="D2475" s="71"/>
    </row>
    <row r="2476" spans="2:4" x14ac:dyDescent="0.2">
      <c r="B2476" s="69"/>
      <c r="C2476" s="70"/>
      <c r="D2476" s="71"/>
    </row>
    <row r="2477" spans="2:4" x14ac:dyDescent="0.2">
      <c r="B2477" s="69"/>
      <c r="C2477" s="70"/>
      <c r="D2477" s="71"/>
    </row>
    <row r="2478" spans="2:4" x14ac:dyDescent="0.2">
      <c r="B2478" s="69"/>
      <c r="C2478" s="70"/>
      <c r="D2478" s="71"/>
    </row>
    <row r="2479" spans="2:4" x14ac:dyDescent="0.2">
      <c r="B2479" s="69"/>
      <c r="C2479" s="70"/>
      <c r="D2479" s="71"/>
    </row>
    <row r="2480" spans="2:4" x14ac:dyDescent="0.2">
      <c r="B2480" s="69"/>
      <c r="C2480" s="70"/>
      <c r="D2480" s="71"/>
    </row>
    <row r="2481" spans="2:4" x14ac:dyDescent="0.2">
      <c r="B2481" s="69"/>
      <c r="C2481" s="70"/>
      <c r="D2481" s="71"/>
    </row>
    <row r="2482" spans="2:4" x14ac:dyDescent="0.2">
      <c r="B2482" s="69"/>
      <c r="C2482" s="70"/>
      <c r="D2482" s="71"/>
    </row>
    <row r="2483" spans="2:4" x14ac:dyDescent="0.2">
      <c r="B2483" s="69"/>
      <c r="C2483" s="70"/>
      <c r="D2483" s="71"/>
    </row>
    <row r="2484" spans="2:4" x14ac:dyDescent="0.2">
      <c r="B2484" s="69"/>
      <c r="C2484" s="70"/>
      <c r="D2484" s="71"/>
    </row>
    <row r="2485" spans="2:4" x14ac:dyDescent="0.2">
      <c r="B2485" s="69"/>
      <c r="C2485" s="70"/>
      <c r="D2485" s="71"/>
    </row>
    <row r="2486" spans="2:4" x14ac:dyDescent="0.2">
      <c r="B2486" s="69"/>
      <c r="C2486" s="70"/>
      <c r="D2486" s="71"/>
    </row>
    <row r="2487" spans="2:4" x14ac:dyDescent="0.2">
      <c r="B2487" s="69"/>
      <c r="C2487" s="70"/>
      <c r="D2487" s="71"/>
    </row>
    <row r="2488" spans="2:4" x14ac:dyDescent="0.2">
      <c r="B2488" s="69"/>
      <c r="C2488" s="70"/>
      <c r="D2488" s="71"/>
    </row>
    <row r="2489" spans="2:4" x14ac:dyDescent="0.2">
      <c r="B2489" s="69"/>
      <c r="C2489" s="70"/>
      <c r="D2489" s="71"/>
    </row>
    <row r="2490" spans="2:4" x14ac:dyDescent="0.2">
      <c r="B2490" s="69"/>
      <c r="C2490" s="70"/>
      <c r="D2490" s="71"/>
    </row>
    <row r="2491" spans="2:4" x14ac:dyDescent="0.2">
      <c r="B2491" s="69"/>
      <c r="C2491" s="70"/>
      <c r="D2491" s="71"/>
    </row>
    <row r="2492" spans="2:4" x14ac:dyDescent="0.2">
      <c r="B2492" s="69"/>
      <c r="C2492" s="70"/>
      <c r="D2492" s="71"/>
    </row>
    <row r="2493" spans="2:4" x14ac:dyDescent="0.2">
      <c r="B2493" s="69"/>
      <c r="C2493" s="70"/>
      <c r="D2493" s="71"/>
    </row>
    <row r="2494" spans="2:4" x14ac:dyDescent="0.2">
      <c r="B2494" s="69"/>
      <c r="C2494" s="70"/>
      <c r="D2494" s="71"/>
    </row>
    <row r="2495" spans="2:4" x14ac:dyDescent="0.2">
      <c r="B2495" s="69"/>
      <c r="C2495" s="70"/>
      <c r="D2495" s="71"/>
    </row>
    <row r="2496" spans="2:4" x14ac:dyDescent="0.2">
      <c r="B2496" s="69"/>
      <c r="C2496" s="70"/>
      <c r="D2496" s="71"/>
    </row>
    <row r="2497" spans="2:4" x14ac:dyDescent="0.2">
      <c r="B2497" s="69"/>
      <c r="C2497" s="70"/>
      <c r="D2497" s="71"/>
    </row>
    <row r="2498" spans="2:4" x14ac:dyDescent="0.2">
      <c r="B2498" s="69"/>
      <c r="C2498" s="70"/>
      <c r="D2498" s="71"/>
    </row>
    <row r="2499" spans="2:4" x14ac:dyDescent="0.2">
      <c r="B2499" s="69"/>
      <c r="C2499" s="70"/>
      <c r="D2499" s="71"/>
    </row>
    <row r="2500" spans="2:4" x14ac:dyDescent="0.2">
      <c r="B2500" s="69"/>
      <c r="C2500" s="70"/>
      <c r="D2500" s="71"/>
    </row>
    <row r="2501" spans="2:4" x14ac:dyDescent="0.2">
      <c r="B2501" s="69"/>
      <c r="C2501" s="70"/>
      <c r="D2501" s="71"/>
    </row>
    <row r="2502" spans="2:4" x14ac:dyDescent="0.2">
      <c r="B2502" s="69"/>
      <c r="C2502" s="70"/>
      <c r="D2502" s="71"/>
    </row>
    <row r="2503" spans="2:4" x14ac:dyDescent="0.2">
      <c r="B2503" s="69"/>
      <c r="C2503" s="70"/>
      <c r="D2503" s="71"/>
    </row>
    <row r="2504" spans="2:4" x14ac:dyDescent="0.2">
      <c r="B2504" s="69"/>
      <c r="C2504" s="70"/>
      <c r="D2504" s="71"/>
    </row>
    <row r="2505" spans="2:4" x14ac:dyDescent="0.2">
      <c r="B2505" s="69"/>
      <c r="C2505" s="70"/>
      <c r="D2505" s="71"/>
    </row>
    <row r="2506" spans="2:4" x14ac:dyDescent="0.2">
      <c r="B2506" s="69"/>
      <c r="C2506" s="70"/>
      <c r="D2506" s="71"/>
    </row>
    <row r="2507" spans="2:4" x14ac:dyDescent="0.2">
      <c r="B2507" s="69"/>
      <c r="C2507" s="70"/>
      <c r="D2507" s="71"/>
    </row>
    <row r="2508" spans="2:4" x14ac:dyDescent="0.2">
      <c r="B2508" s="69"/>
      <c r="C2508" s="70"/>
      <c r="D2508" s="71"/>
    </row>
    <row r="2509" spans="2:4" x14ac:dyDescent="0.2">
      <c r="B2509" s="69"/>
      <c r="C2509" s="70"/>
      <c r="D2509" s="71"/>
    </row>
    <row r="2510" spans="2:4" x14ac:dyDescent="0.2">
      <c r="B2510" s="69"/>
      <c r="C2510" s="70"/>
      <c r="D2510" s="71"/>
    </row>
    <row r="2511" spans="2:4" x14ac:dyDescent="0.2">
      <c r="B2511" s="69"/>
      <c r="C2511" s="70"/>
      <c r="D2511" s="71"/>
    </row>
    <row r="2512" spans="2:4" x14ac:dyDescent="0.2">
      <c r="B2512" s="69"/>
      <c r="C2512" s="70"/>
      <c r="D2512" s="71"/>
    </row>
    <row r="2513" spans="2:4" x14ac:dyDescent="0.2">
      <c r="B2513" s="69"/>
      <c r="C2513" s="70"/>
      <c r="D2513" s="71"/>
    </row>
    <row r="2514" spans="2:4" x14ac:dyDescent="0.2">
      <c r="B2514" s="69"/>
      <c r="C2514" s="70"/>
      <c r="D2514" s="71"/>
    </row>
    <row r="2515" spans="2:4" x14ac:dyDescent="0.2">
      <c r="B2515" s="69"/>
      <c r="C2515" s="70"/>
      <c r="D2515" s="71"/>
    </row>
    <row r="2516" spans="2:4" x14ac:dyDescent="0.2">
      <c r="B2516" s="69"/>
      <c r="C2516" s="70"/>
      <c r="D2516" s="71"/>
    </row>
    <row r="2517" spans="2:4" x14ac:dyDescent="0.2">
      <c r="B2517" s="69"/>
      <c r="C2517" s="70"/>
      <c r="D2517" s="71"/>
    </row>
    <row r="2518" spans="2:4" x14ac:dyDescent="0.2">
      <c r="B2518" s="69"/>
      <c r="C2518" s="70"/>
      <c r="D2518" s="71"/>
    </row>
    <row r="2519" spans="2:4" x14ac:dyDescent="0.2">
      <c r="B2519" s="69"/>
      <c r="C2519" s="70"/>
      <c r="D2519" s="71"/>
    </row>
    <row r="2520" spans="2:4" x14ac:dyDescent="0.2">
      <c r="B2520" s="69"/>
      <c r="C2520" s="70"/>
      <c r="D2520" s="71"/>
    </row>
    <row r="2521" spans="2:4" x14ac:dyDescent="0.2">
      <c r="B2521" s="69"/>
      <c r="C2521" s="70"/>
      <c r="D2521" s="71"/>
    </row>
    <row r="2522" spans="2:4" x14ac:dyDescent="0.2">
      <c r="B2522" s="69"/>
      <c r="C2522" s="70"/>
      <c r="D2522" s="71"/>
    </row>
    <row r="2523" spans="2:4" x14ac:dyDescent="0.2">
      <c r="B2523" s="69"/>
      <c r="C2523" s="70"/>
      <c r="D2523" s="71"/>
    </row>
    <row r="2524" spans="2:4" x14ac:dyDescent="0.2">
      <c r="B2524" s="69"/>
      <c r="C2524" s="70"/>
      <c r="D2524" s="71"/>
    </row>
    <row r="2525" spans="2:4" x14ac:dyDescent="0.2">
      <c r="B2525" s="69"/>
      <c r="C2525" s="70"/>
      <c r="D2525" s="71"/>
    </row>
    <row r="2526" spans="2:4" x14ac:dyDescent="0.2">
      <c r="B2526" s="69"/>
      <c r="C2526" s="70"/>
      <c r="D2526" s="71"/>
    </row>
    <row r="2527" spans="2:4" x14ac:dyDescent="0.2">
      <c r="B2527" s="69"/>
      <c r="C2527" s="70"/>
      <c r="D2527" s="71"/>
    </row>
    <row r="2528" spans="2:4" x14ac:dyDescent="0.2">
      <c r="B2528" s="69"/>
      <c r="C2528" s="70"/>
      <c r="D2528" s="71"/>
    </row>
    <row r="2529" spans="2:4" x14ac:dyDescent="0.2">
      <c r="B2529" s="69"/>
      <c r="C2529" s="70"/>
      <c r="D2529" s="71"/>
    </row>
    <row r="2530" spans="2:4" x14ac:dyDescent="0.2">
      <c r="B2530" s="69"/>
      <c r="C2530" s="70"/>
      <c r="D2530" s="71"/>
    </row>
    <row r="2531" spans="2:4" x14ac:dyDescent="0.2">
      <c r="B2531" s="69"/>
      <c r="C2531" s="70"/>
      <c r="D2531" s="71"/>
    </row>
    <row r="2532" spans="2:4" x14ac:dyDescent="0.2">
      <c r="B2532" s="69"/>
      <c r="C2532" s="70"/>
      <c r="D2532" s="71"/>
    </row>
    <row r="2533" spans="2:4" x14ac:dyDescent="0.2">
      <c r="B2533" s="69"/>
      <c r="C2533" s="70"/>
      <c r="D2533" s="71"/>
    </row>
    <row r="2534" spans="2:4" x14ac:dyDescent="0.2">
      <c r="B2534" s="69"/>
      <c r="C2534" s="70"/>
      <c r="D2534" s="71"/>
    </row>
    <row r="2535" spans="2:4" x14ac:dyDescent="0.2">
      <c r="B2535" s="69"/>
      <c r="C2535" s="70"/>
      <c r="D2535" s="71"/>
    </row>
    <row r="2536" spans="2:4" x14ac:dyDescent="0.2">
      <c r="B2536" s="69"/>
      <c r="C2536" s="70"/>
      <c r="D2536" s="71"/>
    </row>
    <row r="2537" spans="2:4" x14ac:dyDescent="0.2">
      <c r="B2537" s="69"/>
      <c r="C2537" s="70"/>
      <c r="D2537" s="71"/>
    </row>
    <row r="2538" spans="2:4" x14ac:dyDescent="0.2">
      <c r="B2538" s="69"/>
      <c r="C2538" s="70"/>
      <c r="D2538" s="71"/>
    </row>
    <row r="2539" spans="2:4" x14ac:dyDescent="0.2">
      <c r="B2539" s="69"/>
      <c r="C2539" s="70"/>
      <c r="D2539" s="71"/>
    </row>
    <row r="2540" spans="2:4" x14ac:dyDescent="0.2">
      <c r="B2540" s="69"/>
      <c r="C2540" s="70"/>
      <c r="D2540" s="71"/>
    </row>
    <row r="2541" spans="2:4" x14ac:dyDescent="0.2">
      <c r="B2541" s="69"/>
      <c r="C2541" s="70"/>
      <c r="D2541" s="71"/>
    </row>
    <row r="2542" spans="2:4" x14ac:dyDescent="0.2">
      <c r="B2542" s="69"/>
      <c r="C2542" s="70"/>
      <c r="D2542" s="71"/>
    </row>
    <row r="2543" spans="2:4" x14ac:dyDescent="0.2">
      <c r="B2543" s="69"/>
      <c r="C2543" s="70"/>
      <c r="D2543" s="71"/>
    </row>
    <row r="2544" spans="2:4" x14ac:dyDescent="0.2">
      <c r="B2544" s="69"/>
      <c r="C2544" s="70"/>
      <c r="D2544" s="71"/>
    </row>
    <row r="2545" spans="2:4" x14ac:dyDescent="0.2">
      <c r="B2545" s="69"/>
      <c r="C2545" s="70"/>
      <c r="D2545" s="71"/>
    </row>
    <row r="2546" spans="2:4" x14ac:dyDescent="0.2">
      <c r="B2546" s="69"/>
      <c r="C2546" s="70"/>
      <c r="D2546" s="71"/>
    </row>
    <row r="2547" spans="2:4" x14ac:dyDescent="0.2">
      <c r="B2547" s="69"/>
      <c r="C2547" s="70"/>
      <c r="D2547" s="71"/>
    </row>
    <row r="2548" spans="2:4" x14ac:dyDescent="0.2">
      <c r="B2548" s="69"/>
      <c r="C2548" s="70"/>
      <c r="D2548" s="71"/>
    </row>
    <row r="2549" spans="2:4" x14ac:dyDescent="0.2">
      <c r="B2549" s="69"/>
      <c r="C2549" s="70"/>
      <c r="D2549" s="71"/>
    </row>
    <row r="2550" spans="2:4" x14ac:dyDescent="0.2">
      <c r="B2550" s="69"/>
      <c r="C2550" s="70"/>
      <c r="D2550" s="71"/>
    </row>
    <row r="2551" spans="2:4" x14ac:dyDescent="0.2">
      <c r="B2551" s="69"/>
      <c r="C2551" s="70"/>
      <c r="D2551" s="71"/>
    </row>
    <row r="2552" spans="2:4" x14ac:dyDescent="0.2">
      <c r="B2552" s="69"/>
      <c r="C2552" s="70"/>
      <c r="D2552" s="71"/>
    </row>
    <row r="2553" spans="2:4" x14ac:dyDescent="0.2">
      <c r="B2553" s="69"/>
      <c r="C2553" s="70"/>
      <c r="D2553" s="71"/>
    </row>
    <row r="2554" spans="2:4" x14ac:dyDescent="0.2">
      <c r="B2554" s="69"/>
      <c r="C2554" s="70"/>
      <c r="D2554" s="71"/>
    </row>
    <row r="2555" spans="2:4" x14ac:dyDescent="0.2">
      <c r="B2555" s="69"/>
      <c r="C2555" s="70"/>
      <c r="D2555" s="71"/>
    </row>
    <row r="2556" spans="2:4" x14ac:dyDescent="0.2">
      <c r="B2556" s="69"/>
      <c r="C2556" s="70"/>
      <c r="D2556" s="71"/>
    </row>
    <row r="2557" spans="2:4" x14ac:dyDescent="0.2">
      <c r="B2557" s="69"/>
      <c r="C2557" s="70"/>
      <c r="D2557" s="71"/>
    </row>
    <row r="2558" spans="2:4" x14ac:dyDescent="0.2">
      <c r="B2558" s="69"/>
      <c r="C2558" s="70"/>
      <c r="D2558" s="71"/>
    </row>
    <row r="2559" spans="2:4" x14ac:dyDescent="0.2">
      <c r="B2559" s="69"/>
      <c r="C2559" s="70"/>
      <c r="D2559" s="71"/>
    </row>
    <row r="2560" spans="2:4" x14ac:dyDescent="0.2">
      <c r="B2560" s="69"/>
      <c r="C2560" s="70"/>
      <c r="D2560" s="71"/>
    </row>
    <row r="2561" spans="2:4" x14ac:dyDescent="0.2">
      <c r="B2561" s="69"/>
      <c r="C2561" s="70"/>
      <c r="D2561" s="71"/>
    </row>
    <row r="2562" spans="2:4" x14ac:dyDescent="0.2">
      <c r="B2562" s="69"/>
      <c r="C2562" s="70"/>
      <c r="D2562" s="71"/>
    </row>
    <row r="2563" spans="2:4" x14ac:dyDescent="0.2">
      <c r="B2563" s="69"/>
      <c r="C2563" s="70"/>
      <c r="D2563" s="71"/>
    </row>
    <row r="2564" spans="2:4" x14ac:dyDescent="0.2">
      <c r="B2564" s="69"/>
      <c r="C2564" s="70"/>
      <c r="D2564" s="71"/>
    </row>
    <row r="2565" spans="2:4" x14ac:dyDescent="0.2">
      <c r="B2565" s="69"/>
      <c r="C2565" s="70"/>
      <c r="D2565" s="71"/>
    </row>
    <row r="2566" spans="2:4" x14ac:dyDescent="0.2">
      <c r="B2566" s="69"/>
      <c r="C2566" s="70"/>
      <c r="D2566" s="71"/>
    </row>
    <row r="2567" spans="2:4" x14ac:dyDescent="0.2">
      <c r="B2567" s="69"/>
      <c r="C2567" s="70"/>
      <c r="D2567" s="71"/>
    </row>
    <row r="2568" spans="2:4" x14ac:dyDescent="0.2">
      <c r="B2568" s="69"/>
      <c r="C2568" s="70"/>
      <c r="D2568" s="71"/>
    </row>
    <row r="2569" spans="2:4" x14ac:dyDescent="0.2">
      <c r="B2569" s="69"/>
      <c r="C2569" s="70"/>
      <c r="D2569" s="71"/>
    </row>
    <row r="2570" spans="2:4" x14ac:dyDescent="0.2">
      <c r="B2570" s="69"/>
      <c r="C2570" s="70"/>
      <c r="D2570" s="71"/>
    </row>
    <row r="2571" spans="2:4" x14ac:dyDescent="0.2">
      <c r="B2571" s="69"/>
      <c r="C2571" s="70"/>
      <c r="D2571" s="71"/>
    </row>
    <row r="2572" spans="2:4" x14ac:dyDescent="0.2">
      <c r="B2572" s="69"/>
      <c r="C2572" s="70"/>
      <c r="D2572" s="71"/>
    </row>
    <row r="2573" spans="2:4" x14ac:dyDescent="0.2">
      <c r="B2573" s="69"/>
      <c r="C2573" s="70"/>
      <c r="D2573" s="71"/>
    </row>
    <row r="2574" spans="2:4" x14ac:dyDescent="0.2">
      <c r="B2574" s="69"/>
      <c r="C2574" s="70"/>
      <c r="D2574" s="71"/>
    </row>
    <row r="2575" spans="2:4" x14ac:dyDescent="0.2">
      <c r="B2575" s="69"/>
      <c r="C2575" s="70"/>
      <c r="D2575" s="71"/>
    </row>
    <row r="2576" spans="2:4" x14ac:dyDescent="0.2">
      <c r="B2576" s="69"/>
      <c r="C2576" s="70"/>
      <c r="D2576" s="71"/>
    </row>
    <row r="2577" spans="2:4" x14ac:dyDescent="0.2">
      <c r="B2577" s="69"/>
      <c r="C2577" s="70"/>
      <c r="D2577" s="71"/>
    </row>
    <row r="2578" spans="2:4" x14ac:dyDescent="0.2">
      <c r="B2578" s="69"/>
      <c r="C2578" s="70"/>
      <c r="D2578" s="71"/>
    </row>
    <row r="2579" spans="2:4" x14ac:dyDescent="0.2">
      <c r="B2579" s="69"/>
      <c r="C2579" s="70"/>
      <c r="D2579" s="71"/>
    </row>
    <row r="2580" spans="2:4" x14ac:dyDescent="0.2">
      <c r="B2580" s="69"/>
      <c r="C2580" s="70"/>
      <c r="D2580" s="71"/>
    </row>
    <row r="2581" spans="2:4" x14ac:dyDescent="0.2">
      <c r="B2581" s="69"/>
      <c r="C2581" s="70"/>
      <c r="D2581" s="71"/>
    </row>
    <row r="2582" spans="2:4" x14ac:dyDescent="0.2">
      <c r="B2582" s="69"/>
      <c r="C2582" s="70"/>
      <c r="D2582" s="71"/>
    </row>
    <row r="2583" spans="2:4" x14ac:dyDescent="0.2">
      <c r="B2583" s="69"/>
      <c r="C2583" s="70"/>
      <c r="D2583" s="71"/>
    </row>
    <row r="2584" spans="2:4" x14ac:dyDescent="0.2">
      <c r="B2584" s="69"/>
      <c r="C2584" s="70"/>
      <c r="D2584" s="71"/>
    </row>
    <row r="2585" spans="2:4" x14ac:dyDescent="0.2">
      <c r="B2585" s="69"/>
      <c r="C2585" s="70"/>
      <c r="D2585" s="71"/>
    </row>
    <row r="2586" spans="2:4" x14ac:dyDescent="0.2">
      <c r="B2586" s="69"/>
      <c r="C2586" s="70"/>
      <c r="D2586" s="71"/>
    </row>
    <row r="2587" spans="2:4" x14ac:dyDescent="0.2">
      <c r="B2587" s="69"/>
      <c r="C2587" s="70"/>
      <c r="D2587" s="71"/>
    </row>
    <row r="2588" spans="2:4" x14ac:dyDescent="0.2">
      <c r="B2588" s="69"/>
      <c r="C2588" s="70"/>
      <c r="D2588" s="71"/>
    </row>
    <row r="2589" spans="2:4" x14ac:dyDescent="0.2">
      <c r="B2589" s="69"/>
      <c r="C2589" s="70"/>
      <c r="D2589" s="71"/>
    </row>
    <row r="2590" spans="2:4" x14ac:dyDescent="0.2">
      <c r="B2590" s="69"/>
      <c r="C2590" s="70"/>
      <c r="D2590" s="71"/>
    </row>
    <row r="2591" spans="2:4" x14ac:dyDescent="0.2">
      <c r="B2591" s="69"/>
      <c r="C2591" s="70"/>
      <c r="D2591" s="71"/>
    </row>
    <row r="2592" spans="2:4" x14ac:dyDescent="0.2">
      <c r="B2592" s="69"/>
      <c r="C2592" s="70"/>
      <c r="D2592" s="71"/>
    </row>
    <row r="2593" spans="2:4" x14ac:dyDescent="0.2">
      <c r="B2593" s="69"/>
      <c r="C2593" s="70"/>
      <c r="D2593" s="71"/>
    </row>
    <row r="2594" spans="2:4" x14ac:dyDescent="0.2">
      <c r="B2594" s="69"/>
      <c r="C2594" s="70"/>
      <c r="D2594" s="71"/>
    </row>
    <row r="2595" spans="2:4" x14ac:dyDescent="0.2">
      <c r="B2595" s="69"/>
      <c r="C2595" s="70"/>
      <c r="D2595" s="71"/>
    </row>
    <row r="2596" spans="2:4" x14ac:dyDescent="0.2">
      <c r="B2596" s="69"/>
      <c r="C2596" s="70"/>
      <c r="D2596" s="71"/>
    </row>
    <row r="2597" spans="2:4" x14ac:dyDescent="0.2">
      <c r="B2597" s="69"/>
      <c r="C2597" s="70"/>
      <c r="D2597" s="71"/>
    </row>
    <row r="2598" spans="2:4" x14ac:dyDescent="0.2">
      <c r="B2598" s="69"/>
      <c r="C2598" s="70"/>
      <c r="D2598" s="71"/>
    </row>
    <row r="2599" spans="2:4" x14ac:dyDescent="0.2">
      <c r="B2599" s="69"/>
      <c r="C2599" s="70"/>
      <c r="D2599" s="71"/>
    </row>
    <row r="2600" spans="2:4" x14ac:dyDescent="0.2">
      <c r="B2600" s="69"/>
      <c r="C2600" s="70"/>
      <c r="D2600" s="71"/>
    </row>
    <row r="2601" spans="2:4" x14ac:dyDescent="0.2">
      <c r="B2601" s="69"/>
      <c r="C2601" s="70"/>
      <c r="D2601" s="71"/>
    </row>
    <row r="2602" spans="2:4" x14ac:dyDescent="0.2">
      <c r="B2602" s="69"/>
      <c r="C2602" s="70"/>
      <c r="D2602" s="71"/>
    </row>
    <row r="2603" spans="2:4" x14ac:dyDescent="0.2">
      <c r="B2603" s="69"/>
      <c r="C2603" s="70"/>
      <c r="D2603" s="71"/>
    </row>
    <row r="2604" spans="2:4" x14ac:dyDescent="0.2">
      <c r="B2604" s="69"/>
      <c r="C2604" s="70"/>
      <c r="D2604" s="71"/>
    </row>
    <row r="2605" spans="2:4" x14ac:dyDescent="0.2">
      <c r="B2605" s="69"/>
      <c r="C2605" s="70"/>
      <c r="D2605" s="71"/>
    </row>
    <row r="2606" spans="2:4" x14ac:dyDescent="0.2">
      <c r="B2606" s="69"/>
      <c r="C2606" s="70"/>
      <c r="D2606" s="71"/>
    </row>
    <row r="2607" spans="2:4" x14ac:dyDescent="0.2">
      <c r="B2607" s="69"/>
      <c r="C2607" s="70"/>
      <c r="D2607" s="71"/>
    </row>
    <row r="2608" spans="2:4" x14ac:dyDescent="0.2">
      <c r="B2608" s="69"/>
      <c r="C2608" s="70"/>
      <c r="D2608" s="71"/>
    </row>
    <row r="2609" spans="2:4" x14ac:dyDescent="0.2">
      <c r="B2609" s="69"/>
      <c r="C2609" s="70"/>
      <c r="D2609" s="71"/>
    </row>
    <row r="2610" spans="2:4" x14ac:dyDescent="0.2">
      <c r="B2610" s="69"/>
      <c r="C2610" s="70"/>
      <c r="D2610" s="71"/>
    </row>
    <row r="2611" spans="2:4" x14ac:dyDescent="0.2">
      <c r="B2611" s="69"/>
      <c r="C2611" s="70"/>
      <c r="D2611" s="71"/>
    </row>
    <row r="2612" spans="2:4" x14ac:dyDescent="0.2">
      <c r="B2612" s="69"/>
      <c r="C2612" s="70"/>
      <c r="D2612" s="71"/>
    </row>
    <row r="2613" spans="2:4" x14ac:dyDescent="0.2">
      <c r="B2613" s="69"/>
      <c r="C2613" s="70"/>
      <c r="D2613" s="71"/>
    </row>
    <row r="2614" spans="2:4" x14ac:dyDescent="0.2">
      <c r="B2614" s="69"/>
      <c r="C2614" s="70"/>
      <c r="D2614" s="71"/>
    </row>
    <row r="2615" spans="2:4" x14ac:dyDescent="0.2">
      <c r="B2615" s="69"/>
      <c r="C2615" s="70"/>
      <c r="D2615" s="71"/>
    </row>
    <row r="2616" spans="2:4" x14ac:dyDescent="0.2">
      <c r="B2616" s="69"/>
      <c r="C2616" s="70"/>
      <c r="D2616" s="71"/>
    </row>
    <row r="2617" spans="2:4" x14ac:dyDescent="0.2">
      <c r="B2617" s="69"/>
      <c r="C2617" s="70"/>
      <c r="D2617" s="71"/>
    </row>
    <row r="2618" spans="2:4" x14ac:dyDescent="0.2">
      <c r="B2618" s="69"/>
      <c r="C2618" s="70"/>
      <c r="D2618" s="71"/>
    </row>
    <row r="2619" spans="2:4" x14ac:dyDescent="0.2">
      <c r="B2619" s="69"/>
      <c r="C2619" s="70"/>
      <c r="D2619" s="71"/>
    </row>
    <row r="2620" spans="2:4" x14ac:dyDescent="0.2">
      <c r="B2620" s="69"/>
      <c r="C2620" s="70"/>
      <c r="D2620" s="71"/>
    </row>
    <row r="2621" spans="2:4" x14ac:dyDescent="0.2">
      <c r="B2621" s="69"/>
      <c r="C2621" s="70"/>
      <c r="D2621" s="71"/>
    </row>
    <row r="2622" spans="2:4" x14ac:dyDescent="0.2">
      <c r="B2622" s="69"/>
      <c r="C2622" s="70"/>
      <c r="D2622" s="71"/>
    </row>
    <row r="2623" spans="2:4" x14ac:dyDescent="0.2">
      <c r="B2623" s="69"/>
      <c r="C2623" s="70"/>
      <c r="D2623" s="71"/>
    </row>
    <row r="2624" spans="2:4" x14ac:dyDescent="0.2">
      <c r="B2624" s="69"/>
      <c r="C2624" s="70"/>
      <c r="D2624" s="71"/>
    </row>
    <row r="2625" spans="2:4" x14ac:dyDescent="0.2">
      <c r="B2625" s="69"/>
      <c r="C2625" s="70"/>
      <c r="D2625" s="71"/>
    </row>
    <row r="2626" spans="2:4" x14ac:dyDescent="0.2">
      <c r="B2626" s="69"/>
      <c r="C2626" s="70"/>
      <c r="D2626" s="71"/>
    </row>
    <row r="2627" spans="2:4" x14ac:dyDescent="0.2">
      <c r="B2627" s="69"/>
      <c r="C2627" s="70"/>
      <c r="D2627" s="71"/>
    </row>
    <row r="2628" spans="2:4" x14ac:dyDescent="0.2">
      <c r="B2628" s="69"/>
      <c r="C2628" s="70"/>
      <c r="D2628" s="71"/>
    </row>
    <row r="2629" spans="2:4" x14ac:dyDescent="0.2">
      <c r="B2629" s="69"/>
      <c r="C2629" s="70"/>
      <c r="D2629" s="71"/>
    </row>
    <row r="2630" spans="2:4" x14ac:dyDescent="0.2">
      <c r="B2630" s="69"/>
      <c r="C2630" s="70"/>
      <c r="D2630" s="71"/>
    </row>
    <row r="2631" spans="2:4" x14ac:dyDescent="0.2">
      <c r="B2631" s="69"/>
      <c r="C2631" s="70"/>
      <c r="D2631" s="71"/>
    </row>
    <row r="2632" spans="2:4" x14ac:dyDescent="0.2">
      <c r="B2632" s="69"/>
      <c r="C2632" s="70"/>
      <c r="D2632" s="71"/>
    </row>
    <row r="2633" spans="2:4" x14ac:dyDescent="0.2">
      <c r="B2633" s="69"/>
      <c r="C2633" s="70"/>
      <c r="D2633" s="71"/>
    </row>
    <row r="2634" spans="2:4" x14ac:dyDescent="0.2">
      <c r="B2634" s="69"/>
      <c r="C2634" s="70"/>
      <c r="D2634" s="71"/>
    </row>
    <row r="2635" spans="2:4" x14ac:dyDescent="0.2">
      <c r="B2635" s="69"/>
      <c r="C2635" s="70"/>
      <c r="D2635" s="71"/>
    </row>
    <row r="2636" spans="2:4" x14ac:dyDescent="0.2">
      <c r="B2636" s="69"/>
      <c r="C2636" s="70"/>
      <c r="D2636" s="71"/>
    </row>
    <row r="2637" spans="2:4" x14ac:dyDescent="0.2">
      <c r="B2637" s="69"/>
      <c r="C2637" s="70"/>
      <c r="D2637" s="71"/>
    </row>
    <row r="2638" spans="2:4" x14ac:dyDescent="0.2">
      <c r="B2638" s="69"/>
      <c r="C2638" s="70"/>
      <c r="D2638" s="71"/>
    </row>
    <row r="2639" spans="2:4" x14ac:dyDescent="0.2">
      <c r="B2639" s="69"/>
      <c r="C2639" s="70"/>
      <c r="D2639" s="71"/>
    </row>
    <row r="2640" spans="2:4" x14ac:dyDescent="0.2">
      <c r="B2640" s="69"/>
      <c r="C2640" s="70"/>
      <c r="D2640" s="71"/>
    </row>
    <row r="2641" spans="2:4" x14ac:dyDescent="0.2">
      <c r="B2641" s="69"/>
      <c r="C2641" s="70"/>
      <c r="D2641" s="71"/>
    </row>
    <row r="2642" spans="2:4" x14ac:dyDescent="0.2">
      <c r="B2642" s="69"/>
      <c r="C2642" s="70"/>
      <c r="D2642" s="71"/>
    </row>
    <row r="2643" spans="2:4" x14ac:dyDescent="0.2">
      <c r="B2643" s="69"/>
      <c r="C2643" s="70"/>
      <c r="D2643" s="71"/>
    </row>
    <row r="2644" spans="2:4" x14ac:dyDescent="0.2">
      <c r="B2644" s="69"/>
      <c r="C2644" s="70"/>
      <c r="D2644" s="71"/>
    </row>
    <row r="2645" spans="2:4" x14ac:dyDescent="0.2">
      <c r="B2645" s="69"/>
      <c r="C2645" s="70"/>
      <c r="D2645" s="71"/>
    </row>
    <row r="2646" spans="2:4" x14ac:dyDescent="0.2">
      <c r="B2646" s="69"/>
      <c r="C2646" s="70"/>
      <c r="D2646" s="71"/>
    </row>
    <row r="2647" spans="2:4" x14ac:dyDescent="0.2">
      <c r="B2647" s="69"/>
      <c r="C2647" s="70"/>
      <c r="D2647" s="71"/>
    </row>
    <row r="2648" spans="2:4" x14ac:dyDescent="0.2">
      <c r="B2648" s="69"/>
      <c r="C2648" s="70"/>
      <c r="D2648" s="71"/>
    </row>
    <row r="2649" spans="2:4" x14ac:dyDescent="0.2">
      <c r="B2649" s="69"/>
      <c r="C2649" s="70"/>
      <c r="D2649" s="71"/>
    </row>
    <row r="2650" spans="2:4" x14ac:dyDescent="0.2">
      <c r="B2650" s="69"/>
      <c r="C2650" s="70"/>
      <c r="D2650" s="71"/>
    </row>
    <row r="2651" spans="2:4" x14ac:dyDescent="0.2">
      <c r="B2651" s="69"/>
      <c r="C2651" s="70"/>
      <c r="D2651" s="71"/>
    </row>
    <row r="2652" spans="2:4" x14ac:dyDescent="0.2">
      <c r="B2652" s="69"/>
      <c r="C2652" s="70"/>
      <c r="D2652" s="71"/>
    </row>
    <row r="2653" spans="2:4" x14ac:dyDescent="0.2">
      <c r="B2653" s="69"/>
      <c r="C2653" s="70"/>
      <c r="D2653" s="71"/>
    </row>
    <row r="2654" spans="2:4" x14ac:dyDescent="0.2">
      <c r="B2654" s="69"/>
      <c r="C2654" s="70"/>
      <c r="D2654" s="71"/>
    </row>
    <row r="2655" spans="2:4" x14ac:dyDescent="0.2">
      <c r="B2655" s="69"/>
      <c r="C2655" s="70"/>
      <c r="D2655" s="71"/>
    </row>
    <row r="2656" spans="2:4" x14ac:dyDescent="0.2">
      <c r="B2656" s="69"/>
      <c r="C2656" s="70"/>
      <c r="D2656" s="71"/>
    </row>
    <row r="2657" spans="2:4" x14ac:dyDescent="0.2">
      <c r="B2657" s="69"/>
      <c r="C2657" s="70"/>
      <c r="D2657" s="71"/>
    </row>
    <row r="2658" spans="2:4" x14ac:dyDescent="0.2">
      <c r="B2658" s="69"/>
      <c r="C2658" s="70"/>
      <c r="D2658" s="71"/>
    </row>
    <row r="2659" spans="2:4" x14ac:dyDescent="0.2">
      <c r="B2659" s="69"/>
      <c r="C2659" s="70"/>
      <c r="D2659" s="71"/>
    </row>
    <row r="2660" spans="2:4" x14ac:dyDescent="0.2">
      <c r="B2660" s="69"/>
      <c r="C2660" s="70"/>
      <c r="D2660" s="71"/>
    </row>
    <row r="2661" spans="2:4" x14ac:dyDescent="0.2">
      <c r="B2661" s="69"/>
      <c r="C2661" s="70"/>
      <c r="D2661" s="71"/>
    </row>
    <row r="2662" spans="2:4" x14ac:dyDescent="0.2">
      <c r="B2662" s="69"/>
      <c r="C2662" s="70"/>
      <c r="D2662" s="71"/>
    </row>
    <row r="2663" spans="2:4" x14ac:dyDescent="0.2">
      <c r="B2663" s="69"/>
      <c r="C2663" s="70"/>
      <c r="D2663" s="71"/>
    </row>
    <row r="2664" spans="2:4" x14ac:dyDescent="0.2">
      <c r="B2664" s="69"/>
      <c r="C2664" s="70"/>
      <c r="D2664" s="71"/>
    </row>
    <row r="2665" spans="2:4" x14ac:dyDescent="0.2">
      <c r="B2665" s="69"/>
      <c r="C2665" s="70"/>
      <c r="D2665" s="71"/>
    </row>
    <row r="2666" spans="2:4" x14ac:dyDescent="0.2">
      <c r="B2666" s="69"/>
      <c r="C2666" s="70"/>
      <c r="D2666" s="71"/>
    </row>
    <row r="2667" spans="2:4" x14ac:dyDescent="0.2">
      <c r="B2667" s="69"/>
      <c r="C2667" s="70"/>
      <c r="D2667" s="71"/>
    </row>
    <row r="2668" spans="2:4" x14ac:dyDescent="0.2">
      <c r="B2668" s="69"/>
      <c r="C2668" s="70"/>
      <c r="D2668" s="71"/>
    </row>
    <row r="2669" spans="2:4" x14ac:dyDescent="0.2">
      <c r="B2669" s="69"/>
      <c r="C2669" s="70"/>
      <c r="D2669" s="71"/>
    </row>
    <row r="2670" spans="2:4" x14ac:dyDescent="0.2">
      <c r="B2670" s="69"/>
      <c r="C2670" s="70"/>
      <c r="D2670" s="71"/>
    </row>
    <row r="2671" spans="2:4" x14ac:dyDescent="0.2">
      <c r="B2671" s="69"/>
      <c r="C2671" s="70"/>
      <c r="D2671" s="71"/>
    </row>
    <row r="2672" spans="2:4" x14ac:dyDescent="0.2">
      <c r="B2672" s="69"/>
      <c r="C2672" s="70"/>
      <c r="D2672" s="71"/>
    </row>
    <row r="2673" spans="2:4" x14ac:dyDescent="0.2">
      <c r="B2673" s="69"/>
      <c r="C2673" s="70"/>
      <c r="D2673" s="71"/>
    </row>
    <row r="2674" spans="2:4" x14ac:dyDescent="0.2">
      <c r="B2674" s="69"/>
      <c r="C2674" s="70"/>
      <c r="D2674" s="71"/>
    </row>
    <row r="2675" spans="2:4" x14ac:dyDescent="0.2">
      <c r="B2675" s="69"/>
      <c r="C2675" s="70"/>
      <c r="D2675" s="71"/>
    </row>
    <row r="2676" spans="2:4" x14ac:dyDescent="0.2">
      <c r="B2676" s="69"/>
      <c r="C2676" s="70"/>
      <c r="D2676" s="71"/>
    </row>
    <row r="2677" spans="2:4" x14ac:dyDescent="0.2">
      <c r="B2677" s="69"/>
      <c r="C2677" s="70"/>
      <c r="D2677" s="71"/>
    </row>
    <row r="2678" spans="2:4" x14ac:dyDescent="0.2">
      <c r="B2678" s="69"/>
      <c r="C2678" s="70"/>
      <c r="D2678" s="71"/>
    </row>
    <row r="2679" spans="2:4" x14ac:dyDescent="0.2">
      <c r="B2679" s="69"/>
      <c r="C2679" s="70"/>
      <c r="D2679" s="71"/>
    </row>
    <row r="2680" spans="2:4" x14ac:dyDescent="0.2">
      <c r="B2680" s="69"/>
      <c r="C2680" s="70"/>
      <c r="D2680" s="71"/>
    </row>
    <row r="2681" spans="2:4" x14ac:dyDescent="0.2">
      <c r="B2681" s="69"/>
      <c r="C2681" s="70"/>
      <c r="D2681" s="71"/>
    </row>
    <row r="2682" spans="2:4" x14ac:dyDescent="0.2">
      <c r="B2682" s="69"/>
      <c r="C2682" s="70"/>
      <c r="D2682" s="71"/>
    </row>
    <row r="2683" spans="2:4" x14ac:dyDescent="0.2">
      <c r="B2683" s="69"/>
      <c r="C2683" s="70"/>
      <c r="D2683" s="71"/>
    </row>
    <row r="2684" spans="2:4" x14ac:dyDescent="0.2">
      <c r="B2684" s="69"/>
      <c r="C2684" s="70"/>
      <c r="D2684" s="71"/>
    </row>
    <row r="2685" spans="2:4" x14ac:dyDescent="0.2">
      <c r="B2685" s="69"/>
      <c r="C2685" s="70"/>
      <c r="D2685" s="71"/>
    </row>
    <row r="2686" spans="2:4" x14ac:dyDescent="0.2">
      <c r="B2686" s="69"/>
      <c r="C2686" s="70"/>
      <c r="D2686" s="71"/>
    </row>
    <row r="2687" spans="2:4" x14ac:dyDescent="0.2">
      <c r="B2687" s="69"/>
      <c r="C2687" s="70"/>
      <c r="D2687" s="71"/>
    </row>
    <row r="2688" spans="2:4" x14ac:dyDescent="0.2">
      <c r="B2688" s="69"/>
      <c r="C2688" s="70"/>
      <c r="D2688" s="71"/>
    </row>
    <row r="2689" spans="2:4" x14ac:dyDescent="0.2">
      <c r="B2689" s="69"/>
      <c r="C2689" s="70"/>
      <c r="D2689" s="71"/>
    </row>
    <row r="2690" spans="2:4" x14ac:dyDescent="0.2">
      <c r="B2690" s="69"/>
      <c r="C2690" s="70"/>
      <c r="D2690" s="71"/>
    </row>
    <row r="2691" spans="2:4" x14ac:dyDescent="0.2">
      <c r="B2691" s="69"/>
      <c r="C2691" s="70"/>
      <c r="D2691" s="71"/>
    </row>
    <row r="2692" spans="2:4" x14ac:dyDescent="0.2">
      <c r="B2692" s="69"/>
      <c r="C2692" s="70"/>
      <c r="D2692" s="71"/>
    </row>
    <row r="2693" spans="2:4" x14ac:dyDescent="0.2">
      <c r="B2693" s="69"/>
      <c r="C2693" s="70"/>
      <c r="D2693" s="71"/>
    </row>
    <row r="2694" spans="2:4" x14ac:dyDescent="0.2">
      <c r="B2694" s="69"/>
      <c r="C2694" s="70"/>
      <c r="D2694" s="71"/>
    </row>
    <row r="2695" spans="2:4" x14ac:dyDescent="0.2">
      <c r="B2695" s="69"/>
      <c r="C2695" s="70"/>
      <c r="D2695" s="71"/>
    </row>
    <row r="2696" spans="2:4" x14ac:dyDescent="0.2">
      <c r="B2696" s="69"/>
      <c r="C2696" s="70"/>
      <c r="D2696" s="71"/>
    </row>
    <row r="2697" spans="2:4" x14ac:dyDescent="0.2">
      <c r="B2697" s="69"/>
      <c r="C2697" s="70"/>
      <c r="D2697" s="71"/>
    </row>
    <row r="2698" spans="2:4" x14ac:dyDescent="0.2">
      <c r="B2698" s="69"/>
      <c r="C2698" s="70"/>
      <c r="D2698" s="71"/>
    </row>
    <row r="2699" spans="2:4" x14ac:dyDescent="0.2">
      <c r="B2699" s="69"/>
      <c r="C2699" s="70"/>
      <c r="D2699" s="71"/>
    </row>
    <row r="2700" spans="2:4" x14ac:dyDescent="0.2">
      <c r="B2700" s="69"/>
      <c r="C2700" s="70"/>
      <c r="D2700" s="71"/>
    </row>
    <row r="2701" spans="2:4" x14ac:dyDescent="0.2">
      <c r="B2701" s="69"/>
      <c r="C2701" s="70"/>
      <c r="D2701" s="71"/>
    </row>
    <row r="2702" spans="2:4" x14ac:dyDescent="0.2">
      <c r="B2702" s="69"/>
      <c r="C2702" s="70"/>
      <c r="D2702" s="71"/>
    </row>
    <row r="2703" spans="2:4" x14ac:dyDescent="0.2">
      <c r="B2703" s="69"/>
      <c r="C2703" s="70"/>
      <c r="D2703" s="71"/>
    </row>
    <row r="2704" spans="2:4" x14ac:dyDescent="0.2">
      <c r="B2704" s="69"/>
      <c r="C2704" s="70"/>
      <c r="D2704" s="71"/>
    </row>
    <row r="2705" spans="2:4" x14ac:dyDescent="0.2">
      <c r="B2705" s="69"/>
      <c r="C2705" s="70"/>
      <c r="D2705" s="71"/>
    </row>
    <row r="2706" spans="2:4" x14ac:dyDescent="0.2">
      <c r="B2706" s="69"/>
      <c r="C2706" s="70"/>
      <c r="D2706" s="71"/>
    </row>
    <row r="2707" spans="2:4" x14ac:dyDescent="0.2">
      <c r="B2707" s="69"/>
      <c r="C2707" s="70"/>
      <c r="D2707" s="71"/>
    </row>
    <row r="2708" spans="2:4" x14ac:dyDescent="0.2">
      <c r="B2708" s="69"/>
      <c r="C2708" s="70"/>
      <c r="D2708" s="71"/>
    </row>
    <row r="2709" spans="2:4" x14ac:dyDescent="0.2">
      <c r="B2709" s="69"/>
      <c r="C2709" s="70"/>
      <c r="D2709" s="71"/>
    </row>
    <row r="2710" spans="2:4" x14ac:dyDescent="0.2">
      <c r="B2710" s="69"/>
      <c r="C2710" s="70"/>
      <c r="D2710" s="71"/>
    </row>
    <row r="2711" spans="2:4" x14ac:dyDescent="0.2">
      <c r="B2711" s="69"/>
      <c r="C2711" s="70"/>
      <c r="D2711" s="71"/>
    </row>
    <row r="2712" spans="2:4" x14ac:dyDescent="0.2">
      <c r="B2712" s="69"/>
      <c r="C2712" s="70"/>
      <c r="D2712" s="71"/>
    </row>
    <row r="2713" spans="2:4" x14ac:dyDescent="0.2">
      <c r="B2713" s="69"/>
      <c r="C2713" s="70"/>
      <c r="D2713" s="71"/>
    </row>
    <row r="2714" spans="2:4" x14ac:dyDescent="0.2">
      <c r="B2714" s="69"/>
      <c r="C2714" s="70"/>
      <c r="D2714" s="71"/>
    </row>
    <row r="2715" spans="2:4" x14ac:dyDescent="0.2">
      <c r="B2715" s="69"/>
      <c r="C2715" s="70"/>
      <c r="D2715" s="71"/>
    </row>
    <row r="2716" spans="2:4" x14ac:dyDescent="0.2">
      <c r="B2716" s="69"/>
      <c r="C2716" s="70"/>
      <c r="D2716" s="71"/>
    </row>
    <row r="2717" spans="2:4" x14ac:dyDescent="0.2">
      <c r="B2717" s="69"/>
      <c r="C2717" s="70"/>
      <c r="D2717" s="71"/>
    </row>
    <row r="2718" spans="2:4" x14ac:dyDescent="0.2">
      <c r="B2718" s="69"/>
      <c r="C2718" s="70"/>
      <c r="D2718" s="71"/>
    </row>
    <row r="2719" spans="2:4" x14ac:dyDescent="0.2">
      <c r="B2719" s="69"/>
      <c r="C2719" s="70"/>
      <c r="D2719" s="71"/>
    </row>
    <row r="2720" spans="2:4" x14ac:dyDescent="0.2">
      <c r="B2720" s="69"/>
      <c r="C2720" s="70"/>
      <c r="D2720" s="71"/>
    </row>
    <row r="2721" spans="2:4" x14ac:dyDescent="0.2">
      <c r="B2721" s="69"/>
      <c r="C2721" s="70"/>
      <c r="D2721" s="71"/>
    </row>
    <row r="2722" spans="2:4" x14ac:dyDescent="0.2">
      <c r="B2722" s="69"/>
      <c r="C2722" s="70"/>
      <c r="D2722" s="71"/>
    </row>
    <row r="2723" spans="2:4" x14ac:dyDescent="0.2">
      <c r="B2723" s="69"/>
      <c r="C2723" s="70"/>
      <c r="D2723" s="71"/>
    </row>
    <row r="2724" spans="2:4" x14ac:dyDescent="0.2">
      <c r="B2724" s="69"/>
      <c r="C2724" s="70"/>
      <c r="D2724" s="71"/>
    </row>
    <row r="2725" spans="2:4" x14ac:dyDescent="0.2">
      <c r="B2725" s="69"/>
      <c r="C2725" s="70"/>
      <c r="D2725" s="71"/>
    </row>
    <row r="2726" spans="2:4" x14ac:dyDescent="0.2">
      <c r="B2726" s="69"/>
      <c r="C2726" s="70"/>
      <c r="D2726" s="71"/>
    </row>
    <row r="2727" spans="2:4" x14ac:dyDescent="0.2">
      <c r="B2727" s="69"/>
      <c r="C2727" s="70"/>
      <c r="D2727" s="71"/>
    </row>
    <row r="2728" spans="2:4" x14ac:dyDescent="0.2">
      <c r="B2728" s="69"/>
      <c r="C2728" s="70"/>
      <c r="D2728" s="71"/>
    </row>
    <row r="2729" spans="2:4" x14ac:dyDescent="0.2">
      <c r="B2729" s="69"/>
      <c r="C2729" s="70"/>
      <c r="D2729" s="71"/>
    </row>
    <row r="2730" spans="2:4" x14ac:dyDescent="0.2">
      <c r="B2730" s="69"/>
      <c r="C2730" s="70"/>
      <c r="D2730" s="71"/>
    </row>
    <row r="2731" spans="2:4" x14ac:dyDescent="0.2">
      <c r="B2731" s="69"/>
      <c r="C2731" s="70"/>
      <c r="D2731" s="71"/>
    </row>
    <row r="2732" spans="2:4" x14ac:dyDescent="0.2">
      <c r="B2732" s="69"/>
      <c r="C2732" s="70"/>
      <c r="D2732" s="71"/>
    </row>
    <row r="2733" spans="2:4" x14ac:dyDescent="0.2">
      <c r="B2733" s="69"/>
      <c r="C2733" s="70"/>
      <c r="D2733" s="71"/>
    </row>
    <row r="2734" spans="2:4" x14ac:dyDescent="0.2">
      <c r="B2734" s="69"/>
      <c r="C2734" s="70"/>
      <c r="D2734" s="71"/>
    </row>
    <row r="2735" spans="2:4" x14ac:dyDescent="0.2">
      <c r="B2735" s="69"/>
      <c r="C2735" s="70"/>
      <c r="D2735" s="71"/>
    </row>
    <row r="2736" spans="2:4" x14ac:dyDescent="0.2">
      <c r="B2736" s="69"/>
      <c r="C2736" s="70"/>
      <c r="D2736" s="71"/>
    </row>
    <row r="2737" spans="2:4" x14ac:dyDescent="0.2">
      <c r="B2737" s="69"/>
      <c r="C2737" s="70"/>
      <c r="D2737" s="71"/>
    </row>
    <row r="2738" spans="2:4" x14ac:dyDescent="0.2">
      <c r="B2738" s="69"/>
      <c r="C2738" s="70"/>
      <c r="D2738" s="71"/>
    </row>
    <row r="2739" spans="2:4" x14ac:dyDescent="0.2">
      <c r="B2739" s="69"/>
      <c r="C2739" s="70"/>
      <c r="D2739" s="71"/>
    </row>
    <row r="2740" spans="2:4" x14ac:dyDescent="0.2">
      <c r="B2740" s="69"/>
      <c r="C2740" s="70"/>
      <c r="D2740" s="71"/>
    </row>
    <row r="2741" spans="2:4" x14ac:dyDescent="0.2">
      <c r="B2741" s="69"/>
      <c r="C2741" s="70"/>
      <c r="D2741" s="71"/>
    </row>
    <row r="2742" spans="2:4" x14ac:dyDescent="0.2">
      <c r="B2742" s="69"/>
      <c r="C2742" s="70"/>
      <c r="D2742" s="71"/>
    </row>
    <row r="2743" spans="2:4" x14ac:dyDescent="0.2">
      <c r="B2743" s="69"/>
      <c r="C2743" s="70"/>
      <c r="D2743" s="71"/>
    </row>
    <row r="2744" spans="2:4" x14ac:dyDescent="0.2">
      <c r="B2744" s="69"/>
      <c r="C2744" s="70"/>
      <c r="D2744" s="71"/>
    </row>
    <row r="2745" spans="2:4" x14ac:dyDescent="0.2">
      <c r="B2745" s="69"/>
      <c r="C2745" s="70"/>
      <c r="D2745" s="71"/>
    </row>
    <row r="2746" spans="2:4" x14ac:dyDescent="0.2">
      <c r="B2746" s="69"/>
      <c r="C2746" s="70"/>
      <c r="D2746" s="71"/>
    </row>
    <row r="2747" spans="2:4" x14ac:dyDescent="0.2">
      <c r="B2747" s="69"/>
      <c r="C2747" s="70"/>
      <c r="D2747" s="71"/>
    </row>
    <row r="2748" spans="2:4" x14ac:dyDescent="0.2">
      <c r="B2748" s="69"/>
      <c r="C2748" s="70"/>
      <c r="D2748" s="71"/>
    </row>
    <row r="2749" spans="2:4" x14ac:dyDescent="0.2">
      <c r="B2749" s="69"/>
      <c r="C2749" s="70"/>
      <c r="D2749" s="71"/>
    </row>
    <row r="2750" spans="2:4" x14ac:dyDescent="0.2">
      <c r="B2750" s="69"/>
      <c r="C2750" s="70"/>
      <c r="D2750" s="71"/>
    </row>
    <row r="2751" spans="2:4" x14ac:dyDescent="0.2">
      <c r="B2751" s="69"/>
      <c r="C2751" s="70"/>
      <c r="D2751" s="71"/>
    </row>
    <row r="2752" spans="2:4" x14ac:dyDescent="0.2">
      <c r="B2752" s="69"/>
      <c r="C2752" s="70"/>
      <c r="D2752" s="71"/>
    </row>
    <row r="2753" spans="2:4" x14ac:dyDescent="0.2">
      <c r="B2753" s="69"/>
      <c r="C2753" s="70"/>
      <c r="D2753" s="71"/>
    </row>
    <row r="2754" spans="2:4" x14ac:dyDescent="0.2">
      <c r="B2754" s="69"/>
      <c r="C2754" s="70"/>
      <c r="D2754" s="71"/>
    </row>
    <row r="2755" spans="2:4" x14ac:dyDescent="0.2">
      <c r="B2755" s="69"/>
      <c r="C2755" s="70"/>
      <c r="D2755" s="71"/>
    </row>
    <row r="2756" spans="2:4" x14ac:dyDescent="0.2">
      <c r="B2756" s="69"/>
      <c r="C2756" s="70"/>
      <c r="D2756" s="71"/>
    </row>
    <row r="2757" spans="2:4" x14ac:dyDescent="0.2">
      <c r="B2757" s="69"/>
      <c r="C2757" s="70"/>
      <c r="D2757" s="71"/>
    </row>
    <row r="2758" spans="2:4" x14ac:dyDescent="0.2">
      <c r="B2758" s="69"/>
      <c r="C2758" s="70"/>
      <c r="D2758" s="71"/>
    </row>
    <row r="2759" spans="2:4" x14ac:dyDescent="0.2">
      <c r="B2759" s="69"/>
      <c r="C2759" s="70"/>
      <c r="D2759" s="71"/>
    </row>
    <row r="2760" spans="2:4" x14ac:dyDescent="0.2">
      <c r="B2760" s="69"/>
      <c r="C2760" s="70"/>
      <c r="D2760" s="71"/>
    </row>
    <row r="2761" spans="2:4" x14ac:dyDescent="0.2">
      <c r="B2761" s="69"/>
      <c r="C2761" s="70"/>
      <c r="D2761" s="71"/>
    </row>
    <row r="2762" spans="2:4" x14ac:dyDescent="0.2">
      <c r="B2762" s="69"/>
      <c r="C2762" s="70"/>
      <c r="D2762" s="71"/>
    </row>
    <row r="2763" spans="2:4" x14ac:dyDescent="0.2">
      <c r="B2763" s="69"/>
      <c r="C2763" s="70"/>
      <c r="D2763" s="71"/>
    </row>
    <row r="2764" spans="2:4" x14ac:dyDescent="0.2">
      <c r="B2764" s="69"/>
      <c r="C2764" s="70"/>
      <c r="D2764" s="71"/>
    </row>
    <row r="2765" spans="2:4" x14ac:dyDescent="0.2">
      <c r="B2765" s="69"/>
      <c r="C2765" s="70"/>
      <c r="D2765" s="71"/>
    </row>
    <row r="2766" spans="2:4" x14ac:dyDescent="0.2">
      <c r="B2766" s="69"/>
      <c r="C2766" s="70"/>
      <c r="D2766" s="71"/>
    </row>
    <row r="2767" spans="2:4" x14ac:dyDescent="0.2">
      <c r="B2767" s="69"/>
      <c r="C2767" s="70"/>
      <c r="D2767" s="71"/>
    </row>
    <row r="2768" spans="2:4" x14ac:dyDescent="0.2">
      <c r="B2768" s="69"/>
      <c r="C2768" s="70"/>
      <c r="D2768" s="71"/>
    </row>
    <row r="2769" spans="2:4" x14ac:dyDescent="0.2">
      <c r="B2769" s="69"/>
      <c r="C2769" s="70"/>
      <c r="D2769" s="71"/>
    </row>
    <row r="2770" spans="2:4" x14ac:dyDescent="0.2">
      <c r="B2770" s="69"/>
      <c r="C2770" s="70"/>
      <c r="D2770" s="71"/>
    </row>
    <row r="2771" spans="2:4" x14ac:dyDescent="0.2">
      <c r="B2771" s="69"/>
      <c r="C2771" s="70"/>
      <c r="D2771" s="71"/>
    </row>
    <row r="2772" spans="2:4" x14ac:dyDescent="0.2">
      <c r="B2772" s="69"/>
      <c r="C2772" s="70"/>
      <c r="D2772" s="71"/>
    </row>
    <row r="2773" spans="2:4" x14ac:dyDescent="0.2">
      <c r="B2773" s="69"/>
      <c r="C2773" s="70"/>
      <c r="D2773" s="71"/>
    </row>
    <row r="2774" spans="2:4" x14ac:dyDescent="0.2">
      <c r="B2774" s="69"/>
      <c r="C2774" s="70"/>
      <c r="D2774" s="71"/>
    </row>
    <row r="2775" spans="2:4" x14ac:dyDescent="0.2">
      <c r="B2775" s="69"/>
      <c r="C2775" s="70"/>
      <c r="D2775" s="71"/>
    </row>
    <row r="2776" spans="2:4" x14ac:dyDescent="0.2">
      <c r="B2776" s="69"/>
      <c r="C2776" s="70"/>
      <c r="D2776" s="71"/>
    </row>
    <row r="2777" spans="2:4" x14ac:dyDescent="0.2">
      <c r="B2777" s="69"/>
      <c r="C2777" s="70"/>
      <c r="D2777" s="71"/>
    </row>
    <row r="2778" spans="2:4" x14ac:dyDescent="0.2">
      <c r="B2778" s="69"/>
      <c r="C2778" s="70"/>
      <c r="D2778" s="71"/>
    </row>
    <row r="2779" spans="2:4" x14ac:dyDescent="0.2">
      <c r="B2779" s="69"/>
      <c r="C2779" s="70"/>
      <c r="D2779" s="71"/>
    </row>
    <row r="2780" spans="2:4" x14ac:dyDescent="0.2">
      <c r="B2780" s="69"/>
      <c r="C2780" s="70"/>
      <c r="D2780" s="71"/>
    </row>
    <row r="2781" spans="2:4" x14ac:dyDescent="0.2">
      <c r="B2781" s="69"/>
      <c r="C2781" s="70"/>
      <c r="D2781" s="71"/>
    </row>
    <row r="2782" spans="2:4" x14ac:dyDescent="0.2">
      <c r="B2782" s="69"/>
      <c r="C2782" s="70"/>
      <c r="D2782" s="71"/>
    </row>
    <row r="2783" spans="2:4" x14ac:dyDescent="0.2">
      <c r="B2783" s="69"/>
      <c r="C2783" s="70"/>
      <c r="D2783" s="71"/>
    </row>
    <row r="2784" spans="2:4" x14ac:dyDescent="0.2">
      <c r="B2784" s="69"/>
      <c r="C2784" s="70"/>
      <c r="D2784" s="71"/>
    </row>
    <row r="2785" spans="2:4" x14ac:dyDescent="0.2">
      <c r="B2785" s="69"/>
      <c r="C2785" s="70"/>
      <c r="D2785" s="71"/>
    </row>
    <row r="2786" spans="2:4" x14ac:dyDescent="0.2">
      <c r="B2786" s="69"/>
      <c r="C2786" s="70"/>
      <c r="D2786" s="71"/>
    </row>
    <row r="2787" spans="2:4" x14ac:dyDescent="0.2">
      <c r="B2787" s="69"/>
      <c r="C2787" s="70"/>
      <c r="D2787" s="71"/>
    </row>
    <row r="2788" spans="2:4" x14ac:dyDescent="0.2">
      <c r="B2788" s="69"/>
      <c r="C2788" s="70"/>
      <c r="D2788" s="71"/>
    </row>
    <row r="2789" spans="2:4" x14ac:dyDescent="0.2">
      <c r="B2789" s="69"/>
      <c r="C2789" s="70"/>
      <c r="D2789" s="71"/>
    </row>
    <row r="2790" spans="2:4" x14ac:dyDescent="0.2">
      <c r="B2790" s="69"/>
      <c r="C2790" s="70"/>
      <c r="D2790" s="71"/>
    </row>
    <row r="2791" spans="2:4" x14ac:dyDescent="0.2">
      <c r="B2791" s="69"/>
      <c r="C2791" s="70"/>
      <c r="D2791" s="71"/>
    </row>
    <row r="2792" spans="2:4" x14ac:dyDescent="0.2">
      <c r="B2792" s="69"/>
      <c r="C2792" s="70"/>
      <c r="D2792" s="71"/>
    </row>
    <row r="2793" spans="2:4" x14ac:dyDescent="0.2">
      <c r="B2793" s="69"/>
      <c r="C2793" s="70"/>
      <c r="D2793" s="71"/>
    </row>
    <row r="2794" spans="2:4" x14ac:dyDescent="0.2">
      <c r="B2794" s="69"/>
      <c r="C2794" s="70"/>
      <c r="D2794" s="71"/>
    </row>
    <row r="2795" spans="2:4" x14ac:dyDescent="0.2">
      <c r="B2795" s="69"/>
      <c r="C2795" s="70"/>
      <c r="D2795" s="71"/>
    </row>
    <row r="2796" spans="2:4" x14ac:dyDescent="0.2">
      <c r="B2796" s="69"/>
      <c r="C2796" s="70"/>
      <c r="D2796" s="71"/>
    </row>
    <row r="2797" spans="2:4" x14ac:dyDescent="0.2">
      <c r="B2797" s="69"/>
      <c r="C2797" s="70"/>
      <c r="D2797" s="71"/>
    </row>
    <row r="2798" spans="2:4" x14ac:dyDescent="0.2">
      <c r="B2798" s="69"/>
      <c r="C2798" s="70"/>
      <c r="D2798" s="71"/>
    </row>
    <row r="2799" spans="2:4" x14ac:dyDescent="0.2">
      <c r="B2799" s="69"/>
      <c r="C2799" s="70"/>
      <c r="D2799" s="71"/>
    </row>
    <row r="2800" spans="2:4" x14ac:dyDescent="0.2">
      <c r="B2800" s="69"/>
      <c r="C2800" s="70"/>
      <c r="D2800" s="71"/>
    </row>
    <row r="2801" spans="2:4" x14ac:dyDescent="0.2">
      <c r="B2801" s="69"/>
      <c r="C2801" s="70"/>
      <c r="D2801" s="71"/>
    </row>
    <row r="2802" spans="2:4" x14ac:dyDescent="0.2">
      <c r="B2802" s="69"/>
      <c r="C2802" s="70"/>
      <c r="D2802" s="71"/>
    </row>
    <row r="2803" spans="2:4" x14ac:dyDescent="0.2">
      <c r="B2803" s="69"/>
      <c r="C2803" s="70"/>
      <c r="D2803" s="71"/>
    </row>
    <row r="2804" spans="2:4" x14ac:dyDescent="0.2">
      <c r="B2804" s="69"/>
      <c r="C2804" s="70"/>
      <c r="D2804" s="71"/>
    </row>
    <row r="2805" spans="2:4" x14ac:dyDescent="0.2">
      <c r="B2805" s="69"/>
      <c r="C2805" s="70"/>
      <c r="D2805" s="71"/>
    </row>
    <row r="2806" spans="2:4" x14ac:dyDescent="0.2">
      <c r="B2806" s="69"/>
      <c r="C2806" s="70"/>
      <c r="D2806" s="71"/>
    </row>
    <row r="2807" spans="2:4" x14ac:dyDescent="0.2">
      <c r="B2807" s="69"/>
      <c r="C2807" s="70"/>
      <c r="D2807" s="71"/>
    </row>
    <row r="2808" spans="2:4" x14ac:dyDescent="0.2">
      <c r="B2808" s="69"/>
      <c r="C2808" s="70"/>
      <c r="D2808" s="71"/>
    </row>
    <row r="2809" spans="2:4" x14ac:dyDescent="0.2">
      <c r="B2809" s="69"/>
      <c r="C2809" s="70"/>
      <c r="D2809" s="71"/>
    </row>
    <row r="2810" spans="2:4" x14ac:dyDescent="0.2">
      <c r="B2810" s="69"/>
      <c r="C2810" s="70"/>
      <c r="D2810" s="71"/>
    </row>
    <row r="2811" spans="2:4" x14ac:dyDescent="0.2">
      <c r="B2811" s="69"/>
      <c r="C2811" s="70"/>
      <c r="D2811" s="71"/>
    </row>
    <row r="2812" spans="2:4" x14ac:dyDescent="0.2">
      <c r="B2812" s="69"/>
      <c r="C2812" s="70"/>
      <c r="D2812" s="71"/>
    </row>
    <row r="2813" spans="2:4" x14ac:dyDescent="0.2">
      <c r="B2813" s="69"/>
      <c r="C2813" s="70"/>
      <c r="D2813" s="71"/>
    </row>
    <row r="2814" spans="2:4" x14ac:dyDescent="0.2">
      <c r="B2814" s="69"/>
      <c r="C2814" s="70"/>
      <c r="D2814" s="71"/>
    </row>
    <row r="2815" spans="2:4" x14ac:dyDescent="0.2">
      <c r="B2815" s="69"/>
      <c r="C2815" s="70"/>
      <c r="D2815" s="71"/>
    </row>
    <row r="2816" spans="2:4" x14ac:dyDescent="0.2">
      <c r="B2816" s="69"/>
      <c r="C2816" s="70"/>
      <c r="D2816" s="71"/>
    </row>
    <row r="2817" spans="2:4" x14ac:dyDescent="0.2">
      <c r="B2817" s="69"/>
      <c r="C2817" s="70"/>
      <c r="D2817" s="71"/>
    </row>
    <row r="2818" spans="2:4" x14ac:dyDescent="0.2">
      <c r="B2818" s="69"/>
      <c r="C2818" s="70"/>
      <c r="D2818" s="71"/>
    </row>
    <row r="2819" spans="2:4" x14ac:dyDescent="0.2">
      <c r="B2819" s="69"/>
      <c r="C2819" s="70"/>
      <c r="D2819" s="71"/>
    </row>
    <row r="2820" spans="2:4" x14ac:dyDescent="0.2">
      <c r="B2820" s="69"/>
      <c r="C2820" s="70"/>
      <c r="D2820" s="71"/>
    </row>
    <row r="2821" spans="2:4" x14ac:dyDescent="0.2">
      <c r="B2821" s="69"/>
      <c r="C2821" s="70"/>
      <c r="D2821" s="71"/>
    </row>
    <row r="2822" spans="2:4" x14ac:dyDescent="0.2">
      <c r="B2822" s="69"/>
      <c r="C2822" s="70"/>
      <c r="D2822" s="71"/>
    </row>
    <row r="2823" spans="2:4" x14ac:dyDescent="0.2">
      <c r="B2823" s="69"/>
      <c r="C2823" s="70"/>
      <c r="D2823" s="71"/>
    </row>
    <row r="2824" spans="2:4" x14ac:dyDescent="0.2">
      <c r="B2824" s="69"/>
      <c r="C2824" s="70"/>
      <c r="D2824" s="71"/>
    </row>
    <row r="2825" spans="2:4" x14ac:dyDescent="0.2">
      <c r="B2825" s="69"/>
      <c r="C2825" s="70"/>
      <c r="D2825" s="71"/>
    </row>
    <row r="2826" spans="2:4" x14ac:dyDescent="0.2">
      <c r="B2826" s="69"/>
      <c r="C2826" s="70"/>
      <c r="D2826" s="71"/>
    </row>
    <row r="2827" spans="2:4" x14ac:dyDescent="0.2">
      <c r="B2827" s="69"/>
      <c r="C2827" s="70"/>
      <c r="D2827" s="71"/>
    </row>
    <row r="2828" spans="2:4" x14ac:dyDescent="0.2">
      <c r="B2828" s="69"/>
      <c r="C2828" s="70"/>
      <c r="D2828" s="71"/>
    </row>
    <row r="2829" spans="2:4" x14ac:dyDescent="0.2">
      <c r="B2829" s="69"/>
      <c r="C2829" s="70"/>
      <c r="D2829" s="71"/>
    </row>
    <row r="2830" spans="2:4" x14ac:dyDescent="0.2">
      <c r="B2830" s="69"/>
      <c r="C2830" s="70"/>
      <c r="D2830" s="71"/>
    </row>
    <row r="2831" spans="2:4" x14ac:dyDescent="0.2">
      <c r="B2831" s="69"/>
      <c r="C2831" s="70"/>
      <c r="D2831" s="71"/>
    </row>
    <row r="2832" spans="2:4" x14ac:dyDescent="0.2">
      <c r="B2832" s="69"/>
      <c r="C2832" s="70"/>
      <c r="D2832" s="71"/>
    </row>
    <row r="2833" spans="2:4" x14ac:dyDescent="0.2">
      <c r="B2833" s="69"/>
      <c r="C2833" s="70"/>
      <c r="D2833" s="71"/>
    </row>
    <row r="2834" spans="2:4" x14ac:dyDescent="0.2">
      <c r="B2834" s="69"/>
      <c r="C2834" s="70"/>
      <c r="D2834" s="71"/>
    </row>
    <row r="2835" spans="2:4" x14ac:dyDescent="0.2">
      <c r="B2835" s="69"/>
      <c r="C2835" s="70"/>
      <c r="D2835" s="71"/>
    </row>
    <row r="2836" spans="2:4" x14ac:dyDescent="0.2">
      <c r="B2836" s="69"/>
      <c r="C2836" s="70"/>
      <c r="D2836" s="71"/>
    </row>
    <row r="2837" spans="2:4" x14ac:dyDescent="0.2">
      <c r="B2837" s="69"/>
      <c r="C2837" s="70"/>
      <c r="D2837" s="71"/>
    </row>
    <row r="2838" spans="2:4" x14ac:dyDescent="0.2">
      <c r="B2838" s="69"/>
      <c r="C2838" s="70"/>
      <c r="D2838" s="71"/>
    </row>
    <row r="2839" spans="2:4" x14ac:dyDescent="0.2">
      <c r="B2839" s="69"/>
      <c r="C2839" s="70"/>
      <c r="D2839" s="71"/>
    </row>
    <row r="2840" spans="2:4" x14ac:dyDescent="0.2">
      <c r="B2840" s="69"/>
      <c r="C2840" s="70"/>
      <c r="D2840" s="71"/>
    </row>
    <row r="2841" spans="2:4" x14ac:dyDescent="0.2">
      <c r="B2841" s="69"/>
      <c r="C2841" s="70"/>
      <c r="D2841" s="71"/>
    </row>
    <row r="2842" spans="2:4" x14ac:dyDescent="0.2">
      <c r="B2842" s="69"/>
      <c r="C2842" s="70"/>
      <c r="D2842" s="71"/>
    </row>
    <row r="2843" spans="2:4" x14ac:dyDescent="0.2">
      <c r="B2843" s="69"/>
      <c r="C2843" s="70"/>
      <c r="D2843" s="71"/>
    </row>
    <row r="2844" spans="2:4" x14ac:dyDescent="0.2">
      <c r="B2844" s="69"/>
      <c r="C2844" s="70"/>
      <c r="D2844" s="71"/>
    </row>
    <row r="2845" spans="2:4" x14ac:dyDescent="0.2">
      <c r="B2845" s="69"/>
      <c r="C2845" s="70"/>
      <c r="D2845" s="71"/>
    </row>
    <row r="2846" spans="2:4" x14ac:dyDescent="0.2">
      <c r="B2846" s="69"/>
      <c r="C2846" s="70"/>
      <c r="D2846" s="71"/>
    </row>
    <row r="2847" spans="2:4" x14ac:dyDescent="0.2">
      <c r="B2847" s="69"/>
      <c r="C2847" s="70"/>
      <c r="D2847" s="71"/>
    </row>
    <row r="2848" spans="2:4" x14ac:dyDescent="0.2">
      <c r="B2848" s="69"/>
      <c r="C2848" s="70"/>
      <c r="D2848" s="71"/>
    </row>
    <row r="2849" spans="2:4" x14ac:dyDescent="0.2">
      <c r="B2849" s="69"/>
      <c r="C2849" s="70"/>
      <c r="D2849" s="71"/>
    </row>
    <row r="2850" spans="2:4" x14ac:dyDescent="0.2">
      <c r="B2850" s="69"/>
      <c r="C2850" s="70"/>
      <c r="D2850" s="71"/>
    </row>
    <row r="2851" spans="2:4" x14ac:dyDescent="0.2">
      <c r="B2851" s="69"/>
      <c r="C2851" s="70"/>
      <c r="D2851" s="71"/>
    </row>
    <row r="2852" spans="2:4" x14ac:dyDescent="0.2">
      <c r="B2852" s="69"/>
      <c r="C2852" s="70"/>
      <c r="D2852" s="71"/>
    </row>
    <row r="2853" spans="2:4" x14ac:dyDescent="0.2">
      <c r="B2853" s="69"/>
      <c r="C2853" s="70"/>
      <c r="D2853" s="71"/>
    </row>
    <row r="2854" spans="2:4" x14ac:dyDescent="0.2">
      <c r="B2854" s="69"/>
      <c r="C2854" s="70"/>
      <c r="D2854" s="71"/>
    </row>
    <row r="2855" spans="2:4" x14ac:dyDescent="0.2">
      <c r="B2855" s="69"/>
      <c r="C2855" s="70"/>
      <c r="D2855" s="71"/>
    </row>
    <row r="2856" spans="2:4" x14ac:dyDescent="0.2">
      <c r="B2856" s="69"/>
      <c r="C2856" s="70"/>
      <c r="D2856" s="71"/>
    </row>
    <row r="2857" spans="2:4" x14ac:dyDescent="0.2">
      <c r="B2857" s="69"/>
      <c r="C2857" s="70"/>
      <c r="D2857" s="71"/>
    </row>
    <row r="2858" spans="2:4" x14ac:dyDescent="0.2">
      <c r="B2858" s="69"/>
      <c r="C2858" s="70"/>
      <c r="D2858" s="71"/>
    </row>
    <row r="2859" spans="2:4" x14ac:dyDescent="0.2">
      <c r="B2859" s="69"/>
      <c r="C2859" s="70"/>
      <c r="D2859" s="71"/>
    </row>
    <row r="2860" spans="2:4" x14ac:dyDescent="0.2">
      <c r="B2860" s="69"/>
      <c r="C2860" s="70"/>
      <c r="D2860" s="71"/>
    </row>
    <row r="2861" spans="2:4" x14ac:dyDescent="0.2">
      <c r="B2861" s="69"/>
      <c r="C2861" s="70"/>
      <c r="D2861" s="71"/>
    </row>
    <row r="2862" spans="2:4" x14ac:dyDescent="0.2">
      <c r="B2862" s="69"/>
      <c r="C2862" s="70"/>
      <c r="D2862" s="71"/>
    </row>
    <row r="2863" spans="2:4" x14ac:dyDescent="0.2">
      <c r="B2863" s="69"/>
      <c r="C2863" s="70"/>
      <c r="D2863" s="71"/>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3682-663F-4ABF-811E-8B18E4C32AD0}">
  <sheetPr>
    <tabColor theme="9" tint="0.79998168889431442"/>
    <pageSetUpPr fitToPage="1"/>
  </sheetPr>
  <dimension ref="B1:O2863"/>
  <sheetViews>
    <sheetView topLeftCell="A255" workbookViewId="0">
      <selection activeCell="F26" sqref="F26"/>
    </sheetView>
  </sheetViews>
  <sheetFormatPr baseColWidth="10" defaultColWidth="9.140625" defaultRowHeight="12.75" x14ac:dyDescent="0.2"/>
  <cols>
    <col min="1" max="1" width="6.85546875" style="63" customWidth="1"/>
    <col min="2" max="2" width="10" style="63" customWidth="1"/>
    <col min="3" max="3" width="11.28515625" style="63" customWidth="1"/>
    <col min="4" max="4" width="11.85546875" style="63" customWidth="1"/>
    <col min="5" max="9" width="9.140625" style="63"/>
    <col min="10" max="10" width="10.7109375" style="63" customWidth="1"/>
    <col min="11" max="13" width="9.140625" style="63"/>
    <col min="14" max="14" width="10.85546875" style="63" customWidth="1"/>
    <col min="15" max="15" width="19.5703125" style="63" customWidth="1"/>
    <col min="16" max="256" width="9.140625" style="63"/>
    <col min="257" max="257" width="6.85546875" style="63" customWidth="1"/>
    <col min="258" max="258" width="10" style="63" customWidth="1"/>
    <col min="259" max="259" width="11.28515625" style="63" customWidth="1"/>
    <col min="260" max="260" width="11.85546875" style="63" customWidth="1"/>
    <col min="261" max="265" width="9.140625" style="63"/>
    <col min="266" max="266" width="10.7109375" style="63" customWidth="1"/>
    <col min="267" max="269" width="9.140625" style="63"/>
    <col min="270" max="270" width="10.85546875" style="63" customWidth="1"/>
    <col min="271" max="271" width="19.5703125" style="63" customWidth="1"/>
    <col min="272" max="512" width="9.140625" style="63"/>
    <col min="513" max="513" width="6.85546875" style="63" customWidth="1"/>
    <col min="514" max="514" width="10" style="63" customWidth="1"/>
    <col min="515" max="515" width="11.28515625" style="63" customWidth="1"/>
    <col min="516" max="516" width="11.85546875" style="63" customWidth="1"/>
    <col min="517" max="521" width="9.140625" style="63"/>
    <col min="522" max="522" width="10.7109375" style="63" customWidth="1"/>
    <col min="523" max="525" width="9.140625" style="63"/>
    <col min="526" max="526" width="10.85546875" style="63" customWidth="1"/>
    <col min="527" max="527" width="19.5703125" style="63" customWidth="1"/>
    <col min="528" max="768" width="9.140625" style="63"/>
    <col min="769" max="769" width="6.85546875" style="63" customWidth="1"/>
    <col min="770" max="770" width="10" style="63" customWidth="1"/>
    <col min="771" max="771" width="11.28515625" style="63" customWidth="1"/>
    <col min="772" max="772" width="11.85546875" style="63" customWidth="1"/>
    <col min="773" max="777" width="9.140625" style="63"/>
    <col min="778" max="778" width="10.7109375" style="63" customWidth="1"/>
    <col min="779" max="781" width="9.140625" style="63"/>
    <col min="782" max="782" width="10.85546875" style="63" customWidth="1"/>
    <col min="783" max="783" width="19.5703125" style="63" customWidth="1"/>
    <col min="784" max="1024" width="9.140625" style="63"/>
    <col min="1025" max="1025" width="6.85546875" style="63" customWidth="1"/>
    <col min="1026" max="1026" width="10" style="63" customWidth="1"/>
    <col min="1027" max="1027" width="11.28515625" style="63" customWidth="1"/>
    <col min="1028" max="1028" width="11.85546875" style="63" customWidth="1"/>
    <col min="1029" max="1033" width="9.140625" style="63"/>
    <col min="1034" max="1034" width="10.7109375" style="63" customWidth="1"/>
    <col min="1035" max="1037" width="9.140625" style="63"/>
    <col min="1038" max="1038" width="10.85546875" style="63" customWidth="1"/>
    <col min="1039" max="1039" width="19.5703125" style="63" customWidth="1"/>
    <col min="1040" max="1280" width="9.140625" style="63"/>
    <col min="1281" max="1281" width="6.85546875" style="63" customWidth="1"/>
    <col min="1282" max="1282" width="10" style="63" customWidth="1"/>
    <col min="1283" max="1283" width="11.28515625" style="63" customWidth="1"/>
    <col min="1284" max="1284" width="11.85546875" style="63" customWidth="1"/>
    <col min="1285" max="1289" width="9.140625" style="63"/>
    <col min="1290" max="1290" width="10.7109375" style="63" customWidth="1"/>
    <col min="1291" max="1293" width="9.140625" style="63"/>
    <col min="1294" max="1294" width="10.85546875" style="63" customWidth="1"/>
    <col min="1295" max="1295" width="19.5703125" style="63" customWidth="1"/>
    <col min="1296" max="1536" width="9.140625" style="63"/>
    <col min="1537" max="1537" width="6.85546875" style="63" customWidth="1"/>
    <col min="1538" max="1538" width="10" style="63" customWidth="1"/>
    <col min="1539" max="1539" width="11.28515625" style="63" customWidth="1"/>
    <col min="1540" max="1540" width="11.85546875" style="63" customWidth="1"/>
    <col min="1541" max="1545" width="9.140625" style="63"/>
    <col min="1546" max="1546" width="10.7109375" style="63" customWidth="1"/>
    <col min="1547" max="1549" width="9.140625" style="63"/>
    <col min="1550" max="1550" width="10.85546875" style="63" customWidth="1"/>
    <col min="1551" max="1551" width="19.5703125" style="63" customWidth="1"/>
    <col min="1552" max="1792" width="9.140625" style="63"/>
    <col min="1793" max="1793" width="6.85546875" style="63" customWidth="1"/>
    <col min="1794" max="1794" width="10" style="63" customWidth="1"/>
    <col min="1795" max="1795" width="11.28515625" style="63" customWidth="1"/>
    <col min="1796" max="1796" width="11.85546875" style="63" customWidth="1"/>
    <col min="1797" max="1801" width="9.140625" style="63"/>
    <col min="1802" max="1802" width="10.7109375" style="63" customWidth="1"/>
    <col min="1803" max="1805" width="9.140625" style="63"/>
    <col min="1806" max="1806" width="10.85546875" style="63" customWidth="1"/>
    <col min="1807" max="1807" width="19.5703125" style="63" customWidth="1"/>
    <col min="1808" max="2048" width="9.140625" style="63"/>
    <col min="2049" max="2049" width="6.85546875" style="63" customWidth="1"/>
    <col min="2050" max="2050" width="10" style="63" customWidth="1"/>
    <col min="2051" max="2051" width="11.28515625" style="63" customWidth="1"/>
    <col min="2052" max="2052" width="11.85546875" style="63" customWidth="1"/>
    <col min="2053" max="2057" width="9.140625" style="63"/>
    <col min="2058" max="2058" width="10.7109375" style="63" customWidth="1"/>
    <col min="2059" max="2061" width="9.140625" style="63"/>
    <col min="2062" max="2062" width="10.85546875" style="63" customWidth="1"/>
    <col min="2063" max="2063" width="19.5703125" style="63" customWidth="1"/>
    <col min="2064" max="2304" width="9.140625" style="63"/>
    <col min="2305" max="2305" width="6.85546875" style="63" customWidth="1"/>
    <col min="2306" max="2306" width="10" style="63" customWidth="1"/>
    <col min="2307" max="2307" width="11.28515625" style="63" customWidth="1"/>
    <col min="2308" max="2308" width="11.85546875" style="63" customWidth="1"/>
    <col min="2309" max="2313" width="9.140625" style="63"/>
    <col min="2314" max="2314" width="10.7109375" style="63" customWidth="1"/>
    <col min="2315" max="2317" width="9.140625" style="63"/>
    <col min="2318" max="2318" width="10.85546875" style="63" customWidth="1"/>
    <col min="2319" max="2319" width="19.5703125" style="63" customWidth="1"/>
    <col min="2320" max="2560" width="9.140625" style="63"/>
    <col min="2561" max="2561" width="6.85546875" style="63" customWidth="1"/>
    <col min="2562" max="2562" width="10" style="63" customWidth="1"/>
    <col min="2563" max="2563" width="11.28515625" style="63" customWidth="1"/>
    <col min="2564" max="2564" width="11.85546875" style="63" customWidth="1"/>
    <col min="2565" max="2569" width="9.140625" style="63"/>
    <col min="2570" max="2570" width="10.7109375" style="63" customWidth="1"/>
    <col min="2571" max="2573" width="9.140625" style="63"/>
    <col min="2574" max="2574" width="10.85546875" style="63" customWidth="1"/>
    <col min="2575" max="2575" width="19.5703125" style="63" customWidth="1"/>
    <col min="2576" max="2816" width="9.140625" style="63"/>
    <col min="2817" max="2817" width="6.85546875" style="63" customWidth="1"/>
    <col min="2818" max="2818" width="10" style="63" customWidth="1"/>
    <col min="2819" max="2819" width="11.28515625" style="63" customWidth="1"/>
    <col min="2820" max="2820" width="11.85546875" style="63" customWidth="1"/>
    <col min="2821" max="2825" width="9.140625" style="63"/>
    <col min="2826" max="2826" width="10.7109375" style="63" customWidth="1"/>
    <col min="2827" max="2829" width="9.140625" style="63"/>
    <col min="2830" max="2830" width="10.85546875" style="63" customWidth="1"/>
    <col min="2831" max="2831" width="19.5703125" style="63" customWidth="1"/>
    <col min="2832" max="3072" width="9.140625" style="63"/>
    <col min="3073" max="3073" width="6.85546875" style="63" customWidth="1"/>
    <col min="3074" max="3074" width="10" style="63" customWidth="1"/>
    <col min="3075" max="3075" width="11.28515625" style="63" customWidth="1"/>
    <col min="3076" max="3076" width="11.85546875" style="63" customWidth="1"/>
    <col min="3077" max="3081" width="9.140625" style="63"/>
    <col min="3082" max="3082" width="10.7109375" style="63" customWidth="1"/>
    <col min="3083" max="3085" width="9.140625" style="63"/>
    <col min="3086" max="3086" width="10.85546875" style="63" customWidth="1"/>
    <col min="3087" max="3087" width="19.5703125" style="63" customWidth="1"/>
    <col min="3088" max="3328" width="9.140625" style="63"/>
    <col min="3329" max="3329" width="6.85546875" style="63" customWidth="1"/>
    <col min="3330" max="3330" width="10" style="63" customWidth="1"/>
    <col min="3331" max="3331" width="11.28515625" style="63" customWidth="1"/>
    <col min="3332" max="3332" width="11.85546875" style="63" customWidth="1"/>
    <col min="3333" max="3337" width="9.140625" style="63"/>
    <col min="3338" max="3338" width="10.7109375" style="63" customWidth="1"/>
    <col min="3339" max="3341" width="9.140625" style="63"/>
    <col min="3342" max="3342" width="10.85546875" style="63" customWidth="1"/>
    <col min="3343" max="3343" width="19.5703125" style="63" customWidth="1"/>
    <col min="3344" max="3584" width="9.140625" style="63"/>
    <col min="3585" max="3585" width="6.85546875" style="63" customWidth="1"/>
    <col min="3586" max="3586" width="10" style="63" customWidth="1"/>
    <col min="3587" max="3587" width="11.28515625" style="63" customWidth="1"/>
    <col min="3588" max="3588" width="11.85546875" style="63" customWidth="1"/>
    <col min="3589" max="3593" width="9.140625" style="63"/>
    <col min="3594" max="3594" width="10.7109375" style="63" customWidth="1"/>
    <col min="3595" max="3597" width="9.140625" style="63"/>
    <col min="3598" max="3598" width="10.85546875" style="63" customWidth="1"/>
    <col min="3599" max="3599" width="19.5703125" style="63" customWidth="1"/>
    <col min="3600" max="3840" width="9.140625" style="63"/>
    <col min="3841" max="3841" width="6.85546875" style="63" customWidth="1"/>
    <col min="3842" max="3842" width="10" style="63" customWidth="1"/>
    <col min="3843" max="3843" width="11.28515625" style="63" customWidth="1"/>
    <col min="3844" max="3844" width="11.85546875" style="63" customWidth="1"/>
    <col min="3845" max="3849" width="9.140625" style="63"/>
    <col min="3850" max="3850" width="10.7109375" style="63" customWidth="1"/>
    <col min="3851" max="3853" width="9.140625" style="63"/>
    <col min="3854" max="3854" width="10.85546875" style="63" customWidth="1"/>
    <col min="3855" max="3855" width="19.5703125" style="63" customWidth="1"/>
    <col min="3856" max="4096" width="9.140625" style="63"/>
    <col min="4097" max="4097" width="6.85546875" style="63" customWidth="1"/>
    <col min="4098" max="4098" width="10" style="63" customWidth="1"/>
    <col min="4099" max="4099" width="11.28515625" style="63" customWidth="1"/>
    <col min="4100" max="4100" width="11.85546875" style="63" customWidth="1"/>
    <col min="4101" max="4105" width="9.140625" style="63"/>
    <col min="4106" max="4106" width="10.7109375" style="63" customWidth="1"/>
    <col min="4107" max="4109" width="9.140625" style="63"/>
    <col min="4110" max="4110" width="10.85546875" style="63" customWidth="1"/>
    <col min="4111" max="4111" width="19.5703125" style="63" customWidth="1"/>
    <col min="4112" max="4352" width="9.140625" style="63"/>
    <col min="4353" max="4353" width="6.85546875" style="63" customWidth="1"/>
    <col min="4354" max="4354" width="10" style="63" customWidth="1"/>
    <col min="4355" max="4355" width="11.28515625" style="63" customWidth="1"/>
    <col min="4356" max="4356" width="11.85546875" style="63" customWidth="1"/>
    <col min="4357" max="4361" width="9.140625" style="63"/>
    <col min="4362" max="4362" width="10.7109375" style="63" customWidth="1"/>
    <col min="4363" max="4365" width="9.140625" style="63"/>
    <col min="4366" max="4366" width="10.85546875" style="63" customWidth="1"/>
    <col min="4367" max="4367" width="19.5703125" style="63" customWidth="1"/>
    <col min="4368" max="4608" width="9.140625" style="63"/>
    <col min="4609" max="4609" width="6.85546875" style="63" customWidth="1"/>
    <col min="4610" max="4610" width="10" style="63" customWidth="1"/>
    <col min="4611" max="4611" width="11.28515625" style="63" customWidth="1"/>
    <col min="4612" max="4612" width="11.85546875" style="63" customWidth="1"/>
    <col min="4613" max="4617" width="9.140625" style="63"/>
    <col min="4618" max="4618" width="10.7109375" style="63" customWidth="1"/>
    <col min="4619" max="4621" width="9.140625" style="63"/>
    <col min="4622" max="4622" width="10.85546875" style="63" customWidth="1"/>
    <col min="4623" max="4623" width="19.5703125" style="63" customWidth="1"/>
    <col min="4624" max="4864" width="9.140625" style="63"/>
    <col min="4865" max="4865" width="6.85546875" style="63" customWidth="1"/>
    <col min="4866" max="4866" width="10" style="63" customWidth="1"/>
    <col min="4867" max="4867" width="11.28515625" style="63" customWidth="1"/>
    <col min="4868" max="4868" width="11.85546875" style="63" customWidth="1"/>
    <col min="4869" max="4873" width="9.140625" style="63"/>
    <col min="4874" max="4874" width="10.7109375" style="63" customWidth="1"/>
    <col min="4875" max="4877" width="9.140625" style="63"/>
    <col min="4878" max="4878" width="10.85546875" style="63" customWidth="1"/>
    <col min="4879" max="4879" width="19.5703125" style="63" customWidth="1"/>
    <col min="4880" max="5120" width="9.140625" style="63"/>
    <col min="5121" max="5121" width="6.85546875" style="63" customWidth="1"/>
    <col min="5122" max="5122" width="10" style="63" customWidth="1"/>
    <col min="5123" max="5123" width="11.28515625" style="63" customWidth="1"/>
    <col min="5124" max="5124" width="11.85546875" style="63" customWidth="1"/>
    <col min="5125" max="5129" width="9.140625" style="63"/>
    <col min="5130" max="5130" width="10.7109375" style="63" customWidth="1"/>
    <col min="5131" max="5133" width="9.140625" style="63"/>
    <col min="5134" max="5134" width="10.85546875" style="63" customWidth="1"/>
    <col min="5135" max="5135" width="19.5703125" style="63" customWidth="1"/>
    <col min="5136" max="5376" width="9.140625" style="63"/>
    <col min="5377" max="5377" width="6.85546875" style="63" customWidth="1"/>
    <col min="5378" max="5378" width="10" style="63" customWidth="1"/>
    <col min="5379" max="5379" width="11.28515625" style="63" customWidth="1"/>
    <col min="5380" max="5380" width="11.85546875" style="63" customWidth="1"/>
    <col min="5381" max="5385" width="9.140625" style="63"/>
    <col min="5386" max="5386" width="10.7109375" style="63" customWidth="1"/>
    <col min="5387" max="5389" width="9.140625" style="63"/>
    <col min="5390" max="5390" width="10.85546875" style="63" customWidth="1"/>
    <col min="5391" max="5391" width="19.5703125" style="63" customWidth="1"/>
    <col min="5392" max="5632" width="9.140625" style="63"/>
    <col min="5633" max="5633" width="6.85546875" style="63" customWidth="1"/>
    <col min="5634" max="5634" width="10" style="63" customWidth="1"/>
    <col min="5635" max="5635" width="11.28515625" style="63" customWidth="1"/>
    <col min="5636" max="5636" width="11.85546875" style="63" customWidth="1"/>
    <col min="5637" max="5641" width="9.140625" style="63"/>
    <col min="5642" max="5642" width="10.7109375" style="63" customWidth="1"/>
    <col min="5643" max="5645" width="9.140625" style="63"/>
    <col min="5646" max="5646" width="10.85546875" style="63" customWidth="1"/>
    <col min="5647" max="5647" width="19.5703125" style="63" customWidth="1"/>
    <col min="5648" max="5888" width="9.140625" style="63"/>
    <col min="5889" max="5889" width="6.85546875" style="63" customWidth="1"/>
    <col min="5890" max="5890" width="10" style="63" customWidth="1"/>
    <col min="5891" max="5891" width="11.28515625" style="63" customWidth="1"/>
    <col min="5892" max="5892" width="11.85546875" style="63" customWidth="1"/>
    <col min="5893" max="5897" width="9.140625" style="63"/>
    <col min="5898" max="5898" width="10.7109375" style="63" customWidth="1"/>
    <col min="5899" max="5901" width="9.140625" style="63"/>
    <col min="5902" max="5902" width="10.85546875" style="63" customWidth="1"/>
    <col min="5903" max="5903" width="19.5703125" style="63" customWidth="1"/>
    <col min="5904" max="6144" width="9.140625" style="63"/>
    <col min="6145" max="6145" width="6.85546875" style="63" customWidth="1"/>
    <col min="6146" max="6146" width="10" style="63" customWidth="1"/>
    <col min="6147" max="6147" width="11.28515625" style="63" customWidth="1"/>
    <col min="6148" max="6148" width="11.85546875" style="63" customWidth="1"/>
    <col min="6149" max="6153" width="9.140625" style="63"/>
    <col min="6154" max="6154" width="10.7109375" style="63" customWidth="1"/>
    <col min="6155" max="6157" width="9.140625" style="63"/>
    <col min="6158" max="6158" width="10.85546875" style="63" customWidth="1"/>
    <col min="6159" max="6159" width="19.5703125" style="63" customWidth="1"/>
    <col min="6160" max="6400" width="9.140625" style="63"/>
    <col min="6401" max="6401" width="6.85546875" style="63" customWidth="1"/>
    <col min="6402" max="6402" width="10" style="63" customWidth="1"/>
    <col min="6403" max="6403" width="11.28515625" style="63" customWidth="1"/>
    <col min="6404" max="6404" width="11.85546875" style="63" customWidth="1"/>
    <col min="6405" max="6409" width="9.140625" style="63"/>
    <col min="6410" max="6410" width="10.7109375" style="63" customWidth="1"/>
    <col min="6411" max="6413" width="9.140625" style="63"/>
    <col min="6414" max="6414" width="10.85546875" style="63" customWidth="1"/>
    <col min="6415" max="6415" width="19.5703125" style="63" customWidth="1"/>
    <col min="6416" max="6656" width="9.140625" style="63"/>
    <col min="6657" max="6657" width="6.85546875" style="63" customWidth="1"/>
    <col min="6658" max="6658" width="10" style="63" customWidth="1"/>
    <col min="6659" max="6659" width="11.28515625" style="63" customWidth="1"/>
    <col min="6660" max="6660" width="11.85546875" style="63" customWidth="1"/>
    <col min="6661" max="6665" width="9.140625" style="63"/>
    <col min="6666" max="6666" width="10.7109375" style="63" customWidth="1"/>
    <col min="6667" max="6669" width="9.140625" style="63"/>
    <col min="6670" max="6670" width="10.85546875" style="63" customWidth="1"/>
    <col min="6671" max="6671" width="19.5703125" style="63" customWidth="1"/>
    <col min="6672" max="6912" width="9.140625" style="63"/>
    <col min="6913" max="6913" width="6.85546875" style="63" customWidth="1"/>
    <col min="6914" max="6914" width="10" style="63" customWidth="1"/>
    <col min="6915" max="6915" width="11.28515625" style="63" customWidth="1"/>
    <col min="6916" max="6916" width="11.85546875" style="63" customWidth="1"/>
    <col min="6917" max="6921" width="9.140625" style="63"/>
    <col min="6922" max="6922" width="10.7109375" style="63" customWidth="1"/>
    <col min="6923" max="6925" width="9.140625" style="63"/>
    <col min="6926" max="6926" width="10.85546875" style="63" customWidth="1"/>
    <col min="6927" max="6927" width="19.5703125" style="63" customWidth="1"/>
    <col min="6928" max="7168" width="9.140625" style="63"/>
    <col min="7169" max="7169" width="6.85546875" style="63" customWidth="1"/>
    <col min="7170" max="7170" width="10" style="63" customWidth="1"/>
    <col min="7171" max="7171" width="11.28515625" style="63" customWidth="1"/>
    <col min="7172" max="7172" width="11.85546875" style="63" customWidth="1"/>
    <col min="7173" max="7177" width="9.140625" style="63"/>
    <col min="7178" max="7178" width="10.7109375" style="63" customWidth="1"/>
    <col min="7179" max="7181" width="9.140625" style="63"/>
    <col min="7182" max="7182" width="10.85546875" style="63" customWidth="1"/>
    <col min="7183" max="7183" width="19.5703125" style="63" customWidth="1"/>
    <col min="7184" max="7424" width="9.140625" style="63"/>
    <col min="7425" max="7425" width="6.85546875" style="63" customWidth="1"/>
    <col min="7426" max="7426" width="10" style="63" customWidth="1"/>
    <col min="7427" max="7427" width="11.28515625" style="63" customWidth="1"/>
    <col min="7428" max="7428" width="11.85546875" style="63" customWidth="1"/>
    <col min="7429" max="7433" width="9.140625" style="63"/>
    <col min="7434" max="7434" width="10.7109375" style="63" customWidth="1"/>
    <col min="7435" max="7437" width="9.140625" style="63"/>
    <col min="7438" max="7438" width="10.85546875" style="63" customWidth="1"/>
    <col min="7439" max="7439" width="19.5703125" style="63" customWidth="1"/>
    <col min="7440" max="7680" width="9.140625" style="63"/>
    <col min="7681" max="7681" width="6.85546875" style="63" customWidth="1"/>
    <col min="7682" max="7682" width="10" style="63" customWidth="1"/>
    <col min="7683" max="7683" width="11.28515625" style="63" customWidth="1"/>
    <col min="7684" max="7684" width="11.85546875" style="63" customWidth="1"/>
    <col min="7685" max="7689" width="9.140625" style="63"/>
    <col min="7690" max="7690" width="10.7109375" style="63" customWidth="1"/>
    <col min="7691" max="7693" width="9.140625" style="63"/>
    <col min="7694" max="7694" width="10.85546875" style="63" customWidth="1"/>
    <col min="7695" max="7695" width="19.5703125" style="63" customWidth="1"/>
    <col min="7696" max="7936" width="9.140625" style="63"/>
    <col min="7937" max="7937" width="6.85546875" style="63" customWidth="1"/>
    <col min="7938" max="7938" width="10" style="63" customWidth="1"/>
    <col min="7939" max="7939" width="11.28515625" style="63" customWidth="1"/>
    <col min="7940" max="7940" width="11.85546875" style="63" customWidth="1"/>
    <col min="7941" max="7945" width="9.140625" style="63"/>
    <col min="7946" max="7946" width="10.7109375" style="63" customWidth="1"/>
    <col min="7947" max="7949" width="9.140625" style="63"/>
    <col min="7950" max="7950" width="10.85546875" style="63" customWidth="1"/>
    <col min="7951" max="7951" width="19.5703125" style="63" customWidth="1"/>
    <col min="7952" max="8192" width="9.140625" style="63"/>
    <col min="8193" max="8193" width="6.85546875" style="63" customWidth="1"/>
    <col min="8194" max="8194" width="10" style="63" customWidth="1"/>
    <col min="8195" max="8195" width="11.28515625" style="63" customWidth="1"/>
    <col min="8196" max="8196" width="11.85546875" style="63" customWidth="1"/>
    <col min="8197" max="8201" width="9.140625" style="63"/>
    <col min="8202" max="8202" width="10.7109375" style="63" customWidth="1"/>
    <col min="8203" max="8205" width="9.140625" style="63"/>
    <col min="8206" max="8206" width="10.85546875" style="63" customWidth="1"/>
    <col min="8207" max="8207" width="19.5703125" style="63" customWidth="1"/>
    <col min="8208" max="8448" width="9.140625" style="63"/>
    <col min="8449" max="8449" width="6.85546875" style="63" customWidth="1"/>
    <col min="8450" max="8450" width="10" style="63" customWidth="1"/>
    <col min="8451" max="8451" width="11.28515625" style="63" customWidth="1"/>
    <col min="8452" max="8452" width="11.85546875" style="63" customWidth="1"/>
    <col min="8453" max="8457" width="9.140625" style="63"/>
    <col min="8458" max="8458" width="10.7109375" style="63" customWidth="1"/>
    <col min="8459" max="8461" width="9.140625" style="63"/>
    <col min="8462" max="8462" width="10.85546875" style="63" customWidth="1"/>
    <col min="8463" max="8463" width="19.5703125" style="63" customWidth="1"/>
    <col min="8464" max="8704" width="9.140625" style="63"/>
    <col min="8705" max="8705" width="6.85546875" style="63" customWidth="1"/>
    <col min="8706" max="8706" width="10" style="63" customWidth="1"/>
    <col min="8707" max="8707" width="11.28515625" style="63" customWidth="1"/>
    <col min="8708" max="8708" width="11.85546875" style="63" customWidth="1"/>
    <col min="8709" max="8713" width="9.140625" style="63"/>
    <col min="8714" max="8714" width="10.7109375" style="63" customWidth="1"/>
    <col min="8715" max="8717" width="9.140625" style="63"/>
    <col min="8718" max="8718" width="10.85546875" style="63" customWidth="1"/>
    <col min="8719" max="8719" width="19.5703125" style="63" customWidth="1"/>
    <col min="8720" max="8960" width="9.140625" style="63"/>
    <col min="8961" max="8961" width="6.85546875" style="63" customWidth="1"/>
    <col min="8962" max="8962" width="10" style="63" customWidth="1"/>
    <col min="8963" max="8963" width="11.28515625" style="63" customWidth="1"/>
    <col min="8964" max="8964" width="11.85546875" style="63" customWidth="1"/>
    <col min="8965" max="8969" width="9.140625" style="63"/>
    <col min="8970" max="8970" width="10.7109375" style="63" customWidth="1"/>
    <col min="8971" max="8973" width="9.140625" style="63"/>
    <col min="8974" max="8974" width="10.85546875" style="63" customWidth="1"/>
    <col min="8975" max="8975" width="19.5703125" style="63" customWidth="1"/>
    <col min="8976" max="9216" width="9.140625" style="63"/>
    <col min="9217" max="9217" width="6.85546875" style="63" customWidth="1"/>
    <col min="9218" max="9218" width="10" style="63" customWidth="1"/>
    <col min="9219" max="9219" width="11.28515625" style="63" customWidth="1"/>
    <col min="9220" max="9220" width="11.85546875" style="63" customWidth="1"/>
    <col min="9221" max="9225" width="9.140625" style="63"/>
    <col min="9226" max="9226" width="10.7109375" style="63" customWidth="1"/>
    <col min="9227" max="9229" width="9.140625" style="63"/>
    <col min="9230" max="9230" width="10.85546875" style="63" customWidth="1"/>
    <col min="9231" max="9231" width="19.5703125" style="63" customWidth="1"/>
    <col min="9232" max="9472" width="9.140625" style="63"/>
    <col min="9473" max="9473" width="6.85546875" style="63" customWidth="1"/>
    <col min="9474" max="9474" width="10" style="63" customWidth="1"/>
    <col min="9475" max="9475" width="11.28515625" style="63" customWidth="1"/>
    <col min="9476" max="9476" width="11.85546875" style="63" customWidth="1"/>
    <col min="9477" max="9481" width="9.140625" style="63"/>
    <col min="9482" max="9482" width="10.7109375" style="63" customWidth="1"/>
    <col min="9483" max="9485" width="9.140625" style="63"/>
    <col min="9486" max="9486" width="10.85546875" style="63" customWidth="1"/>
    <col min="9487" max="9487" width="19.5703125" style="63" customWidth="1"/>
    <col min="9488" max="9728" width="9.140625" style="63"/>
    <col min="9729" max="9729" width="6.85546875" style="63" customWidth="1"/>
    <col min="9730" max="9730" width="10" style="63" customWidth="1"/>
    <col min="9731" max="9731" width="11.28515625" style="63" customWidth="1"/>
    <col min="9732" max="9732" width="11.85546875" style="63" customWidth="1"/>
    <col min="9733" max="9737" width="9.140625" style="63"/>
    <col min="9738" max="9738" width="10.7109375" style="63" customWidth="1"/>
    <col min="9739" max="9741" width="9.140625" style="63"/>
    <col min="9742" max="9742" width="10.85546875" style="63" customWidth="1"/>
    <col min="9743" max="9743" width="19.5703125" style="63" customWidth="1"/>
    <col min="9744" max="9984" width="9.140625" style="63"/>
    <col min="9985" max="9985" width="6.85546875" style="63" customWidth="1"/>
    <col min="9986" max="9986" width="10" style="63" customWidth="1"/>
    <col min="9987" max="9987" width="11.28515625" style="63" customWidth="1"/>
    <col min="9988" max="9988" width="11.85546875" style="63" customWidth="1"/>
    <col min="9989" max="9993" width="9.140625" style="63"/>
    <col min="9994" max="9994" width="10.7109375" style="63" customWidth="1"/>
    <col min="9995" max="9997" width="9.140625" style="63"/>
    <col min="9998" max="9998" width="10.85546875" style="63" customWidth="1"/>
    <col min="9999" max="9999" width="19.5703125" style="63" customWidth="1"/>
    <col min="10000" max="10240" width="9.140625" style="63"/>
    <col min="10241" max="10241" width="6.85546875" style="63" customWidth="1"/>
    <col min="10242" max="10242" width="10" style="63" customWidth="1"/>
    <col min="10243" max="10243" width="11.28515625" style="63" customWidth="1"/>
    <col min="10244" max="10244" width="11.85546875" style="63" customWidth="1"/>
    <col min="10245" max="10249" width="9.140625" style="63"/>
    <col min="10250" max="10250" width="10.7109375" style="63" customWidth="1"/>
    <col min="10251" max="10253" width="9.140625" style="63"/>
    <col min="10254" max="10254" width="10.85546875" style="63" customWidth="1"/>
    <col min="10255" max="10255" width="19.5703125" style="63" customWidth="1"/>
    <col min="10256" max="10496" width="9.140625" style="63"/>
    <col min="10497" max="10497" width="6.85546875" style="63" customWidth="1"/>
    <col min="10498" max="10498" width="10" style="63" customWidth="1"/>
    <col min="10499" max="10499" width="11.28515625" style="63" customWidth="1"/>
    <col min="10500" max="10500" width="11.85546875" style="63" customWidth="1"/>
    <col min="10501" max="10505" width="9.140625" style="63"/>
    <col min="10506" max="10506" width="10.7109375" style="63" customWidth="1"/>
    <col min="10507" max="10509" width="9.140625" style="63"/>
    <col min="10510" max="10510" width="10.85546875" style="63" customWidth="1"/>
    <col min="10511" max="10511" width="19.5703125" style="63" customWidth="1"/>
    <col min="10512" max="10752" width="9.140625" style="63"/>
    <col min="10753" max="10753" width="6.85546875" style="63" customWidth="1"/>
    <col min="10754" max="10754" width="10" style="63" customWidth="1"/>
    <col min="10755" max="10755" width="11.28515625" style="63" customWidth="1"/>
    <col min="10756" max="10756" width="11.85546875" style="63" customWidth="1"/>
    <col min="10757" max="10761" width="9.140625" style="63"/>
    <col min="10762" max="10762" width="10.7109375" style="63" customWidth="1"/>
    <col min="10763" max="10765" width="9.140625" style="63"/>
    <col min="10766" max="10766" width="10.85546875" style="63" customWidth="1"/>
    <col min="10767" max="10767" width="19.5703125" style="63" customWidth="1"/>
    <col min="10768" max="11008" width="9.140625" style="63"/>
    <col min="11009" max="11009" width="6.85546875" style="63" customWidth="1"/>
    <col min="11010" max="11010" width="10" style="63" customWidth="1"/>
    <col min="11011" max="11011" width="11.28515625" style="63" customWidth="1"/>
    <col min="11012" max="11012" width="11.85546875" style="63" customWidth="1"/>
    <col min="11013" max="11017" width="9.140625" style="63"/>
    <col min="11018" max="11018" width="10.7109375" style="63" customWidth="1"/>
    <col min="11019" max="11021" width="9.140625" style="63"/>
    <col min="11022" max="11022" width="10.85546875" style="63" customWidth="1"/>
    <col min="11023" max="11023" width="19.5703125" style="63" customWidth="1"/>
    <col min="11024" max="11264" width="9.140625" style="63"/>
    <col min="11265" max="11265" width="6.85546875" style="63" customWidth="1"/>
    <col min="11266" max="11266" width="10" style="63" customWidth="1"/>
    <col min="11267" max="11267" width="11.28515625" style="63" customWidth="1"/>
    <col min="11268" max="11268" width="11.85546875" style="63" customWidth="1"/>
    <col min="11269" max="11273" width="9.140625" style="63"/>
    <col min="11274" max="11274" width="10.7109375" style="63" customWidth="1"/>
    <col min="11275" max="11277" width="9.140625" style="63"/>
    <col min="11278" max="11278" width="10.85546875" style="63" customWidth="1"/>
    <col min="11279" max="11279" width="19.5703125" style="63" customWidth="1"/>
    <col min="11280" max="11520" width="9.140625" style="63"/>
    <col min="11521" max="11521" width="6.85546875" style="63" customWidth="1"/>
    <col min="11522" max="11522" width="10" style="63" customWidth="1"/>
    <col min="11523" max="11523" width="11.28515625" style="63" customWidth="1"/>
    <col min="11524" max="11524" width="11.85546875" style="63" customWidth="1"/>
    <col min="11525" max="11529" width="9.140625" style="63"/>
    <col min="11530" max="11530" width="10.7109375" style="63" customWidth="1"/>
    <col min="11531" max="11533" width="9.140625" style="63"/>
    <col min="11534" max="11534" width="10.85546875" style="63" customWidth="1"/>
    <col min="11535" max="11535" width="19.5703125" style="63" customWidth="1"/>
    <col min="11536" max="11776" width="9.140625" style="63"/>
    <col min="11777" max="11777" width="6.85546875" style="63" customWidth="1"/>
    <col min="11778" max="11778" width="10" style="63" customWidth="1"/>
    <col min="11779" max="11779" width="11.28515625" style="63" customWidth="1"/>
    <col min="11780" max="11780" width="11.85546875" style="63" customWidth="1"/>
    <col min="11781" max="11785" width="9.140625" style="63"/>
    <col min="11786" max="11786" width="10.7109375" style="63" customWidth="1"/>
    <col min="11787" max="11789" width="9.140625" style="63"/>
    <col min="11790" max="11790" width="10.85546875" style="63" customWidth="1"/>
    <col min="11791" max="11791" width="19.5703125" style="63" customWidth="1"/>
    <col min="11792" max="12032" width="9.140625" style="63"/>
    <col min="12033" max="12033" width="6.85546875" style="63" customWidth="1"/>
    <col min="12034" max="12034" width="10" style="63" customWidth="1"/>
    <col min="12035" max="12035" width="11.28515625" style="63" customWidth="1"/>
    <col min="12036" max="12036" width="11.85546875" style="63" customWidth="1"/>
    <col min="12037" max="12041" width="9.140625" style="63"/>
    <col min="12042" max="12042" width="10.7109375" style="63" customWidth="1"/>
    <col min="12043" max="12045" width="9.140625" style="63"/>
    <col min="12046" max="12046" width="10.85546875" style="63" customWidth="1"/>
    <col min="12047" max="12047" width="19.5703125" style="63" customWidth="1"/>
    <col min="12048" max="12288" width="9.140625" style="63"/>
    <col min="12289" max="12289" width="6.85546875" style="63" customWidth="1"/>
    <col min="12290" max="12290" width="10" style="63" customWidth="1"/>
    <col min="12291" max="12291" width="11.28515625" style="63" customWidth="1"/>
    <col min="12292" max="12292" width="11.85546875" style="63" customWidth="1"/>
    <col min="12293" max="12297" width="9.140625" style="63"/>
    <col min="12298" max="12298" width="10.7109375" style="63" customWidth="1"/>
    <col min="12299" max="12301" width="9.140625" style="63"/>
    <col min="12302" max="12302" width="10.85546875" style="63" customWidth="1"/>
    <col min="12303" max="12303" width="19.5703125" style="63" customWidth="1"/>
    <col min="12304" max="12544" width="9.140625" style="63"/>
    <col min="12545" max="12545" width="6.85546875" style="63" customWidth="1"/>
    <col min="12546" max="12546" width="10" style="63" customWidth="1"/>
    <col min="12547" max="12547" width="11.28515625" style="63" customWidth="1"/>
    <col min="12548" max="12548" width="11.85546875" style="63" customWidth="1"/>
    <col min="12549" max="12553" width="9.140625" style="63"/>
    <col min="12554" max="12554" width="10.7109375" style="63" customWidth="1"/>
    <col min="12555" max="12557" width="9.140625" style="63"/>
    <col min="12558" max="12558" width="10.85546875" style="63" customWidth="1"/>
    <col min="12559" max="12559" width="19.5703125" style="63" customWidth="1"/>
    <col min="12560" max="12800" width="9.140625" style="63"/>
    <col min="12801" max="12801" width="6.85546875" style="63" customWidth="1"/>
    <col min="12802" max="12802" width="10" style="63" customWidth="1"/>
    <col min="12803" max="12803" width="11.28515625" style="63" customWidth="1"/>
    <col min="12804" max="12804" width="11.85546875" style="63" customWidth="1"/>
    <col min="12805" max="12809" width="9.140625" style="63"/>
    <col min="12810" max="12810" width="10.7109375" style="63" customWidth="1"/>
    <col min="12811" max="12813" width="9.140625" style="63"/>
    <col min="12814" max="12814" width="10.85546875" style="63" customWidth="1"/>
    <col min="12815" max="12815" width="19.5703125" style="63" customWidth="1"/>
    <col min="12816" max="13056" width="9.140625" style="63"/>
    <col min="13057" max="13057" width="6.85546875" style="63" customWidth="1"/>
    <col min="13058" max="13058" width="10" style="63" customWidth="1"/>
    <col min="13059" max="13059" width="11.28515625" style="63" customWidth="1"/>
    <col min="13060" max="13060" width="11.85546875" style="63" customWidth="1"/>
    <col min="13061" max="13065" width="9.140625" style="63"/>
    <col min="13066" max="13066" width="10.7109375" style="63" customWidth="1"/>
    <col min="13067" max="13069" width="9.140625" style="63"/>
    <col min="13070" max="13070" width="10.85546875" style="63" customWidth="1"/>
    <col min="13071" max="13071" width="19.5703125" style="63" customWidth="1"/>
    <col min="13072" max="13312" width="9.140625" style="63"/>
    <col min="13313" max="13313" width="6.85546875" style="63" customWidth="1"/>
    <col min="13314" max="13314" width="10" style="63" customWidth="1"/>
    <col min="13315" max="13315" width="11.28515625" style="63" customWidth="1"/>
    <col min="13316" max="13316" width="11.85546875" style="63" customWidth="1"/>
    <col min="13317" max="13321" width="9.140625" style="63"/>
    <col min="13322" max="13322" width="10.7109375" style="63" customWidth="1"/>
    <col min="13323" max="13325" width="9.140625" style="63"/>
    <col min="13326" max="13326" width="10.85546875" style="63" customWidth="1"/>
    <col min="13327" max="13327" width="19.5703125" style="63" customWidth="1"/>
    <col min="13328" max="13568" width="9.140625" style="63"/>
    <col min="13569" max="13569" width="6.85546875" style="63" customWidth="1"/>
    <col min="13570" max="13570" width="10" style="63" customWidth="1"/>
    <col min="13571" max="13571" width="11.28515625" style="63" customWidth="1"/>
    <col min="13572" max="13572" width="11.85546875" style="63" customWidth="1"/>
    <col min="13573" max="13577" width="9.140625" style="63"/>
    <col min="13578" max="13578" width="10.7109375" style="63" customWidth="1"/>
    <col min="13579" max="13581" width="9.140625" style="63"/>
    <col min="13582" max="13582" width="10.85546875" style="63" customWidth="1"/>
    <col min="13583" max="13583" width="19.5703125" style="63" customWidth="1"/>
    <col min="13584" max="13824" width="9.140625" style="63"/>
    <col min="13825" max="13825" width="6.85546875" style="63" customWidth="1"/>
    <col min="13826" max="13826" width="10" style="63" customWidth="1"/>
    <col min="13827" max="13827" width="11.28515625" style="63" customWidth="1"/>
    <col min="13828" max="13828" width="11.85546875" style="63" customWidth="1"/>
    <col min="13829" max="13833" width="9.140625" style="63"/>
    <col min="13834" max="13834" width="10.7109375" style="63" customWidth="1"/>
    <col min="13835" max="13837" width="9.140625" style="63"/>
    <col min="13838" max="13838" width="10.85546875" style="63" customWidth="1"/>
    <col min="13839" max="13839" width="19.5703125" style="63" customWidth="1"/>
    <col min="13840" max="14080" width="9.140625" style="63"/>
    <col min="14081" max="14081" width="6.85546875" style="63" customWidth="1"/>
    <col min="14082" max="14082" width="10" style="63" customWidth="1"/>
    <col min="14083" max="14083" width="11.28515625" style="63" customWidth="1"/>
    <col min="14084" max="14084" width="11.85546875" style="63" customWidth="1"/>
    <col min="14085" max="14089" width="9.140625" style="63"/>
    <col min="14090" max="14090" width="10.7109375" style="63" customWidth="1"/>
    <col min="14091" max="14093" width="9.140625" style="63"/>
    <col min="14094" max="14094" width="10.85546875" style="63" customWidth="1"/>
    <col min="14095" max="14095" width="19.5703125" style="63" customWidth="1"/>
    <col min="14096" max="14336" width="9.140625" style="63"/>
    <col min="14337" max="14337" width="6.85546875" style="63" customWidth="1"/>
    <col min="14338" max="14338" width="10" style="63" customWidth="1"/>
    <col min="14339" max="14339" width="11.28515625" style="63" customWidth="1"/>
    <col min="14340" max="14340" width="11.85546875" style="63" customWidth="1"/>
    <col min="14341" max="14345" width="9.140625" style="63"/>
    <col min="14346" max="14346" width="10.7109375" style="63" customWidth="1"/>
    <col min="14347" max="14349" width="9.140625" style="63"/>
    <col min="14350" max="14350" width="10.85546875" style="63" customWidth="1"/>
    <col min="14351" max="14351" width="19.5703125" style="63" customWidth="1"/>
    <col min="14352" max="14592" width="9.140625" style="63"/>
    <col min="14593" max="14593" width="6.85546875" style="63" customWidth="1"/>
    <col min="14594" max="14594" width="10" style="63" customWidth="1"/>
    <col min="14595" max="14595" width="11.28515625" style="63" customWidth="1"/>
    <col min="14596" max="14596" width="11.85546875" style="63" customWidth="1"/>
    <col min="14597" max="14601" width="9.140625" style="63"/>
    <col min="14602" max="14602" width="10.7109375" style="63" customWidth="1"/>
    <col min="14603" max="14605" width="9.140625" style="63"/>
    <col min="14606" max="14606" width="10.85546875" style="63" customWidth="1"/>
    <col min="14607" max="14607" width="19.5703125" style="63" customWidth="1"/>
    <col min="14608" max="14848" width="9.140625" style="63"/>
    <col min="14849" max="14849" width="6.85546875" style="63" customWidth="1"/>
    <col min="14850" max="14850" width="10" style="63" customWidth="1"/>
    <col min="14851" max="14851" width="11.28515625" style="63" customWidth="1"/>
    <col min="14852" max="14852" width="11.85546875" style="63" customWidth="1"/>
    <col min="14853" max="14857" width="9.140625" style="63"/>
    <col min="14858" max="14858" width="10.7109375" style="63" customWidth="1"/>
    <col min="14859" max="14861" width="9.140625" style="63"/>
    <col min="14862" max="14862" width="10.85546875" style="63" customWidth="1"/>
    <col min="14863" max="14863" width="19.5703125" style="63" customWidth="1"/>
    <col min="14864" max="15104" width="9.140625" style="63"/>
    <col min="15105" max="15105" width="6.85546875" style="63" customWidth="1"/>
    <col min="15106" max="15106" width="10" style="63" customWidth="1"/>
    <col min="15107" max="15107" width="11.28515625" style="63" customWidth="1"/>
    <col min="15108" max="15108" width="11.85546875" style="63" customWidth="1"/>
    <col min="15109" max="15113" width="9.140625" style="63"/>
    <col min="15114" max="15114" width="10.7109375" style="63" customWidth="1"/>
    <col min="15115" max="15117" width="9.140625" style="63"/>
    <col min="15118" max="15118" width="10.85546875" style="63" customWidth="1"/>
    <col min="15119" max="15119" width="19.5703125" style="63" customWidth="1"/>
    <col min="15120" max="15360" width="9.140625" style="63"/>
    <col min="15361" max="15361" width="6.85546875" style="63" customWidth="1"/>
    <col min="15362" max="15362" width="10" style="63" customWidth="1"/>
    <col min="15363" max="15363" width="11.28515625" style="63" customWidth="1"/>
    <col min="15364" max="15364" width="11.85546875" style="63" customWidth="1"/>
    <col min="15365" max="15369" width="9.140625" style="63"/>
    <col min="15370" max="15370" width="10.7109375" style="63" customWidth="1"/>
    <col min="15371" max="15373" width="9.140625" style="63"/>
    <col min="15374" max="15374" width="10.85546875" style="63" customWidth="1"/>
    <col min="15375" max="15375" width="19.5703125" style="63" customWidth="1"/>
    <col min="15376" max="15616" width="9.140625" style="63"/>
    <col min="15617" max="15617" width="6.85546875" style="63" customWidth="1"/>
    <col min="15618" max="15618" width="10" style="63" customWidth="1"/>
    <col min="15619" max="15619" width="11.28515625" style="63" customWidth="1"/>
    <col min="15620" max="15620" width="11.85546875" style="63" customWidth="1"/>
    <col min="15621" max="15625" width="9.140625" style="63"/>
    <col min="15626" max="15626" width="10.7109375" style="63" customWidth="1"/>
    <col min="15627" max="15629" width="9.140625" style="63"/>
    <col min="15630" max="15630" width="10.85546875" style="63" customWidth="1"/>
    <col min="15631" max="15631" width="19.5703125" style="63" customWidth="1"/>
    <col min="15632" max="15872" width="9.140625" style="63"/>
    <col min="15873" max="15873" width="6.85546875" style="63" customWidth="1"/>
    <col min="15874" max="15874" width="10" style="63" customWidth="1"/>
    <col min="15875" max="15875" width="11.28515625" style="63" customWidth="1"/>
    <col min="15876" max="15876" width="11.85546875" style="63" customWidth="1"/>
    <col min="15877" max="15881" width="9.140625" style="63"/>
    <col min="15882" max="15882" width="10.7109375" style="63" customWidth="1"/>
    <col min="15883" max="15885" width="9.140625" style="63"/>
    <col min="15886" max="15886" width="10.85546875" style="63" customWidth="1"/>
    <col min="15887" max="15887" width="19.5703125" style="63" customWidth="1"/>
    <col min="15888" max="16128" width="9.140625" style="63"/>
    <col min="16129" max="16129" width="6.85546875" style="63" customWidth="1"/>
    <col min="16130" max="16130" width="10" style="63" customWidth="1"/>
    <col min="16131" max="16131" width="11.28515625" style="63" customWidth="1"/>
    <col min="16132" max="16132" width="11.85546875" style="63" customWidth="1"/>
    <col min="16133" max="16137" width="9.140625" style="63"/>
    <col min="16138" max="16138" width="10.7109375" style="63" customWidth="1"/>
    <col min="16139" max="16141" width="9.140625" style="63"/>
    <col min="16142" max="16142" width="10.85546875" style="63" customWidth="1"/>
    <col min="16143" max="16143" width="19.5703125" style="63" customWidth="1"/>
    <col min="16144" max="16384" width="9.140625" style="63"/>
  </cols>
  <sheetData>
    <row r="1" spans="2:15" ht="18" customHeight="1" x14ac:dyDescent="0.2">
      <c r="B1" s="105" t="s">
        <v>88</v>
      </c>
      <c r="C1" s="105"/>
      <c r="D1" s="105"/>
      <c r="E1" s="105"/>
      <c r="F1" s="105"/>
      <c r="G1" s="105"/>
      <c r="H1" s="105"/>
      <c r="I1" s="105"/>
      <c r="J1" s="105"/>
      <c r="K1" s="105"/>
      <c r="L1" s="105"/>
      <c r="M1" s="105"/>
      <c r="N1" s="105"/>
      <c r="O1" s="105"/>
    </row>
    <row r="2" spans="2:15" x14ac:dyDescent="0.2">
      <c r="B2" s="105"/>
      <c r="C2" s="105"/>
      <c r="D2" s="105"/>
      <c r="E2" s="105"/>
      <c r="F2" s="105"/>
      <c r="G2" s="105"/>
      <c r="H2" s="105"/>
      <c r="I2" s="105"/>
      <c r="J2" s="105"/>
      <c r="K2" s="105"/>
      <c r="L2" s="105"/>
      <c r="M2" s="105"/>
      <c r="N2" s="105"/>
      <c r="O2" s="105"/>
    </row>
    <row r="3" spans="2:15" x14ac:dyDescent="0.2">
      <c r="B3" s="105"/>
      <c r="C3" s="105"/>
      <c r="D3" s="105"/>
      <c r="E3" s="105"/>
      <c r="F3" s="105"/>
      <c r="G3" s="105"/>
      <c r="H3" s="105"/>
      <c r="I3" s="105"/>
      <c r="J3" s="105"/>
      <c r="K3" s="105"/>
      <c r="L3" s="105"/>
      <c r="M3" s="105"/>
      <c r="N3" s="105"/>
      <c r="O3" s="105"/>
    </row>
    <row r="4" spans="2:15" ht="21" customHeight="1" x14ac:dyDescent="0.2">
      <c r="B4" s="106" t="s">
        <v>89</v>
      </c>
      <c r="C4" s="106"/>
      <c r="D4" s="106"/>
      <c r="E4" s="106"/>
      <c r="F4" s="106"/>
      <c r="G4" s="106"/>
      <c r="H4" s="106"/>
      <c r="I4" s="106"/>
      <c r="J4" s="106"/>
      <c r="K4" s="106"/>
      <c r="L4" s="106"/>
      <c r="M4" s="106"/>
      <c r="N4" s="106"/>
      <c r="O4" s="106"/>
    </row>
    <row r="5" spans="2:15" ht="19.5" customHeight="1" x14ac:dyDescent="0.2">
      <c r="B5" s="106"/>
      <c r="C5" s="106"/>
      <c r="D5" s="106"/>
      <c r="E5" s="106"/>
      <c r="F5" s="106"/>
      <c r="G5" s="106"/>
      <c r="H5" s="106"/>
      <c r="I5" s="106"/>
      <c r="J5" s="106"/>
      <c r="K5" s="106"/>
      <c r="L5" s="106"/>
      <c r="M5" s="106"/>
      <c r="N5" s="106"/>
      <c r="O5" s="106"/>
    </row>
    <row r="6" spans="2:15" ht="18" customHeight="1" x14ac:dyDescent="0.2">
      <c r="B6" s="106"/>
      <c r="C6" s="106"/>
      <c r="D6" s="106"/>
      <c r="E6" s="106"/>
      <c r="F6" s="106"/>
      <c r="G6" s="106"/>
      <c r="H6" s="106"/>
      <c r="I6" s="106"/>
      <c r="J6" s="106"/>
      <c r="K6" s="106"/>
      <c r="L6" s="106"/>
      <c r="M6" s="106"/>
      <c r="N6" s="106"/>
      <c r="O6" s="106"/>
    </row>
    <row r="7" spans="2:15" ht="19.5" customHeight="1" x14ac:dyDescent="0.2">
      <c r="B7" s="106"/>
      <c r="C7" s="106"/>
      <c r="D7" s="106"/>
      <c r="E7" s="106"/>
      <c r="F7" s="106"/>
      <c r="G7" s="106"/>
      <c r="H7" s="106"/>
      <c r="I7" s="106"/>
      <c r="J7" s="106"/>
      <c r="K7" s="106"/>
      <c r="L7" s="106"/>
      <c r="M7" s="106"/>
      <c r="N7" s="106"/>
      <c r="O7" s="106"/>
    </row>
    <row r="8" spans="2:15" ht="20.25" customHeight="1" x14ac:dyDescent="0.2">
      <c r="B8" s="106"/>
      <c r="C8" s="106"/>
      <c r="D8" s="106"/>
      <c r="E8" s="106"/>
      <c r="F8" s="106"/>
      <c r="G8" s="106"/>
      <c r="H8" s="106"/>
      <c r="I8" s="106"/>
      <c r="J8" s="106"/>
      <c r="K8" s="106"/>
      <c r="L8" s="106"/>
      <c r="M8" s="106"/>
      <c r="N8" s="106"/>
      <c r="O8" s="106"/>
    </row>
    <row r="9" spans="2:15" ht="15" customHeight="1" x14ac:dyDescent="0.2">
      <c r="B9" s="106"/>
      <c r="C9" s="106"/>
      <c r="D9" s="106"/>
      <c r="E9" s="106"/>
      <c r="F9" s="106"/>
      <c r="G9" s="106"/>
      <c r="H9" s="106"/>
      <c r="I9" s="106"/>
      <c r="J9" s="106"/>
      <c r="K9" s="106"/>
      <c r="L9" s="106"/>
      <c r="M9" s="106"/>
      <c r="N9" s="106"/>
      <c r="O9" s="106"/>
    </row>
    <row r="11" spans="2:15" ht="14.25" customHeight="1" x14ac:dyDescent="0.25">
      <c r="B11" s="103" t="s">
        <v>90</v>
      </c>
      <c r="C11" s="103"/>
      <c r="D11" s="103"/>
      <c r="E11" s="64" t="s">
        <v>102</v>
      </c>
      <c r="G11" s="103" t="s">
        <v>91</v>
      </c>
      <c r="H11" s="103"/>
      <c r="I11" s="103"/>
      <c r="J11" s="64">
        <v>252</v>
      </c>
    </row>
    <row r="12" spans="2:15" ht="14.25" customHeight="1" x14ac:dyDescent="0.25">
      <c r="B12" s="103" t="s">
        <v>92</v>
      </c>
      <c r="C12" s="103"/>
      <c r="D12" s="103"/>
      <c r="E12" s="65">
        <v>0.29566916780455504</v>
      </c>
      <c r="G12" s="103" t="s">
        <v>93</v>
      </c>
      <c r="H12" s="103"/>
      <c r="I12" s="103"/>
      <c r="J12" s="64">
        <v>252</v>
      </c>
    </row>
    <row r="13" spans="2:15" ht="14.25" customHeight="1" x14ac:dyDescent="0.25">
      <c r="B13" s="103" t="s">
        <v>94</v>
      </c>
      <c r="C13" s="103"/>
      <c r="D13" s="103"/>
      <c r="E13" s="65">
        <v>0.11263462273072297</v>
      </c>
      <c r="G13" s="103" t="s">
        <v>95</v>
      </c>
      <c r="H13" s="103"/>
      <c r="I13" s="103"/>
      <c r="J13" s="64">
        <v>1</v>
      </c>
    </row>
    <row r="14" spans="2:15" ht="14.25" customHeight="1" x14ac:dyDescent="0.25">
      <c r="B14" s="103" t="s">
        <v>96</v>
      </c>
      <c r="C14" s="103"/>
      <c r="D14" s="103"/>
      <c r="E14" s="65">
        <v>1.1429552155588449E-4</v>
      </c>
      <c r="G14" s="103" t="s">
        <v>97</v>
      </c>
      <c r="H14" s="103"/>
      <c r="I14" s="103"/>
      <c r="J14" s="66" t="b">
        <v>0</v>
      </c>
    </row>
    <row r="16" spans="2:15" ht="12.75" customHeight="1" x14ac:dyDescent="0.2">
      <c r="B16" s="67" t="s">
        <v>98</v>
      </c>
      <c r="C16" s="68" t="s">
        <v>99</v>
      </c>
      <c r="D16" s="67" t="s">
        <v>100</v>
      </c>
      <c r="F16" s="104" t="s">
        <v>101</v>
      </c>
      <c r="G16" s="104"/>
      <c r="H16" s="104"/>
      <c r="I16" s="104"/>
      <c r="J16" s="104"/>
      <c r="K16" s="104"/>
      <c r="L16" s="104"/>
      <c r="M16" s="104"/>
      <c r="N16" s="104"/>
      <c r="O16" s="104"/>
    </row>
    <row r="17" spans="2:15" ht="12.75" customHeight="1" x14ac:dyDescent="0.2">
      <c r="B17" s="69">
        <v>0</v>
      </c>
      <c r="C17" s="70">
        <v>13.196151</v>
      </c>
      <c r="D17" s="69"/>
      <c r="F17" s="104"/>
      <c r="G17" s="104"/>
      <c r="H17" s="104"/>
      <c r="I17" s="104"/>
      <c r="J17" s="104"/>
      <c r="K17" s="104"/>
      <c r="L17" s="104"/>
      <c r="M17" s="104"/>
      <c r="N17" s="104"/>
      <c r="O17" s="104"/>
    </row>
    <row r="18" spans="2:15" ht="12.75" customHeight="1" x14ac:dyDescent="0.2">
      <c r="B18" s="69">
        <v>1</v>
      </c>
      <c r="C18" s="70">
        <v>13.111919</v>
      </c>
      <c r="D18" s="69"/>
      <c r="F18" s="104"/>
      <c r="G18" s="104"/>
      <c r="H18" s="104"/>
      <c r="I18" s="104"/>
      <c r="J18" s="104"/>
      <c r="K18" s="104"/>
      <c r="L18" s="104"/>
      <c r="M18" s="104"/>
      <c r="N18" s="104"/>
      <c r="O18" s="104"/>
    </row>
    <row r="19" spans="2:15" ht="12.75" customHeight="1" x14ac:dyDescent="0.2">
      <c r="B19" s="69">
        <v>2</v>
      </c>
      <c r="C19" s="70">
        <v>13.149357</v>
      </c>
      <c r="D19" s="71">
        <v>0.19223023140653958</v>
      </c>
      <c r="F19" s="104"/>
      <c r="G19" s="104"/>
      <c r="H19" s="104"/>
      <c r="I19" s="104"/>
      <c r="J19" s="104"/>
      <c r="K19" s="104"/>
      <c r="L19" s="104"/>
      <c r="M19" s="104"/>
      <c r="N19" s="104"/>
      <c r="O19" s="104"/>
    </row>
    <row r="20" spans="2:15" ht="12.75" customHeight="1" x14ac:dyDescent="0.2">
      <c r="B20" s="69">
        <v>3</v>
      </c>
      <c r="C20" s="70">
        <v>13.196151</v>
      </c>
      <c r="D20" s="71">
        <v>0.1832220033755107</v>
      </c>
      <c r="F20" s="104"/>
      <c r="G20" s="104"/>
      <c r="H20" s="104"/>
      <c r="I20" s="104"/>
      <c r="J20" s="104"/>
      <c r="K20" s="104"/>
      <c r="L20" s="104"/>
      <c r="M20" s="104"/>
      <c r="N20" s="104"/>
      <c r="O20" s="104"/>
    </row>
    <row r="21" spans="2:15" ht="12.75" customHeight="1" x14ac:dyDescent="0.2">
      <c r="B21" s="69">
        <v>4</v>
      </c>
      <c r="C21" s="70">
        <v>13.345895000000001</v>
      </c>
      <c r="D21" s="71">
        <v>0.18309527852996926</v>
      </c>
      <c r="F21" s="104"/>
      <c r="G21" s="104"/>
      <c r="H21" s="104"/>
      <c r="I21" s="104"/>
      <c r="J21" s="104"/>
      <c r="K21" s="104"/>
      <c r="L21" s="104"/>
      <c r="M21" s="104"/>
      <c r="N21" s="104"/>
      <c r="O21" s="104"/>
    </row>
    <row r="22" spans="2:15" ht="12.75" customHeight="1" x14ac:dyDescent="0.2">
      <c r="B22" s="69">
        <v>5</v>
      </c>
      <c r="C22" s="70">
        <v>13.252305</v>
      </c>
      <c r="D22" s="71">
        <v>0.20509733698939883</v>
      </c>
      <c r="F22" s="104"/>
      <c r="G22" s="104"/>
      <c r="H22" s="104"/>
      <c r="I22" s="104"/>
      <c r="J22" s="104"/>
      <c r="K22" s="104"/>
      <c r="L22" s="104"/>
      <c r="M22" s="104"/>
      <c r="N22" s="104"/>
      <c r="O22" s="104"/>
    </row>
    <row r="23" spans="2:15" ht="12.75" customHeight="1" x14ac:dyDescent="0.2">
      <c r="B23" s="69">
        <v>6</v>
      </c>
      <c r="C23" s="70">
        <v>13.242945000000001</v>
      </c>
      <c r="D23" s="71">
        <v>0.19295186492491323</v>
      </c>
      <c r="F23" s="104"/>
      <c r="G23" s="104"/>
      <c r="H23" s="104"/>
      <c r="I23" s="104"/>
      <c r="J23" s="104"/>
      <c r="K23" s="104"/>
      <c r="L23" s="104"/>
      <c r="M23" s="104"/>
      <c r="N23" s="104"/>
      <c r="O23" s="104"/>
    </row>
    <row r="24" spans="2:15" ht="12.75" customHeight="1" x14ac:dyDescent="0.2">
      <c r="B24" s="69">
        <v>7</v>
      </c>
      <c r="C24" s="70">
        <v>13.205508999999999</v>
      </c>
      <c r="D24" s="71">
        <v>0.18175010533990912</v>
      </c>
      <c r="F24" s="104"/>
      <c r="G24" s="104"/>
      <c r="H24" s="104"/>
      <c r="I24" s="104"/>
      <c r="J24" s="104"/>
      <c r="K24" s="104"/>
      <c r="L24" s="104"/>
      <c r="M24" s="104"/>
      <c r="N24" s="104"/>
      <c r="O24" s="104"/>
    </row>
    <row r="25" spans="2:15" ht="12.75" customHeight="1" x14ac:dyDescent="0.2">
      <c r="B25" s="69">
        <v>8</v>
      </c>
      <c r="C25" s="70">
        <v>13.299099</v>
      </c>
      <c r="D25" s="71">
        <v>0.18198967015433556</v>
      </c>
      <c r="F25" s="104"/>
      <c r="G25" s="104"/>
      <c r="H25" s="104"/>
      <c r="I25" s="104"/>
      <c r="J25" s="104"/>
      <c r="K25" s="104"/>
      <c r="L25" s="104"/>
      <c r="M25" s="104"/>
      <c r="N25" s="104"/>
      <c r="O25" s="104"/>
    </row>
    <row r="26" spans="2:15" x14ac:dyDescent="0.2">
      <c r="B26" s="69">
        <v>9</v>
      </c>
      <c r="C26" s="70">
        <v>13.823200999999999</v>
      </c>
      <c r="D26" s="71">
        <v>0.19039182720923123</v>
      </c>
    </row>
    <row r="27" spans="2:15" x14ac:dyDescent="0.2">
      <c r="B27" s="69">
        <v>10</v>
      </c>
      <c r="C27" s="70">
        <v>13.785766000000001</v>
      </c>
      <c r="D27" s="71">
        <v>0.37973710636765212</v>
      </c>
    </row>
    <row r="28" spans="2:15" x14ac:dyDescent="0.2">
      <c r="B28" s="69">
        <v>11</v>
      </c>
      <c r="C28" s="70">
        <v>13.841919000000001</v>
      </c>
      <c r="D28" s="71">
        <v>0.21352363132649133</v>
      </c>
    </row>
    <row r="29" spans="2:15" x14ac:dyDescent="0.2">
      <c r="B29" s="69">
        <v>12</v>
      </c>
      <c r="C29" s="70">
        <v>13.710893</v>
      </c>
      <c r="D29" s="71">
        <v>0.1875338276360152</v>
      </c>
    </row>
    <row r="30" spans="2:15" x14ac:dyDescent="0.2">
      <c r="B30" s="69">
        <v>13</v>
      </c>
      <c r="C30" s="70">
        <v>13.551791</v>
      </c>
      <c r="D30" s="71">
        <v>0.19875526250622011</v>
      </c>
    </row>
    <row r="31" spans="2:15" x14ac:dyDescent="0.2">
      <c r="B31" s="69">
        <v>14</v>
      </c>
      <c r="C31" s="70">
        <v>13.673458</v>
      </c>
      <c r="D31" s="71">
        <v>0.208332719560929</v>
      </c>
    </row>
    <row r="32" spans="2:15" x14ac:dyDescent="0.2">
      <c r="B32" s="69">
        <v>15</v>
      </c>
      <c r="C32" s="70">
        <v>13.673458</v>
      </c>
      <c r="D32" s="71">
        <v>0.19910613531318114</v>
      </c>
    </row>
    <row r="33" spans="2:4" x14ac:dyDescent="0.2">
      <c r="B33" s="69">
        <v>16</v>
      </c>
      <c r="C33" s="70">
        <v>13.47692</v>
      </c>
      <c r="D33" s="71">
        <v>0.18239428250633166</v>
      </c>
    </row>
    <row r="34" spans="2:4" x14ac:dyDescent="0.2">
      <c r="B34" s="69">
        <v>17</v>
      </c>
      <c r="C34" s="70">
        <v>13.589228</v>
      </c>
      <c r="D34" s="71">
        <v>0.21947090487497328</v>
      </c>
    </row>
    <row r="35" spans="2:4" x14ac:dyDescent="0.2">
      <c r="B35" s="69">
        <v>18</v>
      </c>
      <c r="C35" s="70">
        <v>13.533073</v>
      </c>
      <c r="D35" s="71">
        <v>0.19839164903143494</v>
      </c>
    </row>
    <row r="36" spans="2:4" x14ac:dyDescent="0.2">
      <c r="B36" s="69">
        <v>19</v>
      </c>
      <c r="C36" s="70">
        <v>13.682817</v>
      </c>
      <c r="D36" s="71">
        <v>0.18577748954518095</v>
      </c>
    </row>
    <row r="37" spans="2:4" x14ac:dyDescent="0.2">
      <c r="B37" s="69">
        <v>20</v>
      </c>
      <c r="C37" s="70">
        <v>14.094611</v>
      </c>
      <c r="D37" s="71">
        <v>0.20423615595574673</v>
      </c>
    </row>
    <row r="38" spans="2:4" x14ac:dyDescent="0.2">
      <c r="B38" s="69">
        <v>21</v>
      </c>
      <c r="C38" s="70">
        <v>14.253714</v>
      </c>
      <c r="D38" s="71">
        <v>0.31465936818714574</v>
      </c>
    </row>
    <row r="39" spans="2:4" x14ac:dyDescent="0.2">
      <c r="B39" s="69">
        <v>22</v>
      </c>
      <c r="C39" s="70">
        <v>14.122688</v>
      </c>
      <c r="D39" s="71">
        <v>0.2221319021247318</v>
      </c>
    </row>
    <row r="40" spans="2:4" x14ac:dyDescent="0.2">
      <c r="B40" s="69">
        <v>23</v>
      </c>
      <c r="C40" s="70">
        <v>14.234997</v>
      </c>
      <c r="D40" s="71">
        <v>0.20177842464016768</v>
      </c>
    </row>
    <row r="41" spans="2:4" x14ac:dyDescent="0.2">
      <c r="B41" s="69">
        <v>24</v>
      </c>
      <c r="C41" s="70">
        <v>14.553202000000001</v>
      </c>
      <c r="D41" s="71">
        <v>0.19509764383141298</v>
      </c>
    </row>
    <row r="42" spans="2:4" x14ac:dyDescent="0.2">
      <c r="B42" s="69">
        <v>25</v>
      </c>
      <c r="C42" s="70">
        <v>14.328587000000001</v>
      </c>
      <c r="D42" s="71">
        <v>0.26363848344173535</v>
      </c>
    </row>
    <row r="43" spans="2:4" x14ac:dyDescent="0.2">
      <c r="B43" s="69">
        <v>26</v>
      </c>
      <c r="C43" s="70">
        <v>14.150764000000001</v>
      </c>
      <c r="D43" s="71">
        <v>0.23378997417493405</v>
      </c>
    </row>
    <row r="44" spans="2:4" x14ac:dyDescent="0.2">
      <c r="B44" s="69">
        <v>27</v>
      </c>
      <c r="C44" s="70">
        <v>14.094611</v>
      </c>
      <c r="D44" s="71">
        <v>0.21582050442732412</v>
      </c>
    </row>
    <row r="45" spans="2:4" x14ac:dyDescent="0.2">
      <c r="B45" s="69">
        <v>28</v>
      </c>
      <c r="C45" s="70">
        <v>14.057176</v>
      </c>
      <c r="D45" s="71">
        <v>0.18768790759479731</v>
      </c>
    </row>
    <row r="46" spans="2:4" x14ac:dyDescent="0.2">
      <c r="B46" s="69">
        <v>29</v>
      </c>
      <c r="C46" s="70">
        <v>13.916791</v>
      </c>
      <c r="D46" s="71">
        <v>0.18247526805968861</v>
      </c>
    </row>
    <row r="47" spans="2:4" x14ac:dyDescent="0.2">
      <c r="B47" s="69">
        <v>30</v>
      </c>
      <c r="C47" s="70">
        <v>14.047817</v>
      </c>
      <c r="D47" s="71">
        <v>0.20014711444004885</v>
      </c>
    </row>
    <row r="48" spans="2:4" x14ac:dyDescent="0.2">
      <c r="B48" s="69">
        <v>31</v>
      </c>
      <c r="C48" s="70">
        <v>14.057176</v>
      </c>
      <c r="D48" s="71">
        <v>0.19964315400051302</v>
      </c>
    </row>
    <row r="49" spans="2:4" x14ac:dyDescent="0.2">
      <c r="B49" s="69">
        <v>32</v>
      </c>
      <c r="C49" s="70">
        <v>13.729611</v>
      </c>
      <c r="D49" s="71">
        <v>0.1825509310148766</v>
      </c>
    </row>
    <row r="50" spans="2:4" x14ac:dyDescent="0.2">
      <c r="B50" s="69">
        <v>33</v>
      </c>
      <c r="C50" s="70">
        <v>13.832561</v>
      </c>
      <c r="D50" s="71">
        <v>0.27198793417123801</v>
      </c>
    </row>
    <row r="51" spans="2:4" x14ac:dyDescent="0.2">
      <c r="B51" s="69">
        <v>34</v>
      </c>
      <c r="C51" s="70">
        <v>13.710893</v>
      </c>
      <c r="D51" s="71">
        <v>0.20320680716742365</v>
      </c>
    </row>
    <row r="52" spans="2:4" x14ac:dyDescent="0.2">
      <c r="B52" s="69">
        <v>35</v>
      </c>
      <c r="C52" s="70">
        <v>13.879355</v>
      </c>
      <c r="D52" s="71">
        <v>0.1981640944596926</v>
      </c>
    </row>
    <row r="53" spans="2:4" x14ac:dyDescent="0.2">
      <c r="B53" s="69">
        <v>36</v>
      </c>
      <c r="C53" s="70">
        <v>13.782069999999999</v>
      </c>
      <c r="D53" s="71">
        <v>0.21056342062957578</v>
      </c>
    </row>
    <row r="54" spans="2:4" x14ac:dyDescent="0.2">
      <c r="B54" s="69">
        <v>37</v>
      </c>
      <c r="C54" s="70">
        <v>14.049127</v>
      </c>
      <c r="D54" s="71">
        <v>0.19360484367055014</v>
      </c>
    </row>
    <row r="55" spans="2:4" x14ac:dyDescent="0.2">
      <c r="B55" s="69">
        <v>38</v>
      </c>
      <c r="C55" s="70">
        <v>14.268497</v>
      </c>
      <c r="D55" s="71">
        <v>0.24590181651587234</v>
      </c>
    </row>
    <row r="56" spans="2:4" x14ac:dyDescent="0.2">
      <c r="B56" s="69">
        <v>39</v>
      </c>
      <c r="C56" s="70">
        <v>14.087278</v>
      </c>
      <c r="D56" s="71">
        <v>0.2313000321154037</v>
      </c>
    </row>
    <row r="57" spans="2:4" x14ac:dyDescent="0.2">
      <c r="B57" s="69">
        <v>40</v>
      </c>
      <c r="C57" s="70">
        <v>13.782069999999999</v>
      </c>
      <c r="D57" s="71">
        <v>0.2167983763637143</v>
      </c>
    </row>
    <row r="58" spans="2:4" x14ac:dyDescent="0.2">
      <c r="B58" s="69">
        <v>41</v>
      </c>
      <c r="C58" s="70">
        <v>13.696229000000001</v>
      </c>
      <c r="D58" s="71">
        <v>0.26427914017129883</v>
      </c>
    </row>
    <row r="59" spans="2:4" x14ac:dyDescent="0.2">
      <c r="B59" s="69">
        <v>42</v>
      </c>
      <c r="C59" s="70">
        <v>13.743919</v>
      </c>
      <c r="D59" s="71">
        <v>0.19894177989236286</v>
      </c>
    </row>
    <row r="60" spans="2:4" x14ac:dyDescent="0.2">
      <c r="B60" s="69">
        <v>43</v>
      </c>
      <c r="C60" s="70">
        <v>13.906060999999999</v>
      </c>
      <c r="D60" s="71">
        <v>0.18482566567244094</v>
      </c>
    </row>
    <row r="61" spans="2:4" x14ac:dyDescent="0.2">
      <c r="B61" s="69">
        <v>44</v>
      </c>
      <c r="C61" s="70">
        <v>13.658078</v>
      </c>
      <c r="D61" s="71">
        <v>0.20712084761669372</v>
      </c>
    </row>
    <row r="62" spans="2:4" x14ac:dyDescent="0.2">
      <c r="B62" s="69">
        <v>45</v>
      </c>
      <c r="C62" s="70">
        <v>14.554627999999999</v>
      </c>
      <c r="D62" s="71">
        <v>0.24032924750849469</v>
      </c>
    </row>
    <row r="63" spans="2:4" x14ac:dyDescent="0.2">
      <c r="B63" s="69">
        <v>46</v>
      </c>
      <c r="C63" s="70">
        <v>14.669083000000001</v>
      </c>
      <c r="D63" s="71">
        <v>0.58007140528373358</v>
      </c>
    </row>
    <row r="64" spans="2:4" x14ac:dyDescent="0.2">
      <c r="B64" s="69">
        <v>47</v>
      </c>
      <c r="C64" s="70">
        <v>14.258959000000001</v>
      </c>
      <c r="D64" s="71">
        <v>0.26697135700838026</v>
      </c>
    </row>
    <row r="65" spans="2:4" x14ac:dyDescent="0.2">
      <c r="B65" s="69">
        <v>48</v>
      </c>
      <c r="C65" s="70">
        <v>14.812148000000001</v>
      </c>
      <c r="D65" s="71">
        <v>0.31103505564489953</v>
      </c>
    </row>
    <row r="66" spans="2:4" x14ac:dyDescent="0.2">
      <c r="B66" s="69">
        <v>49</v>
      </c>
      <c r="C66" s="70">
        <v>14.487864</v>
      </c>
      <c r="D66" s="71">
        <v>0.38424247282160678</v>
      </c>
    </row>
    <row r="67" spans="2:4" x14ac:dyDescent="0.2">
      <c r="B67" s="69">
        <v>50</v>
      </c>
      <c r="C67" s="70">
        <v>14.421099999999999</v>
      </c>
      <c r="D67" s="71">
        <v>0.2862561420288639</v>
      </c>
    </row>
    <row r="68" spans="2:4" x14ac:dyDescent="0.2">
      <c r="B68" s="69">
        <v>51</v>
      </c>
      <c r="C68" s="70">
        <v>14.134968000000001</v>
      </c>
      <c r="D68" s="71">
        <v>0.19905185888576502</v>
      </c>
    </row>
    <row r="69" spans="2:4" x14ac:dyDescent="0.2">
      <c r="B69" s="69">
        <v>52</v>
      </c>
      <c r="C69" s="70">
        <v>14.554627999999999</v>
      </c>
      <c r="D69" s="71">
        <v>0.25137635106097783</v>
      </c>
    </row>
    <row r="70" spans="2:4" x14ac:dyDescent="0.2">
      <c r="B70" s="69">
        <v>53</v>
      </c>
      <c r="C70" s="70">
        <v>14.688157</v>
      </c>
      <c r="D70" s="71">
        <v>0.31575059213138429</v>
      </c>
    </row>
    <row r="71" spans="2:4" x14ac:dyDescent="0.2">
      <c r="B71" s="69">
        <v>54</v>
      </c>
      <c r="C71" s="70">
        <v>14.859838</v>
      </c>
      <c r="D71" s="71">
        <v>0.2150492574204784</v>
      </c>
    </row>
    <row r="72" spans="2:4" x14ac:dyDescent="0.2">
      <c r="B72" s="69">
        <v>55</v>
      </c>
      <c r="C72" s="70">
        <v>15.002903999999999</v>
      </c>
      <c r="D72" s="71">
        <v>0.20993556221827128</v>
      </c>
    </row>
    <row r="73" spans="2:4" x14ac:dyDescent="0.2">
      <c r="B73" s="69">
        <v>56</v>
      </c>
      <c r="C73" s="70">
        <v>15.14597</v>
      </c>
      <c r="D73" s="71">
        <v>0.20151201627597695</v>
      </c>
    </row>
    <row r="74" spans="2:4" x14ac:dyDescent="0.2">
      <c r="B74" s="69">
        <v>57</v>
      </c>
      <c r="C74" s="70">
        <v>15.021978000000001</v>
      </c>
      <c r="D74" s="71">
        <v>0.20021860904156913</v>
      </c>
    </row>
    <row r="75" spans="2:4" x14ac:dyDescent="0.2">
      <c r="B75" s="69">
        <v>58</v>
      </c>
      <c r="C75" s="70">
        <v>15.10782</v>
      </c>
      <c r="D75" s="71">
        <v>0.19583752788237316</v>
      </c>
    </row>
    <row r="76" spans="2:4" x14ac:dyDescent="0.2">
      <c r="B76" s="69">
        <v>59</v>
      </c>
      <c r="C76" s="70">
        <v>14.926601</v>
      </c>
      <c r="D76" s="71">
        <v>0.18852452566798567</v>
      </c>
    </row>
    <row r="77" spans="2:4" x14ac:dyDescent="0.2">
      <c r="B77" s="69">
        <v>60</v>
      </c>
      <c r="C77" s="70">
        <v>14.907526000000001</v>
      </c>
      <c r="D77" s="71">
        <v>0.20894037871207952</v>
      </c>
    </row>
    <row r="78" spans="2:4" x14ac:dyDescent="0.2">
      <c r="B78" s="69">
        <v>61</v>
      </c>
      <c r="C78" s="70">
        <v>14.917064999999999</v>
      </c>
      <c r="D78" s="71">
        <v>0.18396057162714721</v>
      </c>
    </row>
    <row r="79" spans="2:4" x14ac:dyDescent="0.2">
      <c r="B79" s="69">
        <v>62</v>
      </c>
      <c r="C79" s="70">
        <v>14.859838</v>
      </c>
      <c r="D79" s="71">
        <v>0.18067839580619294</v>
      </c>
    </row>
    <row r="80" spans="2:4" x14ac:dyDescent="0.2">
      <c r="B80" s="69">
        <v>63</v>
      </c>
      <c r="C80" s="70">
        <v>14.907526000000001</v>
      </c>
      <c r="D80" s="71">
        <v>0.18324900638998406</v>
      </c>
    </row>
    <row r="81" spans="2:4" x14ac:dyDescent="0.2">
      <c r="B81" s="69">
        <v>64</v>
      </c>
      <c r="C81" s="70">
        <v>15.031516999999999</v>
      </c>
      <c r="D81" s="71">
        <v>0.18261890538907433</v>
      </c>
    </row>
    <row r="82" spans="2:4" x14ac:dyDescent="0.2">
      <c r="B82" s="69">
        <v>65</v>
      </c>
      <c r="C82" s="70">
        <v>15.14597</v>
      </c>
      <c r="D82" s="71">
        <v>0.19408921657117129</v>
      </c>
    </row>
    <row r="83" spans="2:4" x14ac:dyDescent="0.2">
      <c r="B83" s="69">
        <v>66</v>
      </c>
      <c r="C83" s="70">
        <v>15.165046</v>
      </c>
      <c r="D83" s="71">
        <v>0.1932163087202495</v>
      </c>
    </row>
    <row r="84" spans="2:4" x14ac:dyDescent="0.2">
      <c r="B84" s="69">
        <v>67</v>
      </c>
      <c r="C84" s="70">
        <v>15.355801</v>
      </c>
      <c r="D84" s="71">
        <v>0.18200398686442895</v>
      </c>
    </row>
    <row r="85" spans="2:4" x14ac:dyDescent="0.2">
      <c r="B85" s="69">
        <v>68</v>
      </c>
      <c r="C85" s="70">
        <v>15.441642</v>
      </c>
      <c r="D85" s="71">
        <v>0.21018036289086359</v>
      </c>
    </row>
    <row r="86" spans="2:4" x14ac:dyDescent="0.2">
      <c r="B86" s="69">
        <v>69</v>
      </c>
      <c r="C86" s="70">
        <v>15.422565000000001</v>
      </c>
      <c r="D86" s="71">
        <v>0.18998318435827644</v>
      </c>
    </row>
    <row r="87" spans="2:4" x14ac:dyDescent="0.2">
      <c r="B87" s="69">
        <v>70</v>
      </c>
      <c r="C87" s="70">
        <v>15.460716</v>
      </c>
      <c r="D87" s="71">
        <v>0.18160870858910547</v>
      </c>
    </row>
    <row r="88" spans="2:4" x14ac:dyDescent="0.2">
      <c r="B88" s="69">
        <v>71</v>
      </c>
      <c r="C88" s="70">
        <v>15.460716</v>
      </c>
      <c r="D88" s="71">
        <v>0.18158239851709385</v>
      </c>
    </row>
    <row r="89" spans="2:4" x14ac:dyDescent="0.2">
      <c r="B89" s="69">
        <v>72</v>
      </c>
      <c r="C89" s="70">
        <v>15.432103</v>
      </c>
      <c r="D89" s="71">
        <v>0.18032270814726956</v>
      </c>
    </row>
    <row r="90" spans="2:4" x14ac:dyDescent="0.2">
      <c r="B90" s="69">
        <v>73</v>
      </c>
      <c r="C90" s="70">
        <v>15.546556000000001</v>
      </c>
      <c r="D90" s="71">
        <v>0.18088836205489625</v>
      </c>
    </row>
    <row r="91" spans="2:4" x14ac:dyDescent="0.2">
      <c r="B91" s="69">
        <v>74</v>
      </c>
      <c r="C91" s="70">
        <v>15.804074999999999</v>
      </c>
      <c r="D91" s="71">
        <v>0.19119654571405517</v>
      </c>
    </row>
    <row r="92" spans="2:4" x14ac:dyDescent="0.2">
      <c r="B92" s="69">
        <v>75</v>
      </c>
      <c r="C92" s="70">
        <v>15.985293</v>
      </c>
      <c r="D92" s="71">
        <v>0.23028234180252469</v>
      </c>
    </row>
    <row r="93" spans="2:4" x14ac:dyDescent="0.2">
      <c r="B93" s="69">
        <v>76</v>
      </c>
      <c r="C93" s="70">
        <v>15.889915</v>
      </c>
      <c r="D93" s="71">
        <v>0.21085734595056149</v>
      </c>
    </row>
    <row r="94" spans="2:4" x14ac:dyDescent="0.2">
      <c r="B94" s="69">
        <v>77</v>
      </c>
      <c r="C94" s="70">
        <v>16.424029999999998</v>
      </c>
      <c r="D94" s="71">
        <v>0.19099411507692113</v>
      </c>
    </row>
    <row r="95" spans="2:4" x14ac:dyDescent="0.2">
      <c r="B95" s="69">
        <v>78</v>
      </c>
      <c r="C95" s="70">
        <v>16.156974999999999</v>
      </c>
      <c r="D95" s="71">
        <v>0.33815791237327791</v>
      </c>
    </row>
    <row r="96" spans="2:4" x14ac:dyDescent="0.2">
      <c r="B96" s="69">
        <v>79</v>
      </c>
      <c r="C96" s="70">
        <v>16.300039000000002</v>
      </c>
      <c r="D96" s="71">
        <v>0.24840829479507417</v>
      </c>
    </row>
    <row r="97" spans="2:4" x14ac:dyDescent="0.2">
      <c r="B97" s="69">
        <v>80</v>
      </c>
      <c r="C97" s="70">
        <v>16.137896999999999</v>
      </c>
      <c r="D97" s="71">
        <v>0.20382167838776438</v>
      </c>
    </row>
    <row r="98" spans="2:4" x14ac:dyDescent="0.2">
      <c r="B98" s="69">
        <v>81</v>
      </c>
      <c r="C98" s="70">
        <v>15.851766</v>
      </c>
      <c r="D98" s="71">
        <v>0.20230741376768011</v>
      </c>
    </row>
    <row r="99" spans="2:4" x14ac:dyDescent="0.2">
      <c r="B99" s="69">
        <v>82</v>
      </c>
      <c r="C99" s="70">
        <v>15.651472</v>
      </c>
      <c r="D99" s="71">
        <v>0.239285547705607</v>
      </c>
    </row>
    <row r="100" spans="2:4" x14ac:dyDescent="0.2">
      <c r="B100" s="69">
        <v>83</v>
      </c>
      <c r="C100" s="70">
        <v>15.689624</v>
      </c>
      <c r="D100" s="71">
        <v>0.21748412838512102</v>
      </c>
    </row>
    <row r="101" spans="2:4" x14ac:dyDescent="0.2">
      <c r="B101" s="69">
        <v>84</v>
      </c>
      <c r="C101" s="70">
        <v>15.880378</v>
      </c>
      <c r="D101" s="71">
        <v>0.18593455939099707</v>
      </c>
    </row>
    <row r="102" spans="2:4" x14ac:dyDescent="0.2">
      <c r="B102" s="69">
        <v>85</v>
      </c>
      <c r="C102" s="70">
        <v>15.756387999999999</v>
      </c>
      <c r="D102" s="71">
        <v>0.20875248070325486</v>
      </c>
    </row>
    <row r="103" spans="2:4" x14ac:dyDescent="0.2">
      <c r="B103" s="69">
        <v>86</v>
      </c>
      <c r="C103" s="70">
        <v>15.699159999999999</v>
      </c>
      <c r="D103" s="71">
        <v>0.19567486596358433</v>
      </c>
    </row>
    <row r="104" spans="2:4" x14ac:dyDescent="0.2">
      <c r="B104" s="69">
        <v>87</v>
      </c>
      <c r="C104" s="70">
        <v>15.842228</v>
      </c>
      <c r="D104" s="71">
        <v>0.18466614114453464</v>
      </c>
    </row>
    <row r="105" spans="2:4" x14ac:dyDescent="0.2">
      <c r="B105" s="69">
        <v>88</v>
      </c>
      <c r="C105" s="70">
        <v>15.641933</v>
      </c>
      <c r="D105" s="71">
        <v>0.19691470944115416</v>
      </c>
    </row>
    <row r="106" spans="2:4" x14ac:dyDescent="0.2">
      <c r="B106" s="69">
        <v>89</v>
      </c>
      <c r="C106" s="70">
        <v>15.727774999999999</v>
      </c>
      <c r="D106" s="71">
        <v>0.21267895763597078</v>
      </c>
    </row>
    <row r="107" spans="2:4" x14ac:dyDescent="0.2">
      <c r="B107" s="69">
        <v>90</v>
      </c>
      <c r="C107" s="70">
        <v>15.784998999999999</v>
      </c>
      <c r="D107" s="71">
        <v>0.19007619164064973</v>
      </c>
    </row>
    <row r="108" spans="2:4" x14ac:dyDescent="0.2">
      <c r="B108" s="69">
        <v>91</v>
      </c>
      <c r="C108" s="70">
        <v>15.804074999999999</v>
      </c>
      <c r="D108" s="71">
        <v>0.18399622364979989</v>
      </c>
    </row>
    <row r="109" spans="2:4" x14ac:dyDescent="0.2">
      <c r="B109" s="69">
        <v>92</v>
      </c>
      <c r="C109" s="70">
        <v>15.813613</v>
      </c>
      <c r="D109" s="71">
        <v>0.18089874838799835</v>
      </c>
    </row>
    <row r="110" spans="2:4" x14ac:dyDescent="0.2">
      <c r="B110" s="69">
        <v>93</v>
      </c>
      <c r="C110" s="70">
        <v>15.966218</v>
      </c>
      <c r="D110" s="71">
        <v>0.1803205174468647</v>
      </c>
    </row>
    <row r="111" spans="2:4" x14ac:dyDescent="0.2">
      <c r="B111" s="69">
        <v>94</v>
      </c>
      <c r="C111" s="70">
        <v>16.004370000000002</v>
      </c>
      <c r="D111" s="71">
        <v>0.19833614965352095</v>
      </c>
    </row>
    <row r="112" spans="2:4" x14ac:dyDescent="0.2">
      <c r="B112" s="69">
        <v>95</v>
      </c>
      <c r="C112" s="70">
        <v>16.452643999999999</v>
      </c>
      <c r="D112" s="71">
        <v>0.18346015836478735</v>
      </c>
    </row>
    <row r="113" spans="2:4" x14ac:dyDescent="0.2">
      <c r="B113" s="69">
        <v>96</v>
      </c>
      <c r="C113" s="70">
        <v>16.433568999999999</v>
      </c>
      <c r="D113" s="71">
        <v>0.29908445637890624</v>
      </c>
    </row>
    <row r="114" spans="2:4" x14ac:dyDescent="0.2">
      <c r="B114" s="69">
        <v>97</v>
      </c>
      <c r="C114" s="70">
        <v>16.357265000000002</v>
      </c>
      <c r="D114" s="71">
        <v>0.19742866573858417</v>
      </c>
    </row>
    <row r="115" spans="2:4" x14ac:dyDescent="0.2">
      <c r="B115" s="69">
        <v>98</v>
      </c>
      <c r="C115" s="70">
        <v>16.662476000000002</v>
      </c>
      <c r="D115" s="71">
        <v>0.1865652237010694</v>
      </c>
    </row>
    <row r="116" spans="2:4" x14ac:dyDescent="0.2">
      <c r="B116" s="69">
        <v>99</v>
      </c>
      <c r="C116" s="70">
        <v>16.519407000000001</v>
      </c>
      <c r="D116" s="71">
        <v>0.24122175868374748</v>
      </c>
    </row>
    <row r="117" spans="2:4" x14ac:dyDescent="0.2">
      <c r="B117" s="69">
        <v>100</v>
      </c>
      <c r="C117" s="70">
        <v>16.430229000000001</v>
      </c>
      <c r="D117" s="71">
        <v>0.20223031702384167</v>
      </c>
    </row>
    <row r="118" spans="2:4" x14ac:dyDescent="0.2">
      <c r="B118" s="69">
        <v>101</v>
      </c>
      <c r="C118" s="70">
        <v>16.352684</v>
      </c>
      <c r="D118" s="71">
        <v>0.18865854769238122</v>
      </c>
    </row>
    <row r="119" spans="2:4" x14ac:dyDescent="0.2">
      <c r="B119" s="69">
        <v>102</v>
      </c>
      <c r="C119" s="70">
        <v>15.732308</v>
      </c>
      <c r="D119" s="71">
        <v>0.18568501654761849</v>
      </c>
    </row>
    <row r="120" spans="2:4" x14ac:dyDescent="0.2">
      <c r="B120" s="69">
        <v>103</v>
      </c>
      <c r="C120" s="70">
        <v>15.974641999999999</v>
      </c>
      <c r="D120" s="71">
        <v>0.37965275452193564</v>
      </c>
    </row>
    <row r="121" spans="2:4" x14ac:dyDescent="0.2">
      <c r="B121" s="69">
        <v>104</v>
      </c>
      <c r="C121" s="70">
        <v>15.935869</v>
      </c>
      <c r="D121" s="71">
        <v>0.24989473601322568</v>
      </c>
    </row>
    <row r="122" spans="2:4" x14ac:dyDescent="0.2">
      <c r="B122" s="69">
        <v>105</v>
      </c>
      <c r="C122" s="70">
        <v>15.906789</v>
      </c>
      <c r="D122" s="71">
        <v>0.19046315681656539</v>
      </c>
    </row>
    <row r="123" spans="2:4" x14ac:dyDescent="0.2">
      <c r="B123" s="69">
        <v>106</v>
      </c>
      <c r="C123" s="70">
        <v>15.897095</v>
      </c>
      <c r="D123" s="71">
        <v>0.18203568994514802</v>
      </c>
    </row>
    <row r="124" spans="2:4" x14ac:dyDescent="0.2">
      <c r="B124" s="69">
        <v>107</v>
      </c>
      <c r="C124" s="70">
        <v>16.158815000000001</v>
      </c>
      <c r="D124" s="71">
        <v>0.18045091685030054</v>
      </c>
    </row>
    <row r="125" spans="2:4" x14ac:dyDescent="0.2">
      <c r="B125" s="69">
        <v>108</v>
      </c>
      <c r="C125" s="70">
        <v>16.284828000000001</v>
      </c>
      <c r="D125" s="71">
        <v>0.22877423730428184</v>
      </c>
    </row>
    <row r="126" spans="2:4" x14ac:dyDescent="0.2">
      <c r="B126" s="69">
        <v>109</v>
      </c>
      <c r="C126" s="70">
        <v>16.662870000000002</v>
      </c>
      <c r="D126" s="71">
        <v>0.19797391208421045</v>
      </c>
    </row>
    <row r="127" spans="2:4" x14ac:dyDescent="0.2">
      <c r="B127" s="69">
        <v>110</v>
      </c>
      <c r="C127" s="70">
        <v>16.168510000000001</v>
      </c>
      <c r="D127" s="71">
        <v>0.26917939281028752</v>
      </c>
    </row>
    <row r="128" spans="2:4" x14ac:dyDescent="0.2">
      <c r="B128" s="69">
        <v>111</v>
      </c>
      <c r="C128" s="70">
        <v>16.653176999999999</v>
      </c>
      <c r="D128" s="71">
        <v>0.32333757356746506</v>
      </c>
    </row>
    <row r="129" spans="2:4" x14ac:dyDescent="0.2">
      <c r="B129" s="69">
        <v>112</v>
      </c>
      <c r="C129" s="70">
        <v>16.759803999999999</v>
      </c>
      <c r="D129" s="71">
        <v>0.32492357389707999</v>
      </c>
    </row>
    <row r="130" spans="2:4" x14ac:dyDescent="0.2">
      <c r="B130" s="69">
        <v>113</v>
      </c>
      <c r="C130" s="70">
        <v>16.721031</v>
      </c>
      <c r="D130" s="71">
        <v>0.20911482945961415</v>
      </c>
    </row>
    <row r="131" spans="2:4" x14ac:dyDescent="0.2">
      <c r="B131" s="69">
        <v>114</v>
      </c>
      <c r="C131" s="70">
        <v>16.992445</v>
      </c>
      <c r="D131" s="71">
        <v>0.18473649158968938</v>
      </c>
    </row>
    <row r="132" spans="2:4" x14ac:dyDescent="0.2">
      <c r="B132" s="69">
        <v>115</v>
      </c>
      <c r="C132" s="70">
        <v>17.147537</v>
      </c>
      <c r="D132" s="71">
        <v>0.22795515938196315</v>
      </c>
    </row>
    <row r="133" spans="2:4" x14ac:dyDescent="0.2">
      <c r="B133" s="69">
        <v>116</v>
      </c>
      <c r="C133" s="70">
        <v>17.486806999999999</v>
      </c>
      <c r="D133" s="71">
        <v>0.20200512346914612</v>
      </c>
    </row>
    <row r="134" spans="2:4" x14ac:dyDescent="0.2">
      <c r="B134" s="69">
        <v>117</v>
      </c>
      <c r="C134" s="70">
        <v>17.283245000000001</v>
      </c>
      <c r="D134" s="71">
        <v>0.24899597825848471</v>
      </c>
    </row>
    <row r="135" spans="2:4" x14ac:dyDescent="0.2">
      <c r="B135" s="69">
        <v>118</v>
      </c>
      <c r="C135" s="70">
        <v>17.186309999999999</v>
      </c>
      <c r="D135" s="71">
        <v>0.21447889358536501</v>
      </c>
    </row>
    <row r="136" spans="2:4" x14ac:dyDescent="0.2">
      <c r="B136" s="69">
        <v>119</v>
      </c>
      <c r="C136" s="70">
        <v>17.069991999999999</v>
      </c>
      <c r="D136" s="71">
        <v>0.19063261571528006</v>
      </c>
    </row>
    <row r="137" spans="2:4" x14ac:dyDescent="0.2">
      <c r="B137" s="69">
        <v>120</v>
      </c>
      <c r="C137" s="70">
        <v>16.798576000000001</v>
      </c>
      <c r="D137" s="71">
        <v>0.19060938501642874</v>
      </c>
    </row>
    <row r="138" spans="2:4" x14ac:dyDescent="0.2">
      <c r="B138" s="69">
        <v>121</v>
      </c>
      <c r="C138" s="70">
        <v>16.304216</v>
      </c>
      <c r="D138" s="71">
        <v>0.22811314517066988</v>
      </c>
    </row>
    <row r="139" spans="2:4" x14ac:dyDescent="0.2">
      <c r="B139" s="69">
        <v>122</v>
      </c>
      <c r="C139" s="70">
        <v>16.323602999999999</v>
      </c>
      <c r="D139" s="71">
        <v>0.31803003828529708</v>
      </c>
    </row>
    <row r="140" spans="2:4" x14ac:dyDescent="0.2">
      <c r="B140" s="69">
        <v>123</v>
      </c>
      <c r="C140" s="70">
        <v>16.498085</v>
      </c>
      <c r="D140" s="71">
        <v>0.20074837535222892</v>
      </c>
    </row>
    <row r="141" spans="2:4" x14ac:dyDescent="0.2">
      <c r="B141" s="69">
        <v>124</v>
      </c>
      <c r="C141" s="70">
        <v>16.381762999999999</v>
      </c>
      <c r="D141" s="71">
        <v>0.20436338229191484</v>
      </c>
    </row>
    <row r="142" spans="2:4" x14ac:dyDescent="0.2">
      <c r="B142" s="69">
        <v>125</v>
      </c>
      <c r="C142" s="70">
        <v>16.391455000000001</v>
      </c>
      <c r="D142" s="71">
        <v>0.19296840889993944</v>
      </c>
    </row>
    <row r="143" spans="2:4" x14ac:dyDescent="0.2">
      <c r="B143" s="69">
        <v>126</v>
      </c>
      <c r="C143" s="70">
        <v>16.565937000000002</v>
      </c>
      <c r="D143" s="71">
        <v>0.18172146260603989</v>
      </c>
    </row>
    <row r="144" spans="2:4" x14ac:dyDescent="0.2">
      <c r="B144" s="69">
        <v>127</v>
      </c>
      <c r="C144" s="70">
        <v>16.449615000000001</v>
      </c>
      <c r="D144" s="71">
        <v>0.20217691310567926</v>
      </c>
    </row>
    <row r="145" spans="2:4" x14ac:dyDescent="0.2">
      <c r="B145" s="69">
        <v>128</v>
      </c>
      <c r="C145" s="70">
        <v>16.391455000000001</v>
      </c>
      <c r="D145" s="71">
        <v>0.19262939905003765</v>
      </c>
    </row>
    <row r="146" spans="2:4" x14ac:dyDescent="0.2">
      <c r="B146" s="69">
        <v>129</v>
      </c>
      <c r="C146" s="70">
        <v>16.478697</v>
      </c>
      <c r="D146" s="71">
        <v>0.18416465911353644</v>
      </c>
    </row>
    <row r="147" spans="2:4" x14ac:dyDescent="0.2">
      <c r="B147" s="69">
        <v>130</v>
      </c>
      <c r="C147" s="70">
        <v>16.081268000000001</v>
      </c>
      <c r="D147" s="71">
        <v>0.18633883088348963</v>
      </c>
    </row>
    <row r="148" spans="2:4" x14ac:dyDescent="0.2">
      <c r="B148" s="69">
        <v>131</v>
      </c>
      <c r="C148" s="70">
        <v>16.284828000000001</v>
      </c>
      <c r="D148" s="71">
        <v>0.27770733290698035</v>
      </c>
    </row>
    <row r="149" spans="2:4" x14ac:dyDescent="0.2">
      <c r="B149" s="69">
        <v>132</v>
      </c>
      <c r="C149" s="70">
        <v>16.090962999999999</v>
      </c>
      <c r="D149" s="71">
        <v>0.22198682623488961</v>
      </c>
    </row>
    <row r="150" spans="2:4" x14ac:dyDescent="0.2">
      <c r="B150" s="69">
        <v>133</v>
      </c>
      <c r="C150" s="70">
        <v>16.31391</v>
      </c>
      <c r="D150" s="71">
        <v>0.21222484590382978</v>
      </c>
    </row>
    <row r="151" spans="2:4" x14ac:dyDescent="0.2">
      <c r="B151" s="69">
        <v>134</v>
      </c>
      <c r="C151" s="70">
        <v>16.439921999999999</v>
      </c>
      <c r="D151" s="71">
        <v>0.21905109573687795</v>
      </c>
    </row>
    <row r="152" spans="2:4" x14ac:dyDescent="0.2">
      <c r="B152" s="69">
        <v>135</v>
      </c>
      <c r="C152" s="70">
        <v>16.410843</v>
      </c>
      <c r="D152" s="71">
        <v>0.19651564975857977</v>
      </c>
    </row>
    <row r="153" spans="2:4" x14ac:dyDescent="0.2">
      <c r="B153" s="69">
        <v>136</v>
      </c>
      <c r="C153" s="70">
        <v>16.459311</v>
      </c>
      <c r="D153" s="71">
        <v>0.18271772260679053</v>
      </c>
    </row>
    <row r="154" spans="2:4" x14ac:dyDescent="0.2">
      <c r="B154" s="69">
        <v>137</v>
      </c>
      <c r="C154" s="70">
        <v>16.284828000000001</v>
      </c>
      <c r="D154" s="71">
        <v>0.18223847834457871</v>
      </c>
    </row>
    <row r="155" spans="2:4" x14ac:dyDescent="0.2">
      <c r="B155" s="69">
        <v>138</v>
      </c>
      <c r="C155" s="70">
        <v>16.643484000000001</v>
      </c>
      <c r="D155" s="71">
        <v>0.20249928551586907</v>
      </c>
    </row>
    <row r="156" spans="2:4" x14ac:dyDescent="0.2">
      <c r="B156" s="69">
        <v>139</v>
      </c>
      <c r="C156" s="70">
        <v>16.653176999999999</v>
      </c>
      <c r="D156" s="71">
        <v>0.26226255007477989</v>
      </c>
    </row>
    <row r="157" spans="2:4" x14ac:dyDescent="0.2">
      <c r="B157" s="69">
        <v>140</v>
      </c>
      <c r="C157" s="70">
        <v>16.527163000000002</v>
      </c>
      <c r="D157" s="71">
        <v>0.19124571388733017</v>
      </c>
    </row>
    <row r="158" spans="2:4" x14ac:dyDescent="0.2">
      <c r="B158" s="69">
        <v>141</v>
      </c>
      <c r="C158" s="70">
        <v>16.672564000000001</v>
      </c>
      <c r="D158" s="71">
        <v>0.19292710677867916</v>
      </c>
    </row>
    <row r="159" spans="2:4" x14ac:dyDescent="0.2">
      <c r="B159" s="69">
        <v>142</v>
      </c>
      <c r="C159" s="70">
        <v>16.798576000000001</v>
      </c>
      <c r="D159" s="71">
        <v>0.1967522070685053</v>
      </c>
    </row>
    <row r="160" spans="2:4" x14ac:dyDescent="0.2">
      <c r="B160" s="69">
        <v>143</v>
      </c>
      <c r="C160" s="70">
        <v>16.672564000000001</v>
      </c>
      <c r="D160" s="71">
        <v>0.19335719905221357</v>
      </c>
    </row>
    <row r="161" spans="2:4" x14ac:dyDescent="0.2">
      <c r="B161" s="69">
        <v>144</v>
      </c>
      <c r="C161" s="70">
        <v>16.662870000000002</v>
      </c>
      <c r="D161" s="71">
        <v>0.19297106095099467</v>
      </c>
    </row>
    <row r="162" spans="2:4" x14ac:dyDescent="0.2">
      <c r="B162" s="69">
        <v>145</v>
      </c>
      <c r="C162" s="70">
        <v>16.488389999999999</v>
      </c>
      <c r="D162" s="71">
        <v>0.18171940975037651</v>
      </c>
    </row>
    <row r="163" spans="2:4" x14ac:dyDescent="0.2">
      <c r="B163" s="69">
        <v>146</v>
      </c>
      <c r="C163" s="70">
        <v>16.527163000000002</v>
      </c>
      <c r="D163" s="71">
        <v>0.20193516809243639</v>
      </c>
    </row>
    <row r="164" spans="2:4" x14ac:dyDescent="0.2">
      <c r="B164" s="69">
        <v>147</v>
      </c>
      <c r="C164" s="70">
        <v>16.769497000000001</v>
      </c>
      <c r="D164" s="71">
        <v>0.18386546498408959</v>
      </c>
    </row>
    <row r="165" spans="2:4" x14ac:dyDescent="0.2">
      <c r="B165" s="69">
        <v>148</v>
      </c>
      <c r="C165" s="70">
        <v>16.643484000000001</v>
      </c>
      <c r="D165" s="71">
        <v>0.21999455881836733</v>
      </c>
    </row>
    <row r="166" spans="2:4" x14ac:dyDescent="0.2">
      <c r="B166" s="69">
        <v>149</v>
      </c>
      <c r="C166" s="70">
        <v>16.682257</v>
      </c>
      <c r="D166" s="71">
        <v>0.19619579756984254</v>
      </c>
    </row>
    <row r="167" spans="2:4" x14ac:dyDescent="0.2">
      <c r="B167" s="69">
        <v>150</v>
      </c>
      <c r="C167" s="70">
        <v>16.633789</v>
      </c>
      <c r="D167" s="71">
        <v>0.18314344247446096</v>
      </c>
    </row>
    <row r="168" spans="2:4" x14ac:dyDescent="0.2">
      <c r="B168" s="69">
        <v>151</v>
      </c>
      <c r="C168" s="70">
        <v>16.459311</v>
      </c>
      <c r="D168" s="71">
        <v>0.18223934025844582</v>
      </c>
    </row>
    <row r="169" spans="2:4" x14ac:dyDescent="0.2">
      <c r="B169" s="69">
        <v>152</v>
      </c>
      <c r="C169" s="70">
        <v>16.595016000000001</v>
      </c>
      <c r="D169" s="71">
        <v>0.20205935130782551</v>
      </c>
    </row>
    <row r="170" spans="2:4" x14ac:dyDescent="0.2">
      <c r="B170" s="69">
        <v>153</v>
      </c>
      <c r="C170" s="70">
        <v>16.653176999999999</v>
      </c>
      <c r="D170" s="71">
        <v>0.19602198074192317</v>
      </c>
    </row>
    <row r="171" spans="2:4" x14ac:dyDescent="0.2">
      <c r="B171" s="69">
        <v>154</v>
      </c>
      <c r="C171" s="70">
        <v>17.011831000000001</v>
      </c>
      <c r="D171" s="71">
        <v>0.18450586494583943</v>
      </c>
    </row>
    <row r="172" spans="2:4" x14ac:dyDescent="0.2">
      <c r="B172" s="69">
        <v>155</v>
      </c>
      <c r="C172" s="70">
        <v>17.060296999999998</v>
      </c>
      <c r="D172" s="71">
        <v>0.25781030256555243</v>
      </c>
    </row>
    <row r="173" spans="2:4" x14ac:dyDescent="0.2">
      <c r="B173" s="69">
        <v>156</v>
      </c>
      <c r="C173" s="70">
        <v>16.963363999999999</v>
      </c>
      <c r="D173" s="71">
        <v>0.1920726348565544</v>
      </c>
    </row>
    <row r="174" spans="2:4" x14ac:dyDescent="0.2">
      <c r="B174" s="69">
        <v>157</v>
      </c>
      <c r="C174" s="70">
        <v>16.982749999999999</v>
      </c>
      <c r="D174" s="71">
        <v>0.18808736229527312</v>
      </c>
    </row>
    <row r="175" spans="2:4" x14ac:dyDescent="0.2">
      <c r="B175" s="69">
        <v>158</v>
      </c>
      <c r="C175" s="70">
        <v>17.069991999999999</v>
      </c>
      <c r="D175" s="71">
        <v>0.18134036920432775</v>
      </c>
    </row>
    <row r="176" spans="2:4" x14ac:dyDescent="0.2">
      <c r="B176" s="69">
        <v>159</v>
      </c>
      <c r="C176" s="70">
        <v>17.031217999999999</v>
      </c>
      <c r="D176" s="71">
        <v>0.18564103988938896</v>
      </c>
    </row>
    <row r="177" spans="2:4" x14ac:dyDescent="0.2">
      <c r="B177" s="69">
        <v>160</v>
      </c>
      <c r="C177" s="70">
        <v>16.885818</v>
      </c>
      <c r="D177" s="71">
        <v>0.18185010691911621</v>
      </c>
    </row>
    <row r="178" spans="2:4" x14ac:dyDescent="0.2">
      <c r="B178" s="69">
        <v>161</v>
      </c>
      <c r="C178" s="70">
        <v>16.721031</v>
      </c>
      <c r="D178" s="71">
        <v>0.19494747358228076</v>
      </c>
    </row>
    <row r="179" spans="2:4" x14ac:dyDescent="0.2">
      <c r="B179" s="69">
        <v>162</v>
      </c>
      <c r="C179" s="70">
        <v>16.650095</v>
      </c>
      <c r="D179" s="71">
        <v>0.20062124009084786</v>
      </c>
    </row>
    <row r="180" spans="2:4" x14ac:dyDescent="0.2">
      <c r="B180" s="69">
        <v>163</v>
      </c>
      <c r="C180" s="70">
        <v>16.482609</v>
      </c>
      <c r="D180" s="71">
        <v>0.18623252668004972</v>
      </c>
    </row>
    <row r="181" spans="2:4" x14ac:dyDescent="0.2">
      <c r="B181" s="69">
        <v>164</v>
      </c>
      <c r="C181" s="70">
        <v>16.177192999999999</v>
      </c>
      <c r="D181" s="71">
        <v>0.20081025275368899</v>
      </c>
    </row>
    <row r="182" spans="2:4" x14ac:dyDescent="0.2">
      <c r="B182" s="69">
        <v>165</v>
      </c>
      <c r="C182" s="70">
        <v>16.068819000000001</v>
      </c>
      <c r="D182" s="71">
        <v>0.24373935535440999</v>
      </c>
    </row>
    <row r="183" spans="2:4" x14ac:dyDescent="0.2">
      <c r="B183" s="69">
        <v>166</v>
      </c>
      <c r="C183" s="70">
        <v>15.999855</v>
      </c>
      <c r="D183" s="71">
        <v>0.19713037653038321</v>
      </c>
    </row>
    <row r="184" spans="2:4" x14ac:dyDescent="0.2">
      <c r="B184" s="69">
        <v>167</v>
      </c>
      <c r="C184" s="70">
        <v>15.852073000000001</v>
      </c>
      <c r="D184" s="71">
        <v>0.18589733349675136</v>
      </c>
    </row>
    <row r="185" spans="2:4" x14ac:dyDescent="0.2">
      <c r="B185" s="69">
        <v>168</v>
      </c>
      <c r="C185" s="70">
        <v>15.881629999999999</v>
      </c>
      <c r="D185" s="71">
        <v>0.19776396024539752</v>
      </c>
    </row>
    <row r="186" spans="2:4" x14ac:dyDescent="0.2">
      <c r="B186" s="69">
        <v>169</v>
      </c>
      <c r="C186" s="70">
        <v>16.088524</v>
      </c>
      <c r="D186" s="71">
        <v>0.18293777133839256</v>
      </c>
    </row>
    <row r="187" spans="2:4" x14ac:dyDescent="0.2">
      <c r="B187" s="69">
        <v>170</v>
      </c>
      <c r="C187" s="70">
        <v>16.265863</v>
      </c>
      <c r="D187" s="71">
        <v>0.21225916227624617</v>
      </c>
    </row>
    <row r="188" spans="2:4" x14ac:dyDescent="0.2">
      <c r="B188" s="69">
        <v>171</v>
      </c>
      <c r="C188" s="70">
        <v>16.068819000000001</v>
      </c>
      <c r="D188" s="71">
        <v>0.20695679085974278</v>
      </c>
    </row>
    <row r="189" spans="2:4" x14ac:dyDescent="0.2">
      <c r="B189" s="69">
        <v>172</v>
      </c>
      <c r="C189" s="70">
        <v>16.25601</v>
      </c>
      <c r="D189" s="71">
        <v>0.21141114404240377</v>
      </c>
    </row>
    <row r="190" spans="2:4" x14ac:dyDescent="0.2">
      <c r="B190" s="69">
        <v>173</v>
      </c>
      <c r="C190" s="70">
        <v>16.561426000000001</v>
      </c>
      <c r="D190" s="71">
        <v>0.20935957200573113</v>
      </c>
    </row>
    <row r="191" spans="2:4" x14ac:dyDescent="0.2">
      <c r="B191" s="69">
        <v>174</v>
      </c>
      <c r="C191" s="70">
        <v>16.334827000000001</v>
      </c>
      <c r="D191" s="71">
        <v>0.24403696284157145</v>
      </c>
    </row>
    <row r="192" spans="2:4" x14ac:dyDescent="0.2">
      <c r="B192" s="69">
        <v>175</v>
      </c>
      <c r="C192" s="70">
        <v>16.502313999999998</v>
      </c>
      <c r="D192" s="71">
        <v>0.22282745974099019</v>
      </c>
    </row>
    <row r="193" spans="2:4" x14ac:dyDescent="0.2">
      <c r="B193" s="69">
        <v>176</v>
      </c>
      <c r="C193" s="70">
        <v>16.768322000000001</v>
      </c>
      <c r="D193" s="71">
        <v>0.20530137459275039</v>
      </c>
    </row>
    <row r="194" spans="2:4" x14ac:dyDescent="0.2">
      <c r="B194" s="69">
        <v>177</v>
      </c>
      <c r="C194" s="70">
        <v>16.640243999999999</v>
      </c>
      <c r="D194" s="71">
        <v>0.22935209253817393</v>
      </c>
    </row>
    <row r="195" spans="2:4" x14ac:dyDescent="0.2">
      <c r="B195" s="69">
        <v>178</v>
      </c>
      <c r="C195" s="70">
        <v>16.669799999999999</v>
      </c>
      <c r="D195" s="71">
        <v>0.19775647830462645</v>
      </c>
    </row>
    <row r="196" spans="2:4" x14ac:dyDescent="0.2">
      <c r="B196" s="69">
        <v>179</v>
      </c>
      <c r="C196" s="70">
        <v>16.571278</v>
      </c>
      <c r="D196" s="71">
        <v>0.18287150418001638</v>
      </c>
    </row>
    <row r="197" spans="2:4" x14ac:dyDescent="0.2">
      <c r="B197" s="69">
        <v>180</v>
      </c>
      <c r="C197" s="70">
        <v>16.600836000000001</v>
      </c>
      <c r="D197" s="71">
        <v>0.18758275971923297</v>
      </c>
    </row>
    <row r="198" spans="2:4" x14ac:dyDescent="0.2">
      <c r="B198" s="69">
        <v>181</v>
      </c>
      <c r="C198" s="70">
        <v>16.738764</v>
      </c>
      <c r="D198" s="71">
        <v>0.18166565220787878</v>
      </c>
    </row>
    <row r="199" spans="2:4" x14ac:dyDescent="0.2">
      <c r="B199" s="69">
        <v>182</v>
      </c>
      <c r="C199" s="70">
        <v>16.827432999999999</v>
      </c>
      <c r="D199" s="71">
        <v>0.1939605346191334</v>
      </c>
    </row>
    <row r="200" spans="2:4" x14ac:dyDescent="0.2">
      <c r="B200" s="69">
        <v>183</v>
      </c>
      <c r="C200" s="70">
        <v>16.856991000000001</v>
      </c>
      <c r="D200" s="71">
        <v>0.18740223644778939</v>
      </c>
    </row>
    <row r="201" spans="2:4" x14ac:dyDescent="0.2">
      <c r="B201" s="69">
        <v>184</v>
      </c>
      <c r="C201" s="70">
        <v>16.925954999999998</v>
      </c>
      <c r="D201" s="71">
        <v>0.18162500217828303</v>
      </c>
    </row>
    <row r="202" spans="2:4" x14ac:dyDescent="0.2">
      <c r="B202" s="69">
        <v>185</v>
      </c>
      <c r="C202" s="70">
        <v>16.916103</v>
      </c>
      <c r="D202" s="71">
        <v>0.18373897415816939</v>
      </c>
    </row>
    <row r="203" spans="2:4" x14ac:dyDescent="0.2">
      <c r="B203" s="69">
        <v>186</v>
      </c>
      <c r="C203" s="70">
        <v>17.004771999999999</v>
      </c>
      <c r="D203" s="71">
        <v>0.18063852208636402</v>
      </c>
    </row>
    <row r="204" spans="2:4" x14ac:dyDescent="0.2">
      <c r="B204" s="69">
        <v>187</v>
      </c>
      <c r="C204" s="70">
        <v>17.044180000000001</v>
      </c>
      <c r="D204" s="71">
        <v>0.18578008640857507</v>
      </c>
    </row>
    <row r="205" spans="2:4" x14ac:dyDescent="0.2">
      <c r="B205" s="69">
        <v>188</v>
      </c>
      <c r="C205" s="70">
        <v>17.073736</v>
      </c>
      <c r="D205" s="71">
        <v>0.18190438301708833</v>
      </c>
    </row>
    <row r="206" spans="2:4" x14ac:dyDescent="0.2">
      <c r="B206" s="69">
        <v>189</v>
      </c>
      <c r="C206" s="70">
        <v>17.044180000000001</v>
      </c>
      <c r="D206" s="71">
        <v>0.18097824170956947</v>
      </c>
    </row>
    <row r="207" spans="2:4" x14ac:dyDescent="0.2">
      <c r="B207" s="69">
        <v>190</v>
      </c>
      <c r="C207" s="70">
        <v>17.142702</v>
      </c>
      <c r="D207" s="71">
        <v>0.18087362898440998</v>
      </c>
    </row>
    <row r="208" spans="2:4" x14ac:dyDescent="0.2">
      <c r="B208" s="69">
        <v>191</v>
      </c>
      <c r="C208" s="70">
        <v>17.260926999999999</v>
      </c>
      <c r="D208" s="71">
        <v>0.18698282926031976</v>
      </c>
    </row>
    <row r="209" spans="2:4" x14ac:dyDescent="0.2">
      <c r="B209" s="69">
        <v>192</v>
      </c>
      <c r="C209" s="70">
        <v>17.014624000000001</v>
      </c>
      <c r="D209" s="71">
        <v>0.19042048580056478</v>
      </c>
    </row>
    <row r="210" spans="2:4" x14ac:dyDescent="0.2">
      <c r="B210" s="69">
        <v>193</v>
      </c>
      <c r="C210" s="70">
        <v>17.241222</v>
      </c>
      <c r="D210" s="71">
        <v>0.21972044491535364</v>
      </c>
    </row>
    <row r="211" spans="2:4" x14ac:dyDescent="0.2">
      <c r="B211" s="69">
        <v>194</v>
      </c>
      <c r="C211" s="70">
        <v>17.211666000000001</v>
      </c>
      <c r="D211" s="71">
        <v>0.21744303759570222</v>
      </c>
    </row>
    <row r="212" spans="2:4" x14ac:dyDescent="0.2">
      <c r="B212" s="69">
        <v>195</v>
      </c>
      <c r="C212" s="70">
        <v>17.241222</v>
      </c>
      <c r="D212" s="71">
        <v>0.1853303454057888</v>
      </c>
    </row>
    <row r="213" spans="2:4" x14ac:dyDescent="0.2">
      <c r="B213" s="69">
        <v>196</v>
      </c>
      <c r="C213" s="70">
        <v>17.014624000000001</v>
      </c>
      <c r="D213" s="71">
        <v>0.18135739635138079</v>
      </c>
    </row>
    <row r="214" spans="2:4" x14ac:dyDescent="0.2">
      <c r="B214" s="69">
        <v>197</v>
      </c>
      <c r="C214" s="70">
        <v>16.866841999999998</v>
      </c>
      <c r="D214" s="71">
        <v>0.21342074462883176</v>
      </c>
    </row>
    <row r="215" spans="2:4" x14ac:dyDescent="0.2">
      <c r="B215" s="69">
        <v>198</v>
      </c>
      <c r="C215" s="70">
        <v>17.359449000000001</v>
      </c>
      <c r="D215" s="71">
        <v>0.19900477529095054</v>
      </c>
    </row>
    <row r="216" spans="2:4" x14ac:dyDescent="0.2">
      <c r="B216" s="69">
        <v>199</v>
      </c>
      <c r="C216" s="70">
        <v>17.950575000000001</v>
      </c>
      <c r="D216" s="71">
        <v>0.30823532578982599</v>
      </c>
    </row>
    <row r="217" spans="2:4" x14ac:dyDescent="0.2">
      <c r="B217" s="69">
        <v>200</v>
      </c>
      <c r="C217" s="70">
        <v>17.743680999999999</v>
      </c>
      <c r="D217" s="71">
        <v>0.35078072065174454</v>
      </c>
    </row>
    <row r="218" spans="2:4" x14ac:dyDescent="0.2">
      <c r="B218" s="69">
        <v>201</v>
      </c>
      <c r="C218" s="70">
        <v>18.078652999999999</v>
      </c>
      <c r="D218" s="71">
        <v>0.22951055546543239</v>
      </c>
    </row>
    <row r="219" spans="2:4" x14ac:dyDescent="0.2">
      <c r="B219" s="69">
        <v>202</v>
      </c>
      <c r="C219" s="70">
        <v>18.029392000000001</v>
      </c>
      <c r="D219" s="71">
        <v>0.24657070994075617</v>
      </c>
    </row>
    <row r="220" spans="2:4" x14ac:dyDescent="0.2">
      <c r="B220" s="69">
        <v>203</v>
      </c>
      <c r="C220" s="70">
        <v>18.009689000000002</v>
      </c>
      <c r="D220" s="71">
        <v>0.1902762230234159</v>
      </c>
    </row>
    <row r="221" spans="2:4" x14ac:dyDescent="0.2">
      <c r="B221" s="69">
        <v>204</v>
      </c>
      <c r="C221" s="70">
        <v>17.832352</v>
      </c>
      <c r="D221" s="71">
        <v>0.18157503501383235</v>
      </c>
    </row>
    <row r="222" spans="2:4" x14ac:dyDescent="0.2">
      <c r="B222" s="69">
        <v>205</v>
      </c>
      <c r="C222" s="70">
        <v>17.5959</v>
      </c>
      <c r="D222" s="71">
        <v>0.19952947871753277</v>
      </c>
    </row>
    <row r="223" spans="2:4" x14ac:dyDescent="0.2">
      <c r="B223" s="69">
        <v>206</v>
      </c>
      <c r="C223" s="70">
        <v>17.5959</v>
      </c>
      <c r="D223" s="71">
        <v>0.21578379110429682</v>
      </c>
    </row>
    <row r="224" spans="2:4" x14ac:dyDescent="0.2">
      <c r="B224" s="69">
        <v>207</v>
      </c>
      <c r="C224" s="70">
        <v>17.349598</v>
      </c>
      <c r="D224" s="71">
        <v>0.18451839292889391</v>
      </c>
    </row>
    <row r="225" spans="2:4" x14ac:dyDescent="0.2">
      <c r="B225" s="69">
        <v>208</v>
      </c>
      <c r="C225" s="70">
        <v>17.408709000000002</v>
      </c>
      <c r="D225" s="71">
        <v>0.2178146720131578</v>
      </c>
    </row>
    <row r="226" spans="2:4" x14ac:dyDescent="0.2">
      <c r="B226" s="69">
        <v>209</v>
      </c>
      <c r="C226" s="70">
        <v>17.379152000000001</v>
      </c>
      <c r="D226" s="71">
        <v>0.18710473339646319</v>
      </c>
    </row>
    <row r="227" spans="2:4" x14ac:dyDescent="0.2">
      <c r="B227" s="69">
        <v>210</v>
      </c>
      <c r="C227" s="70">
        <v>17.408709000000002</v>
      </c>
      <c r="D227" s="71">
        <v>0.18155095732029125</v>
      </c>
    </row>
    <row r="228" spans="2:4" x14ac:dyDescent="0.2">
      <c r="B228" s="69">
        <v>211</v>
      </c>
      <c r="C228" s="70">
        <v>17.783089</v>
      </c>
      <c r="D228" s="71">
        <v>0.1809147270626503</v>
      </c>
    </row>
    <row r="229" spans="2:4" x14ac:dyDescent="0.2">
      <c r="B229" s="69">
        <v>212</v>
      </c>
      <c r="C229" s="70">
        <v>17.842203000000001</v>
      </c>
      <c r="D229" s="71">
        <v>0.25733439017846288</v>
      </c>
    </row>
    <row r="230" spans="2:4" x14ac:dyDescent="0.2">
      <c r="B230" s="69">
        <v>213</v>
      </c>
      <c r="C230" s="70">
        <v>18.127914000000001</v>
      </c>
      <c r="D230" s="71">
        <v>0.19256647392030188</v>
      </c>
    </row>
    <row r="231" spans="2:4" x14ac:dyDescent="0.2">
      <c r="B231" s="69">
        <v>214</v>
      </c>
      <c r="C231" s="70">
        <v>18.374217999999999</v>
      </c>
      <c r="D231" s="71">
        <v>0.22755961823328699</v>
      </c>
    </row>
    <row r="232" spans="2:4" x14ac:dyDescent="0.2">
      <c r="B232" s="69">
        <v>215</v>
      </c>
      <c r="C232" s="70">
        <v>18.413627999999999</v>
      </c>
      <c r="D232" s="71">
        <v>0.21955699039361926</v>
      </c>
    </row>
    <row r="233" spans="2:4" x14ac:dyDescent="0.2">
      <c r="B233" s="69">
        <v>216</v>
      </c>
      <c r="C233" s="70">
        <v>18.482592</v>
      </c>
      <c r="D233" s="71">
        <v>0.18594109136524584</v>
      </c>
    </row>
    <row r="234" spans="2:4" x14ac:dyDescent="0.2">
      <c r="B234" s="69">
        <v>217</v>
      </c>
      <c r="C234" s="70">
        <v>18.472738</v>
      </c>
      <c r="D234" s="71">
        <v>0.18367892056481183</v>
      </c>
    </row>
    <row r="235" spans="2:4" x14ac:dyDescent="0.2">
      <c r="B235" s="69">
        <v>218</v>
      </c>
      <c r="C235" s="70">
        <v>18.827414999999998</v>
      </c>
      <c r="D235" s="71">
        <v>0.18062038245124071</v>
      </c>
    </row>
    <row r="236" spans="2:4" x14ac:dyDescent="0.2">
      <c r="B236" s="69">
        <v>219</v>
      </c>
      <c r="C236" s="70">
        <v>18.699337</v>
      </c>
      <c r="D236" s="71">
        <v>0.24377390552869627</v>
      </c>
    </row>
    <row r="237" spans="2:4" x14ac:dyDescent="0.2">
      <c r="B237" s="69">
        <v>220</v>
      </c>
      <c r="C237" s="70">
        <v>18.541703999999999</v>
      </c>
      <c r="D237" s="71">
        <v>0.19740193432472877</v>
      </c>
    </row>
    <row r="238" spans="2:4" x14ac:dyDescent="0.2">
      <c r="B238" s="69">
        <v>221</v>
      </c>
      <c r="C238" s="70">
        <v>18.403773999999999</v>
      </c>
      <c r="D238" s="71">
        <v>0.19629399403623235</v>
      </c>
    </row>
    <row r="239" spans="2:4" x14ac:dyDescent="0.2">
      <c r="B239" s="69">
        <v>222</v>
      </c>
      <c r="C239" s="70">
        <v>18.492443000000002</v>
      </c>
      <c r="D239" s="71">
        <v>0.19312282099305059</v>
      </c>
    </row>
    <row r="240" spans="2:4" x14ac:dyDescent="0.2">
      <c r="B240" s="69">
        <v>223</v>
      </c>
      <c r="C240" s="70">
        <v>18.531851</v>
      </c>
      <c r="D240" s="71">
        <v>0.18634539663586339</v>
      </c>
    </row>
    <row r="241" spans="2:4" x14ac:dyDescent="0.2">
      <c r="B241" s="69">
        <v>224</v>
      </c>
      <c r="C241" s="70">
        <v>18.521999000000001</v>
      </c>
      <c r="D241" s="71">
        <v>0.18180019476907888</v>
      </c>
    </row>
    <row r="242" spans="2:4" x14ac:dyDescent="0.2">
      <c r="B242" s="69">
        <v>225</v>
      </c>
      <c r="C242" s="70">
        <v>18.739999999999998</v>
      </c>
      <c r="D242" s="71">
        <v>0.18040582748217671</v>
      </c>
    </row>
    <row r="243" spans="2:4" x14ac:dyDescent="0.2">
      <c r="B243" s="69">
        <v>226</v>
      </c>
      <c r="C243" s="70">
        <v>18.860001</v>
      </c>
      <c r="D243" s="71">
        <v>0.20656655046699265</v>
      </c>
    </row>
    <row r="244" spans="2:4" x14ac:dyDescent="0.2">
      <c r="B244" s="69">
        <v>227</v>
      </c>
      <c r="C244" s="70">
        <v>18.809999000000001</v>
      </c>
      <c r="D244" s="71">
        <v>0.19142699452904366</v>
      </c>
    </row>
    <row r="245" spans="2:4" x14ac:dyDescent="0.2">
      <c r="B245" s="69">
        <v>228</v>
      </c>
      <c r="C245" s="70">
        <v>18.579999999999998</v>
      </c>
      <c r="D245" s="71">
        <v>0.18290707491849037</v>
      </c>
    </row>
    <row r="246" spans="2:4" x14ac:dyDescent="0.2">
      <c r="B246" s="69">
        <v>229</v>
      </c>
      <c r="C246" s="70">
        <v>18.850000000000001</v>
      </c>
      <c r="D246" s="71">
        <v>0.20939988060788686</v>
      </c>
    </row>
    <row r="247" spans="2:4" x14ac:dyDescent="0.2">
      <c r="B247" s="69">
        <v>230</v>
      </c>
      <c r="C247" s="70">
        <v>19.16</v>
      </c>
      <c r="D247" s="71">
        <v>0.22192295771809475</v>
      </c>
    </row>
    <row r="248" spans="2:4" x14ac:dyDescent="0.2">
      <c r="B248" s="69">
        <v>231</v>
      </c>
      <c r="C248" s="70">
        <v>19.149999999999999</v>
      </c>
      <c r="D248" s="71">
        <v>0.23275462804342684</v>
      </c>
    </row>
    <row r="249" spans="2:4" x14ac:dyDescent="0.2">
      <c r="B249" s="69">
        <v>232</v>
      </c>
      <c r="C249" s="70">
        <v>19.120000999999998</v>
      </c>
      <c r="D249" s="71">
        <v>0.18688158567954247</v>
      </c>
    </row>
    <row r="250" spans="2:4" x14ac:dyDescent="0.2">
      <c r="B250" s="69">
        <v>233</v>
      </c>
      <c r="C250" s="70">
        <v>18.549999</v>
      </c>
      <c r="D250" s="71">
        <v>0.1814368664792671</v>
      </c>
    </row>
    <row r="251" spans="2:4" x14ac:dyDescent="0.2">
      <c r="B251" s="69">
        <v>234</v>
      </c>
      <c r="C251" s="70">
        <v>18.209999</v>
      </c>
      <c r="D251" s="71">
        <v>0.31742562765178073</v>
      </c>
    </row>
    <row r="252" spans="2:4" x14ac:dyDescent="0.2">
      <c r="B252" s="69">
        <v>235</v>
      </c>
      <c r="C252" s="70">
        <v>19.16</v>
      </c>
      <c r="D252" s="71">
        <v>0.25622053551904339</v>
      </c>
    </row>
    <row r="253" spans="2:4" x14ac:dyDescent="0.2">
      <c r="B253" s="69">
        <v>236</v>
      </c>
      <c r="C253" s="70">
        <v>19.190000999999999</v>
      </c>
      <c r="D253" s="71">
        <v>0.47841955267262276</v>
      </c>
    </row>
    <row r="254" spans="2:4" x14ac:dyDescent="0.2">
      <c r="B254" s="69">
        <v>237</v>
      </c>
      <c r="C254" s="70">
        <v>19.010000000000002</v>
      </c>
      <c r="D254" s="71">
        <v>0.23401980681992063</v>
      </c>
    </row>
    <row r="255" spans="2:4" x14ac:dyDescent="0.2">
      <c r="B255" s="69">
        <v>238</v>
      </c>
      <c r="C255" s="70">
        <v>18.899999999999999</v>
      </c>
      <c r="D255" s="71">
        <v>0.20393251215910541</v>
      </c>
    </row>
    <row r="256" spans="2:4" x14ac:dyDescent="0.2">
      <c r="B256" s="69">
        <v>239</v>
      </c>
      <c r="C256" s="70">
        <v>18.98</v>
      </c>
      <c r="D256" s="71">
        <v>0.18972622283317173</v>
      </c>
    </row>
    <row r="257" spans="2:4" x14ac:dyDescent="0.2">
      <c r="B257" s="69">
        <v>240</v>
      </c>
      <c r="C257" s="70">
        <v>19.25</v>
      </c>
      <c r="D257" s="71">
        <v>0.1848950695562902</v>
      </c>
    </row>
    <row r="258" spans="2:4" x14ac:dyDescent="0.2">
      <c r="B258" s="69">
        <v>241</v>
      </c>
      <c r="C258" s="70">
        <v>19.469999000000001</v>
      </c>
      <c r="D258" s="71">
        <v>0.21798903363613659</v>
      </c>
    </row>
    <row r="259" spans="2:4" x14ac:dyDescent="0.2">
      <c r="B259" s="69">
        <v>242</v>
      </c>
      <c r="C259" s="70">
        <v>19.370000999999998</v>
      </c>
      <c r="D259" s="71">
        <v>0.20922802514135738</v>
      </c>
    </row>
    <row r="260" spans="2:4" x14ac:dyDescent="0.2">
      <c r="B260" s="69">
        <v>243</v>
      </c>
      <c r="C260" s="70">
        <v>18.91</v>
      </c>
      <c r="D260" s="71">
        <v>0.18896766154511047</v>
      </c>
    </row>
    <row r="261" spans="2:4" x14ac:dyDescent="0.2">
      <c r="B261" s="69">
        <v>244</v>
      </c>
      <c r="C261" s="70">
        <v>19.190000999999999</v>
      </c>
      <c r="D261" s="71">
        <v>0.27543690083529948</v>
      </c>
    </row>
    <row r="262" spans="2:4" x14ac:dyDescent="0.2">
      <c r="B262" s="69">
        <v>245</v>
      </c>
      <c r="C262" s="70">
        <v>19.25</v>
      </c>
      <c r="D262" s="71">
        <v>0.2311812949401546</v>
      </c>
    </row>
    <row r="263" spans="2:4" x14ac:dyDescent="0.2">
      <c r="B263" s="69">
        <v>246</v>
      </c>
      <c r="C263" s="70">
        <v>19.399999999999999</v>
      </c>
      <c r="D263" s="71">
        <v>0.18854254713980129</v>
      </c>
    </row>
    <row r="264" spans="2:4" x14ac:dyDescent="0.2">
      <c r="B264" s="69">
        <v>247</v>
      </c>
      <c r="C264" s="70">
        <v>19.489999999999998</v>
      </c>
      <c r="D264" s="71">
        <v>0.19312040288882792</v>
      </c>
    </row>
    <row r="265" spans="2:4" x14ac:dyDescent="0.2">
      <c r="B265" s="69">
        <v>248</v>
      </c>
      <c r="C265" s="70">
        <v>19.43</v>
      </c>
      <c r="D265" s="71">
        <v>0.1860091340061347</v>
      </c>
    </row>
    <row r="266" spans="2:4" x14ac:dyDescent="0.2">
      <c r="B266" s="69">
        <v>249</v>
      </c>
      <c r="C266" s="70">
        <v>19.52</v>
      </c>
      <c r="D266" s="71">
        <v>0.18277820642781667</v>
      </c>
    </row>
    <row r="267" spans="2:4" x14ac:dyDescent="0.2">
      <c r="B267" s="69">
        <v>250</v>
      </c>
      <c r="C267" s="70">
        <v>19.629999000000002</v>
      </c>
      <c r="D267" s="71">
        <v>0.18481505302361062</v>
      </c>
    </row>
    <row r="268" spans="2:4" x14ac:dyDescent="0.2">
      <c r="B268" s="69">
        <v>251</v>
      </c>
      <c r="C268" s="70">
        <v>19.09</v>
      </c>
      <c r="D268" s="71">
        <v>0.18708948593026273</v>
      </c>
    </row>
    <row r="269" spans="2:4" x14ac:dyDescent="0.2">
      <c r="B269" s="69">
        <v>252</v>
      </c>
      <c r="C269" s="70">
        <v>19.34</v>
      </c>
      <c r="D269" s="71">
        <v>0.30119696329157231</v>
      </c>
    </row>
    <row r="270" spans="2:4" x14ac:dyDescent="0.2">
      <c r="B270" s="69"/>
      <c r="C270" s="70"/>
      <c r="D270" s="71">
        <v>0.22915685746057252</v>
      </c>
    </row>
    <row r="271" spans="2:4" x14ac:dyDescent="0.2">
      <c r="B271" s="69"/>
      <c r="C271" s="70"/>
      <c r="D271" s="71"/>
    </row>
    <row r="272" spans="2:4" x14ac:dyDescent="0.2">
      <c r="B272" s="69"/>
      <c r="C272" s="70"/>
      <c r="D272" s="71"/>
    </row>
    <row r="273" spans="2:4" x14ac:dyDescent="0.2">
      <c r="B273" s="69"/>
      <c r="C273" s="70"/>
      <c r="D273" s="71"/>
    </row>
    <row r="274" spans="2:4" x14ac:dyDescent="0.2">
      <c r="B274" s="69"/>
      <c r="C274" s="70"/>
      <c r="D274" s="71"/>
    </row>
    <row r="275" spans="2:4" x14ac:dyDescent="0.2">
      <c r="B275" s="69"/>
      <c r="C275" s="70"/>
      <c r="D275" s="71"/>
    </row>
    <row r="276" spans="2:4" x14ac:dyDescent="0.2">
      <c r="B276" s="69"/>
      <c r="C276" s="70"/>
      <c r="D276" s="71"/>
    </row>
    <row r="277" spans="2:4" x14ac:dyDescent="0.2">
      <c r="B277" s="69"/>
      <c r="C277" s="70"/>
      <c r="D277" s="71"/>
    </row>
    <row r="278" spans="2:4" x14ac:dyDescent="0.2">
      <c r="B278" s="69"/>
      <c r="C278" s="70"/>
      <c r="D278" s="71"/>
    </row>
    <row r="279" spans="2:4" x14ac:dyDescent="0.2">
      <c r="B279" s="69"/>
      <c r="C279" s="70"/>
      <c r="D279" s="71"/>
    </row>
    <row r="280" spans="2:4" x14ac:dyDescent="0.2">
      <c r="B280" s="69"/>
      <c r="C280" s="70"/>
      <c r="D280" s="71"/>
    </row>
    <row r="281" spans="2:4" x14ac:dyDescent="0.2">
      <c r="B281" s="69"/>
      <c r="C281" s="70"/>
      <c r="D281" s="71"/>
    </row>
    <row r="282" spans="2:4" x14ac:dyDescent="0.2">
      <c r="B282" s="69"/>
      <c r="C282" s="70"/>
      <c r="D282" s="71"/>
    </row>
    <row r="283" spans="2:4" x14ac:dyDescent="0.2">
      <c r="B283" s="69"/>
      <c r="C283" s="70"/>
      <c r="D283" s="71"/>
    </row>
    <row r="284" spans="2:4" x14ac:dyDescent="0.2">
      <c r="B284" s="69"/>
      <c r="C284" s="70"/>
      <c r="D284" s="71"/>
    </row>
    <row r="285" spans="2:4" x14ac:dyDescent="0.2">
      <c r="B285" s="69"/>
      <c r="C285" s="70"/>
      <c r="D285" s="71"/>
    </row>
    <row r="286" spans="2:4" x14ac:dyDescent="0.2">
      <c r="B286" s="69"/>
      <c r="C286" s="70"/>
      <c r="D286" s="71"/>
    </row>
    <row r="287" spans="2:4" x14ac:dyDescent="0.2">
      <c r="B287" s="69"/>
      <c r="C287" s="70"/>
      <c r="D287" s="71"/>
    </row>
    <row r="288" spans="2:4" x14ac:dyDescent="0.2">
      <c r="B288" s="69"/>
      <c r="C288" s="70"/>
      <c r="D288" s="71"/>
    </row>
    <row r="289" spans="2:4" x14ac:dyDescent="0.2">
      <c r="B289" s="69"/>
      <c r="C289" s="70"/>
      <c r="D289" s="71"/>
    </row>
    <row r="290" spans="2:4" x14ac:dyDescent="0.2">
      <c r="B290" s="69"/>
      <c r="C290" s="70"/>
      <c r="D290" s="71"/>
    </row>
    <row r="291" spans="2:4" x14ac:dyDescent="0.2">
      <c r="B291" s="69"/>
      <c r="C291" s="70"/>
      <c r="D291" s="71"/>
    </row>
    <row r="292" spans="2:4" x14ac:dyDescent="0.2">
      <c r="B292" s="69"/>
      <c r="C292" s="70"/>
      <c r="D292" s="71"/>
    </row>
    <row r="293" spans="2:4" x14ac:dyDescent="0.2">
      <c r="B293" s="69"/>
      <c r="C293" s="70"/>
      <c r="D293" s="71"/>
    </row>
    <row r="294" spans="2:4" x14ac:dyDescent="0.2">
      <c r="B294" s="69"/>
      <c r="C294" s="70"/>
      <c r="D294" s="71"/>
    </row>
    <row r="295" spans="2:4" x14ac:dyDescent="0.2">
      <c r="B295" s="69"/>
      <c r="C295" s="70"/>
      <c r="D295" s="71"/>
    </row>
    <row r="296" spans="2:4" x14ac:dyDescent="0.2">
      <c r="B296" s="69"/>
      <c r="C296" s="70"/>
      <c r="D296" s="71"/>
    </row>
    <row r="297" spans="2:4" x14ac:dyDescent="0.2">
      <c r="B297" s="69"/>
      <c r="C297" s="70"/>
      <c r="D297" s="71"/>
    </row>
    <row r="298" spans="2:4" x14ac:dyDescent="0.2">
      <c r="B298" s="69"/>
      <c r="C298" s="70"/>
      <c r="D298" s="71"/>
    </row>
    <row r="299" spans="2:4" x14ac:dyDescent="0.2">
      <c r="B299" s="69"/>
      <c r="C299" s="70"/>
      <c r="D299" s="71"/>
    </row>
    <row r="300" spans="2:4" x14ac:dyDescent="0.2">
      <c r="B300" s="69"/>
      <c r="C300" s="70"/>
      <c r="D300" s="71"/>
    </row>
    <row r="301" spans="2:4" x14ac:dyDescent="0.2">
      <c r="B301" s="69"/>
      <c r="C301" s="70"/>
      <c r="D301" s="71"/>
    </row>
    <row r="302" spans="2:4" x14ac:dyDescent="0.2">
      <c r="B302" s="69"/>
      <c r="C302" s="70"/>
      <c r="D302" s="71"/>
    </row>
    <row r="303" spans="2:4" x14ac:dyDescent="0.2">
      <c r="B303" s="69"/>
      <c r="C303" s="70"/>
      <c r="D303" s="71"/>
    </row>
    <row r="304" spans="2:4" x14ac:dyDescent="0.2">
      <c r="B304" s="69"/>
      <c r="C304" s="70"/>
      <c r="D304" s="71"/>
    </row>
    <row r="305" spans="2:4" x14ac:dyDescent="0.2">
      <c r="B305" s="69"/>
      <c r="C305" s="70"/>
      <c r="D305" s="71"/>
    </row>
    <row r="306" spans="2:4" x14ac:dyDescent="0.2">
      <c r="B306" s="69"/>
      <c r="C306" s="70"/>
      <c r="D306" s="71"/>
    </row>
    <row r="307" spans="2:4" x14ac:dyDescent="0.2">
      <c r="B307" s="69"/>
      <c r="C307" s="70"/>
      <c r="D307" s="71"/>
    </row>
    <row r="308" spans="2:4" x14ac:dyDescent="0.2">
      <c r="B308" s="69"/>
      <c r="C308" s="70"/>
      <c r="D308" s="71"/>
    </row>
    <row r="309" spans="2:4" x14ac:dyDescent="0.2">
      <c r="B309" s="69"/>
      <c r="C309" s="70"/>
      <c r="D309" s="71"/>
    </row>
    <row r="310" spans="2:4" x14ac:dyDescent="0.2">
      <c r="B310" s="69"/>
      <c r="C310" s="70"/>
      <c r="D310" s="71"/>
    </row>
    <row r="311" spans="2:4" x14ac:dyDescent="0.2">
      <c r="B311" s="69"/>
      <c r="C311" s="70"/>
      <c r="D311" s="71"/>
    </row>
    <row r="312" spans="2:4" x14ac:dyDescent="0.2">
      <c r="B312" s="69"/>
      <c r="C312" s="70"/>
      <c r="D312" s="71"/>
    </row>
    <row r="313" spans="2:4" x14ac:dyDescent="0.2">
      <c r="B313" s="69"/>
      <c r="C313" s="70"/>
      <c r="D313" s="71"/>
    </row>
    <row r="314" spans="2:4" x14ac:dyDescent="0.2">
      <c r="B314" s="69"/>
      <c r="C314" s="70"/>
      <c r="D314" s="71"/>
    </row>
    <row r="315" spans="2:4" x14ac:dyDescent="0.2">
      <c r="B315" s="69"/>
      <c r="C315" s="70"/>
      <c r="D315" s="71"/>
    </row>
    <row r="316" spans="2:4" x14ac:dyDescent="0.2">
      <c r="B316" s="69"/>
      <c r="C316" s="70"/>
      <c r="D316" s="71"/>
    </row>
    <row r="317" spans="2:4" x14ac:dyDescent="0.2">
      <c r="B317" s="69"/>
      <c r="C317" s="70"/>
      <c r="D317" s="71"/>
    </row>
    <row r="318" spans="2:4" x14ac:dyDescent="0.2">
      <c r="B318" s="69"/>
      <c r="C318" s="70"/>
      <c r="D318" s="71"/>
    </row>
    <row r="319" spans="2:4" x14ac:dyDescent="0.2">
      <c r="B319" s="69"/>
      <c r="C319" s="70"/>
      <c r="D319" s="71"/>
    </row>
    <row r="320" spans="2:4" x14ac:dyDescent="0.2">
      <c r="B320" s="69"/>
      <c r="C320" s="70"/>
      <c r="D320" s="71"/>
    </row>
    <row r="321" spans="2:4" x14ac:dyDescent="0.2">
      <c r="B321" s="69"/>
      <c r="C321" s="70"/>
      <c r="D321" s="71"/>
    </row>
    <row r="322" spans="2:4" x14ac:dyDescent="0.2">
      <c r="B322" s="69"/>
      <c r="C322" s="70"/>
      <c r="D322" s="71"/>
    </row>
    <row r="323" spans="2:4" x14ac:dyDescent="0.2">
      <c r="B323" s="69"/>
      <c r="C323" s="70"/>
      <c r="D323" s="71"/>
    </row>
    <row r="324" spans="2:4" x14ac:dyDescent="0.2">
      <c r="B324" s="69"/>
      <c r="C324" s="70"/>
      <c r="D324" s="71"/>
    </row>
    <row r="325" spans="2:4" x14ac:dyDescent="0.2">
      <c r="B325" s="69"/>
      <c r="C325" s="70"/>
      <c r="D325" s="71"/>
    </row>
    <row r="326" spans="2:4" x14ac:dyDescent="0.2">
      <c r="B326" s="69"/>
      <c r="C326" s="70"/>
      <c r="D326" s="71"/>
    </row>
    <row r="327" spans="2:4" x14ac:dyDescent="0.2">
      <c r="B327" s="69"/>
      <c r="C327" s="70"/>
      <c r="D327" s="71"/>
    </row>
    <row r="328" spans="2:4" x14ac:dyDescent="0.2">
      <c r="B328" s="69"/>
      <c r="C328" s="70"/>
      <c r="D328" s="71"/>
    </row>
    <row r="329" spans="2:4" x14ac:dyDescent="0.2">
      <c r="B329" s="69"/>
      <c r="C329" s="70"/>
      <c r="D329" s="71"/>
    </row>
    <row r="330" spans="2:4" x14ac:dyDescent="0.2">
      <c r="B330" s="69"/>
      <c r="C330" s="70"/>
      <c r="D330" s="71"/>
    </row>
    <row r="331" spans="2:4" x14ac:dyDescent="0.2">
      <c r="B331" s="69"/>
      <c r="C331" s="70"/>
      <c r="D331" s="71"/>
    </row>
    <row r="332" spans="2:4" x14ac:dyDescent="0.2">
      <c r="B332" s="69"/>
      <c r="C332" s="70"/>
      <c r="D332" s="71"/>
    </row>
    <row r="333" spans="2:4" x14ac:dyDescent="0.2">
      <c r="B333" s="69"/>
      <c r="C333" s="70"/>
      <c r="D333" s="71"/>
    </row>
    <row r="334" spans="2:4" x14ac:dyDescent="0.2">
      <c r="B334" s="69"/>
      <c r="C334" s="70"/>
      <c r="D334" s="71"/>
    </row>
    <row r="335" spans="2:4" x14ac:dyDescent="0.2">
      <c r="B335" s="69"/>
      <c r="C335" s="70"/>
      <c r="D335" s="71"/>
    </row>
    <row r="336" spans="2:4" x14ac:dyDescent="0.2">
      <c r="B336" s="69"/>
      <c r="C336" s="70"/>
      <c r="D336" s="71"/>
    </row>
    <row r="337" spans="2:4" x14ac:dyDescent="0.2">
      <c r="B337" s="69"/>
      <c r="C337" s="70"/>
      <c r="D337" s="71"/>
    </row>
    <row r="338" spans="2:4" x14ac:dyDescent="0.2">
      <c r="B338" s="69"/>
      <c r="C338" s="70"/>
      <c r="D338" s="71"/>
    </row>
    <row r="339" spans="2:4" x14ac:dyDescent="0.2">
      <c r="B339" s="69"/>
      <c r="C339" s="70"/>
      <c r="D339" s="71"/>
    </row>
    <row r="340" spans="2:4" x14ac:dyDescent="0.2">
      <c r="B340" s="69"/>
      <c r="C340" s="70"/>
      <c r="D340" s="71"/>
    </row>
    <row r="341" spans="2:4" x14ac:dyDescent="0.2">
      <c r="B341" s="69"/>
      <c r="C341" s="70"/>
      <c r="D341" s="71"/>
    </row>
    <row r="342" spans="2:4" x14ac:dyDescent="0.2">
      <c r="B342" s="69"/>
      <c r="C342" s="70"/>
      <c r="D342" s="71"/>
    </row>
    <row r="343" spans="2:4" x14ac:dyDescent="0.2">
      <c r="B343" s="69"/>
      <c r="C343" s="70"/>
      <c r="D343" s="71"/>
    </row>
    <row r="344" spans="2:4" x14ac:dyDescent="0.2">
      <c r="B344" s="69"/>
      <c r="C344" s="70"/>
      <c r="D344" s="71"/>
    </row>
    <row r="345" spans="2:4" x14ac:dyDescent="0.2">
      <c r="B345" s="69"/>
      <c r="C345" s="70"/>
      <c r="D345" s="71"/>
    </row>
    <row r="346" spans="2:4" x14ac:dyDescent="0.2">
      <c r="B346" s="69"/>
      <c r="C346" s="70"/>
      <c r="D346" s="71"/>
    </row>
    <row r="347" spans="2:4" x14ac:dyDescent="0.2">
      <c r="B347" s="69"/>
      <c r="C347" s="70"/>
      <c r="D347" s="71"/>
    </row>
    <row r="348" spans="2:4" x14ac:dyDescent="0.2">
      <c r="B348" s="69"/>
      <c r="C348" s="70"/>
      <c r="D348" s="71"/>
    </row>
    <row r="349" spans="2:4" x14ac:dyDescent="0.2">
      <c r="B349" s="69"/>
      <c r="C349" s="70"/>
      <c r="D349" s="71"/>
    </row>
    <row r="350" spans="2:4" x14ac:dyDescent="0.2">
      <c r="B350" s="69"/>
      <c r="C350" s="70"/>
      <c r="D350" s="71"/>
    </row>
    <row r="351" spans="2:4" x14ac:dyDescent="0.2">
      <c r="B351" s="69"/>
      <c r="C351" s="70"/>
      <c r="D351" s="71"/>
    </row>
    <row r="352" spans="2:4" x14ac:dyDescent="0.2">
      <c r="B352" s="69"/>
      <c r="C352" s="70"/>
      <c r="D352" s="71"/>
    </row>
    <row r="353" spans="2:4" x14ac:dyDescent="0.2">
      <c r="B353" s="69"/>
      <c r="C353" s="70"/>
      <c r="D353" s="71"/>
    </row>
    <row r="354" spans="2:4" x14ac:dyDescent="0.2">
      <c r="B354" s="69"/>
      <c r="C354" s="70"/>
      <c r="D354" s="71"/>
    </row>
    <row r="355" spans="2:4" x14ac:dyDescent="0.2">
      <c r="B355" s="69"/>
      <c r="C355" s="70"/>
      <c r="D355" s="71"/>
    </row>
    <row r="356" spans="2:4" x14ac:dyDescent="0.2">
      <c r="B356" s="69"/>
      <c r="C356" s="70"/>
      <c r="D356" s="71"/>
    </row>
    <row r="357" spans="2:4" x14ac:dyDescent="0.2">
      <c r="B357" s="69"/>
      <c r="C357" s="70"/>
      <c r="D357" s="71"/>
    </row>
    <row r="358" spans="2:4" x14ac:dyDescent="0.2">
      <c r="B358" s="69"/>
      <c r="C358" s="70"/>
      <c r="D358" s="71"/>
    </row>
    <row r="359" spans="2:4" x14ac:dyDescent="0.2">
      <c r="B359" s="69"/>
      <c r="C359" s="70"/>
      <c r="D359" s="71"/>
    </row>
    <row r="360" spans="2:4" x14ac:dyDescent="0.2">
      <c r="B360" s="69"/>
      <c r="C360" s="70"/>
      <c r="D360" s="71"/>
    </row>
    <row r="361" spans="2:4" x14ac:dyDescent="0.2">
      <c r="B361" s="69"/>
      <c r="C361" s="70"/>
      <c r="D361" s="71"/>
    </row>
    <row r="362" spans="2:4" x14ac:dyDescent="0.2">
      <c r="B362" s="69"/>
      <c r="C362" s="70"/>
      <c r="D362" s="71"/>
    </row>
    <row r="363" spans="2:4" x14ac:dyDescent="0.2">
      <c r="B363" s="69"/>
      <c r="C363" s="70"/>
      <c r="D363" s="71"/>
    </row>
    <row r="364" spans="2:4" x14ac:dyDescent="0.2">
      <c r="B364" s="69"/>
      <c r="C364" s="70"/>
      <c r="D364" s="71"/>
    </row>
    <row r="365" spans="2:4" x14ac:dyDescent="0.2">
      <c r="B365" s="69"/>
      <c r="C365" s="70"/>
      <c r="D365" s="71"/>
    </row>
    <row r="366" spans="2:4" x14ac:dyDescent="0.2">
      <c r="B366" s="69"/>
      <c r="C366" s="70"/>
      <c r="D366" s="71"/>
    </row>
    <row r="367" spans="2:4" x14ac:dyDescent="0.2">
      <c r="B367" s="69"/>
      <c r="C367" s="70"/>
      <c r="D367" s="71"/>
    </row>
    <row r="368" spans="2:4" x14ac:dyDescent="0.2">
      <c r="B368" s="69"/>
      <c r="C368" s="70"/>
      <c r="D368" s="71"/>
    </row>
    <row r="369" spans="2:4" x14ac:dyDescent="0.2">
      <c r="B369" s="69"/>
      <c r="C369" s="70"/>
      <c r="D369" s="71"/>
    </row>
    <row r="370" spans="2:4" x14ac:dyDescent="0.2">
      <c r="B370" s="69"/>
      <c r="C370" s="70"/>
      <c r="D370" s="71"/>
    </row>
    <row r="371" spans="2:4" x14ac:dyDescent="0.2">
      <c r="B371" s="69"/>
      <c r="C371" s="70"/>
      <c r="D371" s="71"/>
    </row>
    <row r="372" spans="2:4" x14ac:dyDescent="0.2">
      <c r="B372" s="69"/>
      <c r="C372" s="70"/>
      <c r="D372" s="71"/>
    </row>
    <row r="373" spans="2:4" x14ac:dyDescent="0.2">
      <c r="B373" s="69"/>
      <c r="C373" s="70"/>
      <c r="D373" s="71"/>
    </row>
    <row r="374" spans="2:4" x14ac:dyDescent="0.2">
      <c r="B374" s="69"/>
      <c r="C374" s="70"/>
      <c r="D374" s="71"/>
    </row>
    <row r="375" spans="2:4" x14ac:dyDescent="0.2">
      <c r="B375" s="69"/>
      <c r="C375" s="70"/>
      <c r="D375" s="71"/>
    </row>
    <row r="376" spans="2:4" x14ac:dyDescent="0.2">
      <c r="B376" s="69"/>
      <c r="C376" s="70"/>
      <c r="D376" s="71"/>
    </row>
    <row r="377" spans="2:4" x14ac:dyDescent="0.2">
      <c r="B377" s="69"/>
      <c r="C377" s="70"/>
      <c r="D377" s="71"/>
    </row>
    <row r="378" spans="2:4" x14ac:dyDescent="0.2">
      <c r="B378" s="69"/>
      <c r="C378" s="70"/>
      <c r="D378" s="71"/>
    </row>
    <row r="379" spans="2:4" x14ac:dyDescent="0.2">
      <c r="B379" s="69"/>
      <c r="C379" s="70"/>
      <c r="D379" s="71"/>
    </row>
    <row r="380" spans="2:4" x14ac:dyDescent="0.2">
      <c r="B380" s="69"/>
      <c r="C380" s="70"/>
      <c r="D380" s="71"/>
    </row>
    <row r="381" spans="2:4" x14ac:dyDescent="0.2">
      <c r="B381" s="69"/>
      <c r="C381" s="70"/>
      <c r="D381" s="71"/>
    </row>
    <row r="382" spans="2:4" x14ac:dyDescent="0.2">
      <c r="B382" s="69"/>
      <c r="C382" s="70"/>
      <c r="D382" s="71"/>
    </row>
    <row r="383" spans="2:4" x14ac:dyDescent="0.2">
      <c r="B383" s="69"/>
      <c r="C383" s="70"/>
      <c r="D383" s="71"/>
    </row>
    <row r="384" spans="2:4" x14ac:dyDescent="0.2">
      <c r="B384" s="69"/>
      <c r="C384" s="70"/>
      <c r="D384" s="71"/>
    </row>
    <row r="385" spans="2:4" x14ac:dyDescent="0.2">
      <c r="B385" s="69"/>
      <c r="C385" s="70"/>
      <c r="D385" s="71"/>
    </row>
    <row r="386" spans="2:4" x14ac:dyDescent="0.2">
      <c r="B386" s="69"/>
      <c r="C386" s="70"/>
      <c r="D386" s="71"/>
    </row>
    <row r="387" spans="2:4" x14ac:dyDescent="0.2">
      <c r="B387" s="69"/>
      <c r="C387" s="70"/>
      <c r="D387" s="71"/>
    </row>
    <row r="388" spans="2:4" x14ac:dyDescent="0.2">
      <c r="B388" s="69"/>
      <c r="C388" s="70"/>
      <c r="D388" s="71"/>
    </row>
    <row r="389" spans="2:4" x14ac:dyDescent="0.2">
      <c r="B389" s="69"/>
      <c r="C389" s="70"/>
      <c r="D389" s="71"/>
    </row>
    <row r="390" spans="2:4" x14ac:dyDescent="0.2">
      <c r="B390" s="69"/>
      <c r="C390" s="70"/>
      <c r="D390" s="71"/>
    </row>
    <row r="391" spans="2:4" x14ac:dyDescent="0.2">
      <c r="B391" s="69"/>
      <c r="C391" s="70"/>
      <c r="D391" s="71"/>
    </row>
    <row r="392" spans="2:4" x14ac:dyDescent="0.2">
      <c r="B392" s="69"/>
      <c r="C392" s="70"/>
      <c r="D392" s="71"/>
    </row>
    <row r="393" spans="2:4" x14ac:dyDescent="0.2">
      <c r="B393" s="69"/>
      <c r="C393" s="70"/>
      <c r="D393" s="71"/>
    </row>
    <row r="394" spans="2:4" x14ac:dyDescent="0.2">
      <c r="B394" s="69"/>
      <c r="C394" s="70"/>
      <c r="D394" s="71"/>
    </row>
    <row r="395" spans="2:4" x14ac:dyDescent="0.2">
      <c r="B395" s="69"/>
      <c r="C395" s="70"/>
      <c r="D395" s="71"/>
    </row>
    <row r="396" spans="2:4" x14ac:dyDescent="0.2">
      <c r="B396" s="69"/>
      <c r="C396" s="70"/>
      <c r="D396" s="71"/>
    </row>
    <row r="397" spans="2:4" x14ac:dyDescent="0.2">
      <c r="B397" s="69"/>
      <c r="C397" s="70"/>
      <c r="D397" s="71"/>
    </row>
    <row r="398" spans="2:4" x14ac:dyDescent="0.2">
      <c r="B398" s="69"/>
      <c r="C398" s="70"/>
      <c r="D398" s="71"/>
    </row>
    <row r="399" spans="2:4" x14ac:dyDescent="0.2">
      <c r="B399" s="69"/>
      <c r="C399" s="70"/>
      <c r="D399" s="71"/>
    </row>
    <row r="400" spans="2:4" x14ac:dyDescent="0.2">
      <c r="B400" s="69"/>
      <c r="C400" s="70"/>
      <c r="D400" s="71"/>
    </row>
    <row r="401" spans="2:4" x14ac:dyDescent="0.2">
      <c r="B401" s="69"/>
      <c r="C401" s="70"/>
      <c r="D401" s="71"/>
    </row>
    <row r="402" spans="2:4" x14ac:dyDescent="0.2">
      <c r="B402" s="69"/>
      <c r="C402" s="70"/>
      <c r="D402" s="71"/>
    </row>
    <row r="403" spans="2:4" x14ac:dyDescent="0.2">
      <c r="B403" s="69"/>
      <c r="C403" s="70"/>
      <c r="D403" s="71"/>
    </row>
    <row r="404" spans="2:4" x14ac:dyDescent="0.2">
      <c r="B404" s="69"/>
      <c r="C404" s="70"/>
      <c r="D404" s="71"/>
    </row>
    <row r="405" spans="2:4" x14ac:dyDescent="0.2">
      <c r="B405" s="69"/>
      <c r="C405" s="70"/>
      <c r="D405" s="71"/>
    </row>
    <row r="406" spans="2:4" x14ac:dyDescent="0.2">
      <c r="B406" s="69"/>
      <c r="C406" s="70"/>
      <c r="D406" s="71"/>
    </row>
    <row r="407" spans="2:4" x14ac:dyDescent="0.2">
      <c r="B407" s="69"/>
      <c r="C407" s="70"/>
      <c r="D407" s="71"/>
    </row>
    <row r="408" spans="2:4" x14ac:dyDescent="0.2">
      <c r="B408" s="69"/>
      <c r="C408" s="70"/>
      <c r="D408" s="71"/>
    </row>
    <row r="409" spans="2:4" x14ac:dyDescent="0.2">
      <c r="B409" s="69"/>
      <c r="C409" s="70"/>
      <c r="D409" s="71"/>
    </row>
    <row r="410" spans="2:4" x14ac:dyDescent="0.2">
      <c r="B410" s="69"/>
      <c r="C410" s="70"/>
      <c r="D410" s="71"/>
    </row>
    <row r="411" spans="2:4" x14ac:dyDescent="0.2">
      <c r="B411" s="69"/>
      <c r="C411" s="70"/>
      <c r="D411" s="71"/>
    </row>
    <row r="412" spans="2:4" x14ac:dyDescent="0.2">
      <c r="B412" s="69"/>
      <c r="C412" s="70"/>
      <c r="D412" s="71"/>
    </row>
    <row r="413" spans="2:4" x14ac:dyDescent="0.2">
      <c r="B413" s="69"/>
      <c r="C413" s="70"/>
      <c r="D413" s="71"/>
    </row>
    <row r="414" spans="2:4" x14ac:dyDescent="0.2">
      <c r="B414" s="69"/>
      <c r="C414" s="70"/>
      <c r="D414" s="71"/>
    </row>
    <row r="415" spans="2:4" x14ac:dyDescent="0.2">
      <c r="B415" s="69"/>
      <c r="C415" s="70"/>
      <c r="D415" s="71"/>
    </row>
    <row r="416" spans="2:4" x14ac:dyDescent="0.2">
      <c r="B416" s="69"/>
      <c r="C416" s="70"/>
      <c r="D416" s="71"/>
    </row>
    <row r="417" spans="2:4" x14ac:dyDescent="0.2">
      <c r="B417" s="69"/>
      <c r="C417" s="70"/>
      <c r="D417" s="71"/>
    </row>
    <row r="418" spans="2:4" x14ac:dyDescent="0.2">
      <c r="B418" s="69"/>
      <c r="C418" s="70"/>
      <c r="D418" s="71"/>
    </row>
    <row r="419" spans="2:4" x14ac:dyDescent="0.2">
      <c r="B419" s="69"/>
      <c r="C419" s="70"/>
      <c r="D419" s="71"/>
    </row>
    <row r="420" spans="2:4" x14ac:dyDescent="0.2">
      <c r="B420" s="69"/>
      <c r="C420" s="70"/>
      <c r="D420" s="71"/>
    </row>
    <row r="421" spans="2:4" x14ac:dyDescent="0.2">
      <c r="B421" s="69"/>
      <c r="C421" s="70"/>
      <c r="D421" s="71"/>
    </row>
    <row r="422" spans="2:4" x14ac:dyDescent="0.2">
      <c r="B422" s="69"/>
      <c r="C422" s="70"/>
      <c r="D422" s="71"/>
    </row>
    <row r="423" spans="2:4" x14ac:dyDescent="0.2">
      <c r="B423" s="69"/>
      <c r="C423" s="70"/>
      <c r="D423" s="71"/>
    </row>
    <row r="424" spans="2:4" x14ac:dyDescent="0.2">
      <c r="B424" s="69"/>
      <c r="C424" s="70"/>
      <c r="D424" s="71"/>
    </row>
    <row r="425" spans="2:4" x14ac:dyDescent="0.2">
      <c r="B425" s="69"/>
      <c r="C425" s="70"/>
      <c r="D425" s="71"/>
    </row>
    <row r="426" spans="2:4" x14ac:dyDescent="0.2">
      <c r="B426" s="69"/>
      <c r="C426" s="70"/>
      <c r="D426" s="71"/>
    </row>
    <row r="427" spans="2:4" x14ac:dyDescent="0.2">
      <c r="B427" s="69"/>
      <c r="C427" s="70"/>
      <c r="D427" s="71"/>
    </row>
    <row r="428" spans="2:4" x14ac:dyDescent="0.2">
      <c r="B428" s="69"/>
      <c r="C428" s="70"/>
      <c r="D428" s="71"/>
    </row>
    <row r="429" spans="2:4" x14ac:dyDescent="0.2">
      <c r="B429" s="69"/>
      <c r="C429" s="70"/>
      <c r="D429" s="71"/>
    </row>
    <row r="430" spans="2:4" x14ac:dyDescent="0.2">
      <c r="B430" s="69"/>
      <c r="C430" s="70"/>
      <c r="D430" s="71"/>
    </row>
    <row r="431" spans="2:4" x14ac:dyDescent="0.2">
      <c r="B431" s="69"/>
      <c r="C431" s="70"/>
      <c r="D431" s="71"/>
    </row>
    <row r="432" spans="2:4" x14ac:dyDescent="0.2">
      <c r="B432" s="69"/>
      <c r="C432" s="70"/>
      <c r="D432" s="71"/>
    </row>
    <row r="433" spans="2:4" x14ac:dyDescent="0.2">
      <c r="B433" s="69"/>
      <c r="C433" s="70"/>
      <c r="D433" s="71"/>
    </row>
    <row r="434" spans="2:4" x14ac:dyDescent="0.2">
      <c r="B434" s="69"/>
      <c r="C434" s="70"/>
      <c r="D434" s="71"/>
    </row>
    <row r="435" spans="2:4" x14ac:dyDescent="0.2">
      <c r="B435" s="69"/>
      <c r="C435" s="70"/>
      <c r="D435" s="71"/>
    </row>
    <row r="436" spans="2:4" x14ac:dyDescent="0.2">
      <c r="B436" s="69"/>
      <c r="C436" s="70"/>
      <c r="D436" s="71"/>
    </row>
    <row r="437" spans="2:4" x14ac:dyDescent="0.2">
      <c r="B437" s="69"/>
      <c r="C437" s="70"/>
      <c r="D437" s="71"/>
    </row>
    <row r="438" spans="2:4" x14ac:dyDescent="0.2">
      <c r="B438" s="69"/>
      <c r="C438" s="70"/>
      <c r="D438" s="71"/>
    </row>
    <row r="439" spans="2:4" x14ac:dyDescent="0.2">
      <c r="B439" s="69"/>
      <c r="C439" s="70"/>
      <c r="D439" s="71"/>
    </row>
    <row r="440" spans="2:4" x14ac:dyDescent="0.2">
      <c r="B440" s="69"/>
      <c r="C440" s="70"/>
      <c r="D440" s="71"/>
    </row>
    <row r="441" spans="2:4" x14ac:dyDescent="0.2">
      <c r="B441" s="69"/>
      <c r="C441" s="70"/>
      <c r="D441" s="71"/>
    </row>
    <row r="442" spans="2:4" x14ac:dyDescent="0.2">
      <c r="B442" s="69"/>
      <c r="C442" s="70"/>
      <c r="D442" s="71"/>
    </row>
    <row r="443" spans="2:4" x14ac:dyDescent="0.2">
      <c r="B443" s="69"/>
      <c r="C443" s="70"/>
      <c r="D443" s="71"/>
    </row>
    <row r="444" spans="2:4" x14ac:dyDescent="0.2">
      <c r="B444" s="69"/>
      <c r="C444" s="70"/>
      <c r="D444" s="71"/>
    </row>
    <row r="445" spans="2:4" x14ac:dyDescent="0.2">
      <c r="B445" s="69"/>
      <c r="C445" s="70"/>
      <c r="D445" s="71"/>
    </row>
    <row r="446" spans="2:4" x14ac:dyDescent="0.2">
      <c r="B446" s="69"/>
      <c r="C446" s="70"/>
      <c r="D446" s="71"/>
    </row>
    <row r="447" spans="2:4" x14ac:dyDescent="0.2">
      <c r="B447" s="69"/>
      <c r="C447" s="70"/>
      <c r="D447" s="71"/>
    </row>
    <row r="448" spans="2:4" x14ac:dyDescent="0.2">
      <c r="B448" s="69"/>
      <c r="C448" s="70"/>
      <c r="D448" s="71"/>
    </row>
    <row r="449" spans="2:4" x14ac:dyDescent="0.2">
      <c r="B449" s="69"/>
      <c r="C449" s="70"/>
      <c r="D449" s="71"/>
    </row>
    <row r="450" spans="2:4" x14ac:dyDescent="0.2">
      <c r="B450" s="69"/>
      <c r="C450" s="70"/>
      <c r="D450" s="71"/>
    </row>
    <row r="451" spans="2:4" x14ac:dyDescent="0.2">
      <c r="B451" s="69"/>
      <c r="C451" s="70"/>
      <c r="D451" s="71"/>
    </row>
    <row r="452" spans="2:4" x14ac:dyDescent="0.2">
      <c r="B452" s="69"/>
      <c r="C452" s="70"/>
      <c r="D452" s="71"/>
    </row>
    <row r="453" spans="2:4" x14ac:dyDescent="0.2">
      <c r="B453" s="69"/>
      <c r="C453" s="70"/>
      <c r="D453" s="71"/>
    </row>
    <row r="454" spans="2:4" x14ac:dyDescent="0.2">
      <c r="B454" s="69"/>
      <c r="C454" s="70"/>
      <c r="D454" s="71"/>
    </row>
    <row r="455" spans="2:4" x14ac:dyDescent="0.2">
      <c r="B455" s="69"/>
      <c r="C455" s="70"/>
      <c r="D455" s="71"/>
    </row>
    <row r="456" spans="2:4" x14ac:dyDescent="0.2">
      <c r="B456" s="69"/>
      <c r="C456" s="70"/>
      <c r="D456" s="71"/>
    </row>
    <row r="457" spans="2:4" x14ac:dyDescent="0.2">
      <c r="B457" s="69"/>
      <c r="C457" s="70"/>
      <c r="D457" s="71"/>
    </row>
    <row r="458" spans="2:4" x14ac:dyDescent="0.2">
      <c r="B458" s="69"/>
      <c r="C458" s="70"/>
      <c r="D458" s="71"/>
    </row>
    <row r="459" spans="2:4" x14ac:dyDescent="0.2">
      <c r="B459" s="69"/>
      <c r="C459" s="70"/>
      <c r="D459" s="71"/>
    </row>
    <row r="460" spans="2:4" x14ac:dyDescent="0.2">
      <c r="B460" s="69"/>
      <c r="C460" s="70"/>
      <c r="D460" s="71"/>
    </row>
    <row r="461" spans="2:4" x14ac:dyDescent="0.2">
      <c r="B461" s="69"/>
      <c r="C461" s="70"/>
      <c r="D461" s="71"/>
    </row>
    <row r="462" spans="2:4" x14ac:dyDescent="0.2">
      <c r="B462" s="69"/>
      <c r="C462" s="70"/>
      <c r="D462" s="71"/>
    </row>
    <row r="463" spans="2:4" x14ac:dyDescent="0.2">
      <c r="B463" s="69"/>
      <c r="C463" s="70"/>
      <c r="D463" s="71"/>
    </row>
    <row r="464" spans="2:4" x14ac:dyDescent="0.2">
      <c r="B464" s="69"/>
      <c r="C464" s="70"/>
      <c r="D464" s="71"/>
    </row>
    <row r="465" spans="2:4" x14ac:dyDescent="0.2">
      <c r="B465" s="69"/>
      <c r="C465" s="70"/>
      <c r="D465" s="71"/>
    </row>
    <row r="466" spans="2:4" x14ac:dyDescent="0.2">
      <c r="B466" s="69"/>
      <c r="C466" s="70"/>
      <c r="D466" s="71"/>
    </row>
    <row r="467" spans="2:4" x14ac:dyDescent="0.2">
      <c r="B467" s="69"/>
      <c r="C467" s="70"/>
      <c r="D467" s="71"/>
    </row>
    <row r="468" spans="2:4" x14ac:dyDescent="0.2">
      <c r="B468" s="69"/>
      <c r="C468" s="70"/>
      <c r="D468" s="71"/>
    </row>
    <row r="469" spans="2:4" x14ac:dyDescent="0.2">
      <c r="B469" s="69"/>
      <c r="C469" s="70"/>
      <c r="D469" s="71"/>
    </row>
    <row r="470" spans="2:4" x14ac:dyDescent="0.2">
      <c r="B470" s="69"/>
      <c r="C470" s="70"/>
      <c r="D470" s="71"/>
    </row>
    <row r="471" spans="2:4" x14ac:dyDescent="0.2">
      <c r="B471" s="69"/>
      <c r="C471" s="70"/>
      <c r="D471" s="71"/>
    </row>
    <row r="472" spans="2:4" x14ac:dyDescent="0.2">
      <c r="B472" s="69"/>
      <c r="C472" s="70"/>
      <c r="D472" s="71"/>
    </row>
    <row r="473" spans="2:4" x14ac:dyDescent="0.2">
      <c r="B473" s="69"/>
      <c r="C473" s="70"/>
      <c r="D473" s="71"/>
    </row>
    <row r="474" spans="2:4" x14ac:dyDescent="0.2">
      <c r="B474" s="69"/>
      <c r="C474" s="70"/>
      <c r="D474" s="71"/>
    </row>
    <row r="475" spans="2:4" x14ac:dyDescent="0.2">
      <c r="B475" s="69"/>
      <c r="C475" s="70"/>
      <c r="D475" s="71"/>
    </row>
    <row r="476" spans="2:4" x14ac:dyDescent="0.2">
      <c r="B476" s="69"/>
      <c r="C476" s="70"/>
      <c r="D476" s="71"/>
    </row>
    <row r="477" spans="2:4" x14ac:dyDescent="0.2">
      <c r="B477" s="69"/>
      <c r="C477" s="70"/>
      <c r="D477" s="71"/>
    </row>
    <row r="478" spans="2:4" x14ac:dyDescent="0.2">
      <c r="B478" s="69"/>
      <c r="C478" s="70"/>
      <c r="D478" s="71"/>
    </row>
    <row r="479" spans="2:4" x14ac:dyDescent="0.2">
      <c r="B479" s="69"/>
      <c r="C479" s="70"/>
      <c r="D479" s="71"/>
    </row>
    <row r="480" spans="2:4" x14ac:dyDescent="0.2">
      <c r="B480" s="69"/>
      <c r="C480" s="70"/>
      <c r="D480" s="71"/>
    </row>
    <row r="481" spans="2:4" x14ac:dyDescent="0.2">
      <c r="B481" s="69"/>
      <c r="C481" s="70"/>
      <c r="D481" s="71"/>
    </row>
    <row r="482" spans="2:4" x14ac:dyDescent="0.2">
      <c r="B482" s="69"/>
      <c r="C482" s="70"/>
      <c r="D482" s="71"/>
    </row>
    <row r="483" spans="2:4" x14ac:dyDescent="0.2">
      <c r="B483" s="69"/>
      <c r="C483" s="70"/>
      <c r="D483" s="71"/>
    </row>
    <row r="484" spans="2:4" x14ac:dyDescent="0.2">
      <c r="B484" s="69"/>
      <c r="C484" s="70"/>
      <c r="D484" s="71"/>
    </row>
    <row r="485" spans="2:4" x14ac:dyDescent="0.2">
      <c r="B485" s="69"/>
      <c r="C485" s="70"/>
      <c r="D485" s="71"/>
    </row>
    <row r="486" spans="2:4" x14ac:dyDescent="0.2">
      <c r="B486" s="69"/>
      <c r="C486" s="70"/>
      <c r="D486" s="71"/>
    </row>
    <row r="487" spans="2:4" x14ac:dyDescent="0.2">
      <c r="B487" s="69"/>
      <c r="C487" s="70"/>
      <c r="D487" s="71"/>
    </row>
    <row r="488" spans="2:4" x14ac:dyDescent="0.2">
      <c r="B488" s="69"/>
      <c r="C488" s="70"/>
      <c r="D488" s="71"/>
    </row>
    <row r="489" spans="2:4" x14ac:dyDescent="0.2">
      <c r="B489" s="69"/>
      <c r="C489" s="70"/>
      <c r="D489" s="71"/>
    </row>
    <row r="490" spans="2:4" x14ac:dyDescent="0.2">
      <c r="B490" s="69"/>
      <c r="C490" s="70"/>
      <c r="D490" s="71"/>
    </row>
    <row r="491" spans="2:4" x14ac:dyDescent="0.2">
      <c r="B491" s="69"/>
      <c r="C491" s="70"/>
      <c r="D491" s="71"/>
    </row>
    <row r="492" spans="2:4" x14ac:dyDescent="0.2">
      <c r="B492" s="69"/>
      <c r="C492" s="70"/>
      <c r="D492" s="71"/>
    </row>
    <row r="493" spans="2:4" x14ac:dyDescent="0.2">
      <c r="B493" s="69"/>
      <c r="C493" s="70"/>
      <c r="D493" s="71"/>
    </row>
    <row r="494" spans="2:4" x14ac:dyDescent="0.2">
      <c r="B494" s="69"/>
      <c r="C494" s="70"/>
      <c r="D494" s="71"/>
    </row>
    <row r="495" spans="2:4" x14ac:dyDescent="0.2">
      <c r="B495" s="69"/>
      <c r="C495" s="70"/>
      <c r="D495" s="71"/>
    </row>
    <row r="496" spans="2:4" x14ac:dyDescent="0.2">
      <c r="B496" s="69"/>
      <c r="C496" s="70"/>
      <c r="D496" s="71"/>
    </row>
    <row r="497" spans="2:4" x14ac:dyDescent="0.2">
      <c r="B497" s="69"/>
      <c r="C497" s="70"/>
      <c r="D497" s="71"/>
    </row>
    <row r="498" spans="2:4" x14ac:dyDescent="0.2">
      <c r="B498" s="69"/>
      <c r="C498" s="70"/>
      <c r="D498" s="71"/>
    </row>
    <row r="499" spans="2:4" x14ac:dyDescent="0.2">
      <c r="B499" s="69"/>
      <c r="C499" s="70"/>
      <c r="D499" s="71"/>
    </row>
    <row r="500" spans="2:4" x14ac:dyDescent="0.2">
      <c r="B500" s="69"/>
      <c r="C500" s="70"/>
      <c r="D500" s="71"/>
    </row>
    <row r="501" spans="2:4" x14ac:dyDescent="0.2">
      <c r="B501" s="69"/>
      <c r="C501" s="70"/>
      <c r="D501" s="71"/>
    </row>
    <row r="502" spans="2:4" x14ac:dyDescent="0.2">
      <c r="B502" s="69"/>
      <c r="C502" s="70"/>
      <c r="D502" s="71"/>
    </row>
    <row r="503" spans="2:4" x14ac:dyDescent="0.2">
      <c r="B503" s="69"/>
      <c r="C503" s="70"/>
      <c r="D503" s="71"/>
    </row>
    <row r="504" spans="2:4" x14ac:dyDescent="0.2">
      <c r="B504" s="69"/>
      <c r="C504" s="70"/>
      <c r="D504" s="71"/>
    </row>
    <row r="505" spans="2:4" x14ac:dyDescent="0.2">
      <c r="B505" s="69"/>
      <c r="C505" s="70"/>
      <c r="D505" s="71"/>
    </row>
    <row r="506" spans="2:4" x14ac:dyDescent="0.2">
      <c r="B506" s="69"/>
      <c r="C506" s="70"/>
      <c r="D506" s="71"/>
    </row>
    <row r="507" spans="2:4" x14ac:dyDescent="0.2">
      <c r="B507" s="69"/>
      <c r="C507" s="70"/>
      <c r="D507" s="71"/>
    </row>
    <row r="508" spans="2:4" x14ac:dyDescent="0.2">
      <c r="B508" s="69"/>
      <c r="C508" s="70"/>
      <c r="D508" s="71"/>
    </row>
    <row r="509" spans="2:4" x14ac:dyDescent="0.2">
      <c r="B509" s="69"/>
      <c r="C509" s="70"/>
      <c r="D509" s="71"/>
    </row>
    <row r="510" spans="2:4" x14ac:dyDescent="0.2">
      <c r="B510" s="69"/>
      <c r="C510" s="70"/>
      <c r="D510" s="71"/>
    </row>
    <row r="511" spans="2:4" x14ac:dyDescent="0.2">
      <c r="B511" s="69"/>
      <c r="C511" s="70"/>
      <c r="D511" s="71"/>
    </row>
    <row r="512" spans="2:4" x14ac:dyDescent="0.2">
      <c r="B512" s="69"/>
      <c r="C512" s="70"/>
      <c r="D512" s="71"/>
    </row>
    <row r="513" spans="2:4" x14ac:dyDescent="0.2">
      <c r="B513" s="69"/>
      <c r="C513" s="70"/>
      <c r="D513" s="71"/>
    </row>
    <row r="514" spans="2:4" x14ac:dyDescent="0.2">
      <c r="B514" s="69"/>
      <c r="C514" s="70"/>
      <c r="D514" s="71"/>
    </row>
    <row r="515" spans="2:4" x14ac:dyDescent="0.2">
      <c r="B515" s="69"/>
      <c r="C515" s="70"/>
      <c r="D515" s="71"/>
    </row>
    <row r="516" spans="2:4" x14ac:dyDescent="0.2">
      <c r="B516" s="69"/>
      <c r="C516" s="70"/>
      <c r="D516" s="71"/>
    </row>
    <row r="517" spans="2:4" x14ac:dyDescent="0.2">
      <c r="B517" s="69"/>
      <c r="C517" s="70"/>
      <c r="D517" s="71"/>
    </row>
    <row r="518" spans="2:4" x14ac:dyDescent="0.2">
      <c r="B518" s="69"/>
      <c r="C518" s="70"/>
      <c r="D518" s="71"/>
    </row>
    <row r="519" spans="2:4" x14ac:dyDescent="0.2">
      <c r="B519" s="69"/>
      <c r="C519" s="70"/>
      <c r="D519" s="71"/>
    </row>
    <row r="520" spans="2:4" x14ac:dyDescent="0.2">
      <c r="B520" s="69"/>
      <c r="C520" s="70"/>
      <c r="D520" s="71"/>
    </row>
    <row r="521" spans="2:4" x14ac:dyDescent="0.2">
      <c r="B521" s="69"/>
      <c r="C521" s="70"/>
      <c r="D521" s="71"/>
    </row>
    <row r="522" spans="2:4" x14ac:dyDescent="0.2">
      <c r="B522" s="69"/>
      <c r="C522" s="70"/>
      <c r="D522" s="71"/>
    </row>
    <row r="523" spans="2:4" x14ac:dyDescent="0.2">
      <c r="B523" s="69"/>
      <c r="C523" s="70"/>
      <c r="D523" s="71"/>
    </row>
    <row r="524" spans="2:4" x14ac:dyDescent="0.2">
      <c r="B524" s="69"/>
      <c r="C524" s="70"/>
      <c r="D524" s="71"/>
    </row>
    <row r="525" spans="2:4" x14ac:dyDescent="0.2">
      <c r="B525" s="69"/>
      <c r="C525" s="70"/>
      <c r="D525" s="71"/>
    </row>
    <row r="526" spans="2:4" x14ac:dyDescent="0.2">
      <c r="B526" s="69"/>
      <c r="C526" s="70"/>
      <c r="D526" s="71"/>
    </row>
    <row r="527" spans="2:4" x14ac:dyDescent="0.2">
      <c r="B527" s="69"/>
      <c r="C527" s="70"/>
      <c r="D527" s="71"/>
    </row>
    <row r="528" spans="2:4" x14ac:dyDescent="0.2">
      <c r="B528" s="69"/>
      <c r="C528" s="70"/>
      <c r="D528" s="71"/>
    </row>
    <row r="529" spans="2:4" x14ac:dyDescent="0.2">
      <c r="B529" s="69"/>
      <c r="C529" s="70"/>
      <c r="D529" s="71"/>
    </row>
    <row r="530" spans="2:4" x14ac:dyDescent="0.2">
      <c r="B530" s="69"/>
      <c r="C530" s="70"/>
      <c r="D530" s="71"/>
    </row>
    <row r="531" spans="2:4" x14ac:dyDescent="0.2">
      <c r="B531" s="69"/>
      <c r="C531" s="70"/>
      <c r="D531" s="71"/>
    </row>
    <row r="532" spans="2:4" x14ac:dyDescent="0.2">
      <c r="B532" s="69"/>
      <c r="C532" s="70"/>
      <c r="D532" s="71"/>
    </row>
    <row r="533" spans="2:4" x14ac:dyDescent="0.2">
      <c r="B533" s="69"/>
      <c r="C533" s="70"/>
      <c r="D533" s="71"/>
    </row>
    <row r="534" spans="2:4" x14ac:dyDescent="0.2">
      <c r="B534" s="69"/>
      <c r="C534" s="70"/>
      <c r="D534" s="71"/>
    </row>
    <row r="535" spans="2:4" x14ac:dyDescent="0.2">
      <c r="B535" s="69"/>
      <c r="C535" s="70"/>
      <c r="D535" s="71"/>
    </row>
    <row r="536" spans="2:4" x14ac:dyDescent="0.2">
      <c r="B536" s="69"/>
      <c r="C536" s="70"/>
      <c r="D536" s="71"/>
    </row>
    <row r="537" spans="2:4" x14ac:dyDescent="0.2">
      <c r="B537" s="69"/>
      <c r="C537" s="70"/>
      <c r="D537" s="71"/>
    </row>
    <row r="538" spans="2:4" x14ac:dyDescent="0.2">
      <c r="B538" s="69"/>
      <c r="C538" s="70"/>
      <c r="D538" s="71"/>
    </row>
    <row r="539" spans="2:4" x14ac:dyDescent="0.2">
      <c r="B539" s="69"/>
      <c r="C539" s="70"/>
      <c r="D539" s="71"/>
    </row>
    <row r="540" spans="2:4" x14ac:dyDescent="0.2">
      <c r="B540" s="69"/>
      <c r="C540" s="70"/>
      <c r="D540" s="71"/>
    </row>
    <row r="541" spans="2:4" x14ac:dyDescent="0.2">
      <c r="B541" s="69"/>
      <c r="C541" s="70"/>
      <c r="D541" s="71"/>
    </row>
    <row r="542" spans="2:4" x14ac:dyDescent="0.2">
      <c r="B542" s="69"/>
      <c r="C542" s="70"/>
      <c r="D542" s="71"/>
    </row>
    <row r="543" spans="2:4" x14ac:dyDescent="0.2">
      <c r="B543" s="69"/>
      <c r="C543" s="70"/>
      <c r="D543" s="71"/>
    </row>
    <row r="544" spans="2:4" x14ac:dyDescent="0.2">
      <c r="B544" s="69"/>
      <c r="C544" s="70"/>
      <c r="D544" s="71"/>
    </row>
    <row r="545" spans="2:4" x14ac:dyDescent="0.2">
      <c r="B545" s="69"/>
      <c r="C545" s="70"/>
      <c r="D545" s="71"/>
    </row>
    <row r="546" spans="2:4" x14ac:dyDescent="0.2">
      <c r="B546" s="69"/>
      <c r="C546" s="70"/>
      <c r="D546" s="71"/>
    </row>
    <row r="547" spans="2:4" x14ac:dyDescent="0.2">
      <c r="B547" s="69"/>
      <c r="C547" s="70"/>
      <c r="D547" s="71"/>
    </row>
    <row r="548" spans="2:4" x14ac:dyDescent="0.2">
      <c r="B548" s="69"/>
      <c r="C548" s="70"/>
      <c r="D548" s="71"/>
    </row>
    <row r="549" spans="2:4" x14ac:dyDescent="0.2">
      <c r="B549" s="69"/>
      <c r="C549" s="70"/>
      <c r="D549" s="71"/>
    </row>
    <row r="550" spans="2:4" x14ac:dyDescent="0.2">
      <c r="B550" s="69"/>
      <c r="C550" s="70"/>
      <c r="D550" s="71"/>
    </row>
    <row r="551" spans="2:4" x14ac:dyDescent="0.2">
      <c r="B551" s="69"/>
      <c r="C551" s="70"/>
      <c r="D551" s="71"/>
    </row>
    <row r="552" spans="2:4" x14ac:dyDescent="0.2">
      <c r="B552" s="69"/>
      <c r="C552" s="70"/>
      <c r="D552" s="71"/>
    </row>
    <row r="553" spans="2:4" x14ac:dyDescent="0.2">
      <c r="B553" s="69"/>
      <c r="C553" s="70"/>
      <c r="D553" s="71"/>
    </row>
    <row r="554" spans="2:4" x14ac:dyDescent="0.2">
      <c r="B554" s="69"/>
      <c r="C554" s="70"/>
      <c r="D554" s="71"/>
    </row>
    <row r="555" spans="2:4" x14ac:dyDescent="0.2">
      <c r="B555" s="69"/>
      <c r="C555" s="70"/>
      <c r="D555" s="71"/>
    </row>
    <row r="556" spans="2:4" x14ac:dyDescent="0.2">
      <c r="B556" s="69"/>
      <c r="C556" s="70"/>
      <c r="D556" s="71"/>
    </row>
    <row r="557" spans="2:4" x14ac:dyDescent="0.2">
      <c r="B557" s="69"/>
      <c r="C557" s="70"/>
      <c r="D557" s="71"/>
    </row>
    <row r="558" spans="2:4" x14ac:dyDescent="0.2">
      <c r="B558" s="69"/>
      <c r="C558" s="70"/>
      <c r="D558" s="71"/>
    </row>
    <row r="559" spans="2:4" x14ac:dyDescent="0.2">
      <c r="B559" s="69"/>
      <c r="C559" s="70"/>
      <c r="D559" s="71"/>
    </row>
    <row r="560" spans="2:4" x14ac:dyDescent="0.2">
      <c r="B560" s="69"/>
      <c r="C560" s="70"/>
      <c r="D560" s="71"/>
    </row>
    <row r="561" spans="2:4" x14ac:dyDescent="0.2">
      <c r="B561" s="69"/>
      <c r="C561" s="70"/>
      <c r="D561" s="71"/>
    </row>
    <row r="562" spans="2:4" x14ac:dyDescent="0.2">
      <c r="B562" s="69"/>
      <c r="C562" s="70"/>
      <c r="D562" s="71"/>
    </row>
    <row r="563" spans="2:4" x14ac:dyDescent="0.2">
      <c r="B563" s="69"/>
      <c r="C563" s="70"/>
      <c r="D563" s="71"/>
    </row>
    <row r="564" spans="2:4" x14ac:dyDescent="0.2">
      <c r="B564" s="69"/>
      <c r="C564" s="70"/>
      <c r="D564" s="71"/>
    </row>
    <row r="565" spans="2:4" x14ac:dyDescent="0.2">
      <c r="B565" s="69"/>
      <c r="C565" s="70"/>
      <c r="D565" s="71"/>
    </row>
    <row r="566" spans="2:4" x14ac:dyDescent="0.2">
      <c r="B566" s="69"/>
      <c r="C566" s="70"/>
      <c r="D566" s="71"/>
    </row>
    <row r="567" spans="2:4" x14ac:dyDescent="0.2">
      <c r="B567" s="69"/>
      <c r="C567" s="70"/>
      <c r="D567" s="71"/>
    </row>
    <row r="568" spans="2:4" x14ac:dyDescent="0.2">
      <c r="B568" s="69"/>
      <c r="C568" s="70"/>
      <c r="D568" s="71"/>
    </row>
    <row r="569" spans="2:4" x14ac:dyDescent="0.2">
      <c r="B569" s="69"/>
      <c r="C569" s="70"/>
      <c r="D569" s="71"/>
    </row>
    <row r="570" spans="2:4" x14ac:dyDescent="0.2">
      <c r="B570" s="69"/>
      <c r="C570" s="70"/>
      <c r="D570" s="71"/>
    </row>
    <row r="571" spans="2:4" x14ac:dyDescent="0.2">
      <c r="B571" s="69"/>
      <c r="C571" s="70"/>
      <c r="D571" s="71"/>
    </row>
    <row r="572" spans="2:4" x14ac:dyDescent="0.2">
      <c r="B572" s="69"/>
      <c r="C572" s="70"/>
      <c r="D572" s="71"/>
    </row>
    <row r="573" spans="2:4" x14ac:dyDescent="0.2">
      <c r="B573" s="69"/>
      <c r="C573" s="70"/>
      <c r="D573" s="71"/>
    </row>
    <row r="574" spans="2:4" x14ac:dyDescent="0.2">
      <c r="B574" s="69"/>
      <c r="C574" s="70"/>
      <c r="D574" s="71"/>
    </row>
    <row r="575" spans="2:4" x14ac:dyDescent="0.2">
      <c r="B575" s="69"/>
      <c r="C575" s="70"/>
      <c r="D575" s="71"/>
    </row>
    <row r="576" spans="2:4" x14ac:dyDescent="0.2">
      <c r="B576" s="69"/>
      <c r="C576" s="70"/>
      <c r="D576" s="71"/>
    </row>
    <row r="577" spans="2:4" x14ac:dyDescent="0.2">
      <c r="B577" s="69"/>
      <c r="C577" s="70"/>
      <c r="D577" s="71"/>
    </row>
    <row r="578" spans="2:4" x14ac:dyDescent="0.2">
      <c r="B578" s="69"/>
      <c r="C578" s="70"/>
      <c r="D578" s="71"/>
    </row>
    <row r="579" spans="2:4" x14ac:dyDescent="0.2">
      <c r="B579" s="69"/>
      <c r="C579" s="70"/>
      <c r="D579" s="71"/>
    </row>
    <row r="580" spans="2:4" x14ac:dyDescent="0.2">
      <c r="B580" s="69"/>
      <c r="C580" s="70"/>
      <c r="D580" s="71"/>
    </row>
    <row r="581" spans="2:4" x14ac:dyDescent="0.2">
      <c r="B581" s="69"/>
      <c r="C581" s="70"/>
      <c r="D581" s="71"/>
    </row>
    <row r="582" spans="2:4" x14ac:dyDescent="0.2">
      <c r="B582" s="69"/>
      <c r="C582" s="70"/>
      <c r="D582" s="71"/>
    </row>
    <row r="583" spans="2:4" x14ac:dyDescent="0.2">
      <c r="B583" s="69"/>
      <c r="C583" s="70"/>
      <c r="D583" s="71"/>
    </row>
    <row r="584" spans="2:4" x14ac:dyDescent="0.2">
      <c r="B584" s="69"/>
      <c r="C584" s="70"/>
      <c r="D584" s="71"/>
    </row>
    <row r="585" spans="2:4" x14ac:dyDescent="0.2">
      <c r="B585" s="69"/>
      <c r="C585" s="70"/>
      <c r="D585" s="71"/>
    </row>
    <row r="586" spans="2:4" x14ac:dyDescent="0.2">
      <c r="B586" s="69"/>
      <c r="C586" s="70"/>
      <c r="D586" s="71"/>
    </row>
    <row r="587" spans="2:4" x14ac:dyDescent="0.2">
      <c r="B587" s="69"/>
      <c r="C587" s="70"/>
      <c r="D587" s="71"/>
    </row>
    <row r="588" spans="2:4" x14ac:dyDescent="0.2">
      <c r="B588" s="69"/>
      <c r="C588" s="70"/>
      <c r="D588" s="71"/>
    </row>
    <row r="589" spans="2:4" x14ac:dyDescent="0.2">
      <c r="B589" s="69"/>
      <c r="C589" s="70"/>
      <c r="D589" s="71"/>
    </row>
    <row r="590" spans="2:4" x14ac:dyDescent="0.2">
      <c r="B590" s="69"/>
      <c r="C590" s="70"/>
      <c r="D590" s="71"/>
    </row>
    <row r="591" spans="2:4" x14ac:dyDescent="0.2">
      <c r="B591" s="69"/>
      <c r="C591" s="70"/>
      <c r="D591" s="71"/>
    </row>
    <row r="592" spans="2:4" x14ac:dyDescent="0.2">
      <c r="B592" s="69"/>
      <c r="C592" s="70"/>
      <c r="D592" s="71"/>
    </row>
    <row r="593" spans="2:4" x14ac:dyDescent="0.2">
      <c r="B593" s="69"/>
      <c r="C593" s="70"/>
      <c r="D593" s="71"/>
    </row>
    <row r="594" spans="2:4" x14ac:dyDescent="0.2">
      <c r="B594" s="69"/>
      <c r="C594" s="70"/>
      <c r="D594" s="71"/>
    </row>
    <row r="595" spans="2:4" x14ac:dyDescent="0.2">
      <c r="B595" s="69"/>
      <c r="C595" s="70"/>
      <c r="D595" s="71"/>
    </row>
    <row r="596" spans="2:4" x14ac:dyDescent="0.2">
      <c r="B596" s="69"/>
      <c r="C596" s="70"/>
      <c r="D596" s="71"/>
    </row>
    <row r="597" spans="2:4" x14ac:dyDescent="0.2">
      <c r="B597" s="69"/>
      <c r="C597" s="70"/>
      <c r="D597" s="71"/>
    </row>
    <row r="598" spans="2:4" x14ac:dyDescent="0.2">
      <c r="B598" s="69"/>
      <c r="C598" s="70"/>
      <c r="D598" s="71"/>
    </row>
    <row r="599" spans="2:4" x14ac:dyDescent="0.2">
      <c r="B599" s="69"/>
      <c r="C599" s="70"/>
      <c r="D599" s="71"/>
    </row>
    <row r="600" spans="2:4" x14ac:dyDescent="0.2">
      <c r="B600" s="69"/>
      <c r="C600" s="70"/>
      <c r="D600" s="71"/>
    </row>
    <row r="601" spans="2:4" x14ac:dyDescent="0.2">
      <c r="B601" s="69"/>
      <c r="C601" s="70"/>
      <c r="D601" s="71"/>
    </row>
    <row r="602" spans="2:4" x14ac:dyDescent="0.2">
      <c r="B602" s="69"/>
      <c r="C602" s="70"/>
      <c r="D602" s="71"/>
    </row>
    <row r="603" spans="2:4" x14ac:dyDescent="0.2">
      <c r="B603" s="69"/>
      <c r="C603" s="70"/>
      <c r="D603" s="71"/>
    </row>
    <row r="604" spans="2:4" x14ac:dyDescent="0.2">
      <c r="B604" s="69"/>
      <c r="C604" s="70"/>
      <c r="D604" s="71"/>
    </row>
    <row r="605" spans="2:4" x14ac:dyDescent="0.2">
      <c r="B605" s="69"/>
      <c r="C605" s="70"/>
      <c r="D605" s="71"/>
    </row>
    <row r="606" spans="2:4" x14ac:dyDescent="0.2">
      <c r="B606" s="69"/>
      <c r="C606" s="70"/>
      <c r="D606" s="71"/>
    </row>
    <row r="607" spans="2:4" x14ac:dyDescent="0.2">
      <c r="B607" s="69"/>
      <c r="C607" s="70"/>
      <c r="D607" s="71"/>
    </row>
    <row r="608" spans="2:4" x14ac:dyDescent="0.2">
      <c r="B608" s="69"/>
      <c r="C608" s="70"/>
      <c r="D608" s="71"/>
    </row>
    <row r="609" spans="2:4" x14ac:dyDescent="0.2">
      <c r="B609" s="69"/>
      <c r="C609" s="70"/>
      <c r="D609" s="71"/>
    </row>
    <row r="610" spans="2:4" x14ac:dyDescent="0.2">
      <c r="B610" s="69"/>
      <c r="C610" s="70"/>
      <c r="D610" s="71"/>
    </row>
    <row r="611" spans="2:4" x14ac:dyDescent="0.2">
      <c r="B611" s="69"/>
      <c r="C611" s="70"/>
      <c r="D611" s="71"/>
    </row>
    <row r="612" spans="2:4" x14ac:dyDescent="0.2">
      <c r="B612" s="69"/>
      <c r="C612" s="70"/>
      <c r="D612" s="71"/>
    </row>
    <row r="613" spans="2:4" x14ac:dyDescent="0.2">
      <c r="B613" s="69"/>
      <c r="C613" s="70"/>
      <c r="D613" s="71"/>
    </row>
    <row r="614" spans="2:4" x14ac:dyDescent="0.2">
      <c r="B614" s="69"/>
      <c r="C614" s="70"/>
      <c r="D614" s="71"/>
    </row>
    <row r="615" spans="2:4" x14ac:dyDescent="0.2">
      <c r="B615" s="69"/>
      <c r="C615" s="70"/>
      <c r="D615" s="71"/>
    </row>
    <row r="616" spans="2:4" x14ac:dyDescent="0.2">
      <c r="B616" s="69"/>
      <c r="C616" s="70"/>
      <c r="D616" s="71"/>
    </row>
    <row r="617" spans="2:4" x14ac:dyDescent="0.2">
      <c r="B617" s="69"/>
      <c r="C617" s="70"/>
      <c r="D617" s="71"/>
    </row>
    <row r="618" spans="2:4" x14ac:dyDescent="0.2">
      <c r="B618" s="69"/>
      <c r="C618" s="70"/>
      <c r="D618" s="71"/>
    </row>
    <row r="619" spans="2:4" x14ac:dyDescent="0.2">
      <c r="B619" s="69"/>
      <c r="C619" s="70"/>
      <c r="D619" s="71"/>
    </row>
    <row r="620" spans="2:4" x14ac:dyDescent="0.2">
      <c r="B620" s="69"/>
      <c r="C620" s="70"/>
      <c r="D620" s="71"/>
    </row>
    <row r="621" spans="2:4" x14ac:dyDescent="0.2">
      <c r="B621" s="69"/>
      <c r="C621" s="70"/>
      <c r="D621" s="71"/>
    </row>
    <row r="622" spans="2:4" x14ac:dyDescent="0.2">
      <c r="B622" s="69"/>
      <c r="C622" s="70"/>
      <c r="D622" s="71"/>
    </row>
    <row r="623" spans="2:4" x14ac:dyDescent="0.2">
      <c r="B623" s="69"/>
      <c r="C623" s="70"/>
      <c r="D623" s="71"/>
    </row>
    <row r="624" spans="2:4" x14ac:dyDescent="0.2">
      <c r="B624" s="69"/>
      <c r="C624" s="70"/>
      <c r="D624" s="71"/>
    </row>
    <row r="625" spans="2:4" x14ac:dyDescent="0.2">
      <c r="B625" s="69"/>
      <c r="C625" s="70"/>
      <c r="D625" s="71"/>
    </row>
    <row r="626" spans="2:4" x14ac:dyDescent="0.2">
      <c r="B626" s="69"/>
      <c r="C626" s="70"/>
      <c r="D626" s="71"/>
    </row>
    <row r="627" spans="2:4" x14ac:dyDescent="0.2">
      <c r="B627" s="69"/>
      <c r="C627" s="70"/>
      <c r="D627" s="71"/>
    </row>
    <row r="628" spans="2:4" x14ac:dyDescent="0.2">
      <c r="B628" s="69"/>
      <c r="C628" s="70"/>
      <c r="D628" s="71"/>
    </row>
    <row r="629" spans="2:4" x14ac:dyDescent="0.2">
      <c r="B629" s="69"/>
      <c r="C629" s="70"/>
      <c r="D629" s="71"/>
    </row>
    <row r="630" spans="2:4" x14ac:dyDescent="0.2">
      <c r="B630" s="69"/>
      <c r="C630" s="70"/>
      <c r="D630" s="71"/>
    </row>
    <row r="631" spans="2:4" x14ac:dyDescent="0.2">
      <c r="B631" s="69"/>
      <c r="C631" s="70"/>
      <c r="D631" s="71"/>
    </row>
    <row r="632" spans="2:4" x14ac:dyDescent="0.2">
      <c r="B632" s="69"/>
      <c r="C632" s="70"/>
      <c r="D632" s="71"/>
    </row>
    <row r="633" spans="2:4" x14ac:dyDescent="0.2">
      <c r="B633" s="69"/>
      <c r="C633" s="70"/>
      <c r="D633" s="71"/>
    </row>
    <row r="634" spans="2:4" x14ac:dyDescent="0.2">
      <c r="B634" s="69"/>
      <c r="C634" s="70"/>
      <c r="D634" s="71"/>
    </row>
    <row r="635" spans="2:4" x14ac:dyDescent="0.2">
      <c r="B635" s="69"/>
      <c r="C635" s="70"/>
      <c r="D635" s="71"/>
    </row>
    <row r="636" spans="2:4" x14ac:dyDescent="0.2">
      <c r="B636" s="69"/>
      <c r="C636" s="70"/>
      <c r="D636" s="71"/>
    </row>
    <row r="637" spans="2:4" x14ac:dyDescent="0.2">
      <c r="B637" s="69"/>
      <c r="C637" s="70"/>
      <c r="D637" s="71"/>
    </row>
    <row r="638" spans="2:4" x14ac:dyDescent="0.2">
      <c r="B638" s="69"/>
      <c r="C638" s="70"/>
      <c r="D638" s="71"/>
    </row>
    <row r="639" spans="2:4" x14ac:dyDescent="0.2">
      <c r="B639" s="69"/>
      <c r="C639" s="70"/>
      <c r="D639" s="71"/>
    </row>
    <row r="640" spans="2:4" x14ac:dyDescent="0.2">
      <c r="B640" s="69"/>
      <c r="C640" s="70"/>
      <c r="D640" s="71"/>
    </row>
    <row r="641" spans="2:4" x14ac:dyDescent="0.2">
      <c r="B641" s="69"/>
      <c r="C641" s="70"/>
      <c r="D641" s="71"/>
    </row>
    <row r="642" spans="2:4" x14ac:dyDescent="0.2">
      <c r="B642" s="69"/>
      <c r="C642" s="70"/>
      <c r="D642" s="71"/>
    </row>
    <row r="643" spans="2:4" x14ac:dyDescent="0.2">
      <c r="B643" s="69"/>
      <c r="C643" s="70"/>
      <c r="D643" s="71"/>
    </row>
    <row r="644" spans="2:4" x14ac:dyDescent="0.2">
      <c r="B644" s="69"/>
      <c r="C644" s="70"/>
      <c r="D644" s="71"/>
    </row>
    <row r="645" spans="2:4" x14ac:dyDescent="0.2">
      <c r="B645" s="69"/>
      <c r="C645" s="70"/>
      <c r="D645" s="71"/>
    </row>
    <row r="646" spans="2:4" x14ac:dyDescent="0.2">
      <c r="B646" s="69"/>
      <c r="C646" s="70"/>
      <c r="D646" s="71"/>
    </row>
    <row r="647" spans="2:4" x14ac:dyDescent="0.2">
      <c r="B647" s="69"/>
      <c r="C647" s="70"/>
      <c r="D647" s="71"/>
    </row>
    <row r="648" spans="2:4" x14ac:dyDescent="0.2">
      <c r="B648" s="69"/>
      <c r="C648" s="70"/>
      <c r="D648" s="71"/>
    </row>
    <row r="649" spans="2:4" x14ac:dyDescent="0.2">
      <c r="B649" s="69"/>
      <c r="C649" s="70"/>
      <c r="D649" s="71"/>
    </row>
    <row r="650" spans="2:4" x14ac:dyDescent="0.2">
      <c r="B650" s="69"/>
      <c r="C650" s="70"/>
      <c r="D650" s="71"/>
    </row>
    <row r="651" spans="2:4" x14ac:dyDescent="0.2">
      <c r="B651" s="69"/>
      <c r="C651" s="70"/>
      <c r="D651" s="71"/>
    </row>
    <row r="652" spans="2:4" x14ac:dyDescent="0.2">
      <c r="B652" s="69"/>
      <c r="C652" s="70"/>
      <c r="D652" s="71"/>
    </row>
    <row r="653" spans="2:4" x14ac:dyDescent="0.2">
      <c r="B653" s="69"/>
      <c r="C653" s="70"/>
      <c r="D653" s="71"/>
    </row>
    <row r="654" spans="2:4" x14ac:dyDescent="0.2">
      <c r="B654" s="69"/>
      <c r="C654" s="70"/>
      <c r="D654" s="71"/>
    </row>
    <row r="655" spans="2:4" x14ac:dyDescent="0.2">
      <c r="B655" s="69"/>
      <c r="C655" s="70"/>
      <c r="D655" s="71"/>
    </row>
    <row r="656" spans="2:4" x14ac:dyDescent="0.2">
      <c r="B656" s="69"/>
      <c r="C656" s="70"/>
      <c r="D656" s="71"/>
    </row>
    <row r="657" spans="2:4" x14ac:dyDescent="0.2">
      <c r="B657" s="69"/>
      <c r="C657" s="70"/>
      <c r="D657" s="71"/>
    </row>
    <row r="658" spans="2:4" x14ac:dyDescent="0.2">
      <c r="B658" s="69"/>
      <c r="C658" s="70"/>
      <c r="D658" s="71"/>
    </row>
    <row r="659" spans="2:4" x14ac:dyDescent="0.2">
      <c r="B659" s="69"/>
      <c r="C659" s="70"/>
      <c r="D659" s="71"/>
    </row>
    <row r="660" spans="2:4" x14ac:dyDescent="0.2">
      <c r="B660" s="69"/>
      <c r="C660" s="70"/>
      <c r="D660" s="71"/>
    </row>
    <row r="661" spans="2:4" x14ac:dyDescent="0.2">
      <c r="B661" s="69"/>
      <c r="C661" s="70"/>
      <c r="D661" s="71"/>
    </row>
    <row r="662" spans="2:4" x14ac:dyDescent="0.2">
      <c r="B662" s="69"/>
      <c r="C662" s="70"/>
      <c r="D662" s="71"/>
    </row>
    <row r="663" spans="2:4" x14ac:dyDescent="0.2">
      <c r="B663" s="69"/>
      <c r="C663" s="70"/>
      <c r="D663" s="71"/>
    </row>
    <row r="664" spans="2:4" x14ac:dyDescent="0.2">
      <c r="B664" s="69"/>
      <c r="C664" s="70"/>
      <c r="D664" s="71"/>
    </row>
    <row r="665" spans="2:4" x14ac:dyDescent="0.2">
      <c r="B665" s="69"/>
      <c r="C665" s="70"/>
      <c r="D665" s="71"/>
    </row>
    <row r="666" spans="2:4" x14ac:dyDescent="0.2">
      <c r="B666" s="69"/>
      <c r="C666" s="70"/>
      <c r="D666" s="71"/>
    </row>
    <row r="667" spans="2:4" x14ac:dyDescent="0.2">
      <c r="B667" s="69"/>
      <c r="C667" s="70"/>
      <c r="D667" s="71"/>
    </row>
    <row r="668" spans="2:4" x14ac:dyDescent="0.2">
      <c r="B668" s="69"/>
      <c r="C668" s="70"/>
      <c r="D668" s="71"/>
    </row>
    <row r="669" spans="2:4" x14ac:dyDescent="0.2">
      <c r="B669" s="69"/>
      <c r="C669" s="70"/>
      <c r="D669" s="71"/>
    </row>
    <row r="670" spans="2:4" x14ac:dyDescent="0.2">
      <c r="B670" s="69"/>
      <c r="C670" s="70"/>
      <c r="D670" s="71"/>
    </row>
    <row r="671" spans="2:4" x14ac:dyDescent="0.2">
      <c r="B671" s="69"/>
      <c r="C671" s="70"/>
      <c r="D671" s="71"/>
    </row>
    <row r="672" spans="2:4" x14ac:dyDescent="0.2">
      <c r="B672" s="69"/>
      <c r="C672" s="70"/>
      <c r="D672" s="71"/>
    </row>
    <row r="673" spans="2:4" x14ac:dyDescent="0.2">
      <c r="B673" s="69"/>
      <c r="C673" s="70"/>
      <c r="D673" s="71"/>
    </row>
    <row r="674" spans="2:4" x14ac:dyDescent="0.2">
      <c r="B674" s="69"/>
      <c r="C674" s="70"/>
      <c r="D674" s="71"/>
    </row>
    <row r="675" spans="2:4" x14ac:dyDescent="0.2">
      <c r="B675" s="69"/>
      <c r="C675" s="70"/>
      <c r="D675" s="71"/>
    </row>
    <row r="676" spans="2:4" x14ac:dyDescent="0.2">
      <c r="B676" s="69"/>
      <c r="C676" s="70"/>
      <c r="D676" s="71"/>
    </row>
    <row r="677" spans="2:4" x14ac:dyDescent="0.2">
      <c r="B677" s="69"/>
      <c r="C677" s="70"/>
      <c r="D677" s="71"/>
    </row>
    <row r="678" spans="2:4" x14ac:dyDescent="0.2">
      <c r="B678" s="69"/>
      <c r="C678" s="70"/>
      <c r="D678" s="71"/>
    </row>
    <row r="679" spans="2:4" x14ac:dyDescent="0.2">
      <c r="B679" s="69"/>
      <c r="C679" s="70"/>
      <c r="D679" s="71"/>
    </row>
    <row r="680" spans="2:4" x14ac:dyDescent="0.2">
      <c r="B680" s="69"/>
      <c r="C680" s="70"/>
      <c r="D680" s="71"/>
    </row>
    <row r="681" spans="2:4" x14ac:dyDescent="0.2">
      <c r="B681" s="69"/>
      <c r="C681" s="70"/>
      <c r="D681" s="71"/>
    </row>
    <row r="682" spans="2:4" x14ac:dyDescent="0.2">
      <c r="B682" s="69"/>
      <c r="C682" s="70"/>
      <c r="D682" s="71"/>
    </row>
    <row r="683" spans="2:4" x14ac:dyDescent="0.2">
      <c r="B683" s="69"/>
      <c r="C683" s="70"/>
      <c r="D683" s="71"/>
    </row>
    <row r="684" spans="2:4" x14ac:dyDescent="0.2">
      <c r="B684" s="69"/>
      <c r="C684" s="70"/>
      <c r="D684" s="71"/>
    </row>
    <row r="685" spans="2:4" x14ac:dyDescent="0.2">
      <c r="B685" s="69"/>
      <c r="C685" s="70"/>
      <c r="D685" s="71"/>
    </row>
    <row r="686" spans="2:4" x14ac:dyDescent="0.2">
      <c r="B686" s="69"/>
      <c r="C686" s="70"/>
      <c r="D686" s="71"/>
    </row>
    <row r="687" spans="2:4" x14ac:dyDescent="0.2">
      <c r="B687" s="69"/>
      <c r="C687" s="70"/>
      <c r="D687" s="71"/>
    </row>
    <row r="688" spans="2:4" x14ac:dyDescent="0.2">
      <c r="B688" s="69"/>
      <c r="C688" s="70"/>
      <c r="D688" s="71"/>
    </row>
    <row r="689" spans="2:4" x14ac:dyDescent="0.2">
      <c r="B689" s="69"/>
      <c r="C689" s="70"/>
      <c r="D689" s="71"/>
    </row>
    <row r="690" spans="2:4" x14ac:dyDescent="0.2">
      <c r="B690" s="69"/>
      <c r="C690" s="70"/>
      <c r="D690" s="71"/>
    </row>
    <row r="691" spans="2:4" x14ac:dyDescent="0.2">
      <c r="B691" s="69"/>
      <c r="C691" s="70"/>
      <c r="D691" s="71"/>
    </row>
    <row r="692" spans="2:4" x14ac:dyDescent="0.2">
      <c r="B692" s="69"/>
      <c r="C692" s="70"/>
      <c r="D692" s="71"/>
    </row>
    <row r="693" spans="2:4" x14ac:dyDescent="0.2">
      <c r="B693" s="69"/>
      <c r="C693" s="70"/>
      <c r="D693" s="71"/>
    </row>
    <row r="694" spans="2:4" x14ac:dyDescent="0.2">
      <c r="B694" s="69"/>
      <c r="C694" s="70"/>
      <c r="D694" s="71"/>
    </row>
    <row r="695" spans="2:4" x14ac:dyDescent="0.2">
      <c r="B695" s="69"/>
      <c r="C695" s="70"/>
      <c r="D695" s="71"/>
    </row>
    <row r="696" spans="2:4" x14ac:dyDescent="0.2">
      <c r="B696" s="69"/>
      <c r="C696" s="70"/>
      <c r="D696" s="71"/>
    </row>
    <row r="697" spans="2:4" x14ac:dyDescent="0.2">
      <c r="B697" s="69"/>
      <c r="C697" s="70"/>
      <c r="D697" s="71"/>
    </row>
    <row r="698" spans="2:4" x14ac:dyDescent="0.2">
      <c r="B698" s="69"/>
      <c r="C698" s="70"/>
      <c r="D698" s="71"/>
    </row>
    <row r="699" spans="2:4" x14ac:dyDescent="0.2">
      <c r="B699" s="69"/>
      <c r="C699" s="70"/>
      <c r="D699" s="71"/>
    </row>
    <row r="700" spans="2:4" x14ac:dyDescent="0.2">
      <c r="B700" s="69"/>
      <c r="C700" s="70"/>
      <c r="D700" s="71"/>
    </row>
    <row r="701" spans="2:4" x14ac:dyDescent="0.2">
      <c r="B701" s="69"/>
      <c r="C701" s="70"/>
      <c r="D701" s="71"/>
    </row>
    <row r="702" spans="2:4" x14ac:dyDescent="0.2">
      <c r="B702" s="69"/>
      <c r="C702" s="70"/>
      <c r="D702" s="71"/>
    </row>
    <row r="703" spans="2:4" x14ac:dyDescent="0.2">
      <c r="B703" s="69"/>
      <c r="C703" s="70"/>
      <c r="D703" s="71"/>
    </row>
    <row r="704" spans="2:4" x14ac:dyDescent="0.2">
      <c r="B704" s="69"/>
      <c r="C704" s="70"/>
      <c r="D704" s="71"/>
    </row>
    <row r="705" spans="2:4" x14ac:dyDescent="0.2">
      <c r="B705" s="69"/>
      <c r="C705" s="70"/>
      <c r="D705" s="71"/>
    </row>
    <row r="706" spans="2:4" x14ac:dyDescent="0.2">
      <c r="B706" s="69"/>
      <c r="C706" s="70"/>
      <c r="D706" s="71"/>
    </row>
    <row r="707" spans="2:4" x14ac:dyDescent="0.2">
      <c r="B707" s="69"/>
      <c r="C707" s="70"/>
      <c r="D707" s="71"/>
    </row>
    <row r="708" spans="2:4" x14ac:dyDescent="0.2">
      <c r="B708" s="69"/>
      <c r="C708" s="70"/>
      <c r="D708" s="71"/>
    </row>
    <row r="709" spans="2:4" x14ac:dyDescent="0.2">
      <c r="B709" s="69"/>
      <c r="C709" s="70"/>
      <c r="D709" s="71"/>
    </row>
    <row r="710" spans="2:4" x14ac:dyDescent="0.2">
      <c r="B710" s="69"/>
      <c r="C710" s="70"/>
      <c r="D710" s="71"/>
    </row>
    <row r="711" spans="2:4" x14ac:dyDescent="0.2">
      <c r="B711" s="69"/>
      <c r="C711" s="70"/>
      <c r="D711" s="71"/>
    </row>
    <row r="712" spans="2:4" x14ac:dyDescent="0.2">
      <c r="B712" s="69"/>
      <c r="C712" s="70"/>
      <c r="D712" s="71"/>
    </row>
    <row r="713" spans="2:4" x14ac:dyDescent="0.2">
      <c r="B713" s="69"/>
      <c r="C713" s="70"/>
      <c r="D713" s="71"/>
    </row>
    <row r="714" spans="2:4" x14ac:dyDescent="0.2">
      <c r="B714" s="69"/>
      <c r="C714" s="70"/>
      <c r="D714" s="71"/>
    </row>
    <row r="715" spans="2:4" x14ac:dyDescent="0.2">
      <c r="B715" s="69"/>
      <c r="C715" s="70"/>
      <c r="D715" s="71"/>
    </row>
    <row r="716" spans="2:4" x14ac:dyDescent="0.2">
      <c r="B716" s="69"/>
      <c r="C716" s="70"/>
      <c r="D716" s="71"/>
    </row>
    <row r="717" spans="2:4" x14ac:dyDescent="0.2">
      <c r="B717" s="69"/>
      <c r="C717" s="70"/>
      <c r="D717" s="71"/>
    </row>
    <row r="718" spans="2:4" x14ac:dyDescent="0.2">
      <c r="B718" s="69"/>
      <c r="C718" s="70"/>
      <c r="D718" s="71"/>
    </row>
    <row r="719" spans="2:4" x14ac:dyDescent="0.2">
      <c r="B719" s="69"/>
      <c r="C719" s="70"/>
      <c r="D719" s="71"/>
    </row>
    <row r="720" spans="2:4" x14ac:dyDescent="0.2">
      <c r="B720" s="69"/>
      <c r="C720" s="70"/>
      <c r="D720" s="71"/>
    </row>
    <row r="721" spans="2:4" x14ac:dyDescent="0.2">
      <c r="B721" s="69"/>
      <c r="C721" s="70"/>
      <c r="D721" s="71"/>
    </row>
    <row r="722" spans="2:4" x14ac:dyDescent="0.2">
      <c r="B722" s="69"/>
      <c r="C722" s="70"/>
      <c r="D722" s="71"/>
    </row>
    <row r="723" spans="2:4" x14ac:dyDescent="0.2">
      <c r="B723" s="69"/>
      <c r="C723" s="70"/>
      <c r="D723" s="71"/>
    </row>
    <row r="724" spans="2:4" x14ac:dyDescent="0.2">
      <c r="B724" s="69"/>
      <c r="C724" s="70"/>
      <c r="D724" s="71"/>
    </row>
    <row r="725" spans="2:4" x14ac:dyDescent="0.2">
      <c r="B725" s="69"/>
      <c r="C725" s="70"/>
      <c r="D725" s="71"/>
    </row>
    <row r="726" spans="2:4" x14ac:dyDescent="0.2">
      <c r="B726" s="69"/>
      <c r="C726" s="70"/>
      <c r="D726" s="71"/>
    </row>
    <row r="727" spans="2:4" x14ac:dyDescent="0.2">
      <c r="B727" s="69"/>
      <c r="C727" s="70"/>
      <c r="D727" s="71"/>
    </row>
    <row r="728" spans="2:4" x14ac:dyDescent="0.2">
      <c r="B728" s="69"/>
      <c r="C728" s="70"/>
      <c r="D728" s="71"/>
    </row>
    <row r="729" spans="2:4" x14ac:dyDescent="0.2">
      <c r="B729" s="69"/>
      <c r="C729" s="70"/>
      <c r="D729" s="71"/>
    </row>
    <row r="730" spans="2:4" x14ac:dyDescent="0.2">
      <c r="B730" s="69"/>
      <c r="C730" s="70"/>
      <c r="D730" s="71"/>
    </row>
    <row r="731" spans="2:4" x14ac:dyDescent="0.2">
      <c r="B731" s="69"/>
      <c r="C731" s="70"/>
      <c r="D731" s="71"/>
    </row>
    <row r="732" spans="2:4" x14ac:dyDescent="0.2">
      <c r="B732" s="69"/>
      <c r="C732" s="70"/>
      <c r="D732" s="71"/>
    </row>
    <row r="733" spans="2:4" x14ac:dyDescent="0.2">
      <c r="B733" s="69"/>
      <c r="C733" s="70"/>
      <c r="D733" s="71"/>
    </row>
    <row r="734" spans="2:4" x14ac:dyDescent="0.2">
      <c r="B734" s="69"/>
      <c r="C734" s="70"/>
      <c r="D734" s="71"/>
    </row>
    <row r="735" spans="2:4" x14ac:dyDescent="0.2">
      <c r="B735" s="69"/>
      <c r="C735" s="70"/>
      <c r="D735" s="71"/>
    </row>
    <row r="736" spans="2:4" x14ac:dyDescent="0.2">
      <c r="B736" s="69"/>
      <c r="C736" s="70"/>
      <c r="D736" s="71"/>
    </row>
    <row r="737" spans="2:4" x14ac:dyDescent="0.2">
      <c r="B737" s="69"/>
      <c r="C737" s="70"/>
      <c r="D737" s="71"/>
    </row>
    <row r="738" spans="2:4" x14ac:dyDescent="0.2">
      <c r="B738" s="69"/>
      <c r="C738" s="70"/>
      <c r="D738" s="71"/>
    </row>
    <row r="739" spans="2:4" x14ac:dyDescent="0.2">
      <c r="B739" s="69"/>
      <c r="C739" s="70"/>
      <c r="D739" s="71"/>
    </row>
    <row r="740" spans="2:4" x14ac:dyDescent="0.2">
      <c r="B740" s="69"/>
      <c r="C740" s="70"/>
      <c r="D740" s="71"/>
    </row>
    <row r="741" spans="2:4" x14ac:dyDescent="0.2">
      <c r="B741" s="69"/>
      <c r="C741" s="70"/>
      <c r="D741" s="71"/>
    </row>
    <row r="742" spans="2:4" x14ac:dyDescent="0.2">
      <c r="B742" s="69"/>
      <c r="C742" s="70"/>
      <c r="D742" s="71"/>
    </row>
    <row r="743" spans="2:4" x14ac:dyDescent="0.2">
      <c r="B743" s="69"/>
      <c r="C743" s="70"/>
      <c r="D743" s="71"/>
    </row>
    <row r="744" spans="2:4" x14ac:dyDescent="0.2">
      <c r="B744" s="69"/>
      <c r="C744" s="70"/>
      <c r="D744" s="71"/>
    </row>
    <row r="745" spans="2:4" x14ac:dyDescent="0.2">
      <c r="B745" s="69"/>
      <c r="C745" s="70"/>
      <c r="D745" s="71"/>
    </row>
    <row r="746" spans="2:4" x14ac:dyDescent="0.2">
      <c r="B746" s="69"/>
      <c r="C746" s="70"/>
      <c r="D746" s="71"/>
    </row>
    <row r="747" spans="2:4" x14ac:dyDescent="0.2">
      <c r="B747" s="69"/>
      <c r="C747" s="70"/>
      <c r="D747" s="71"/>
    </row>
    <row r="748" spans="2:4" x14ac:dyDescent="0.2">
      <c r="B748" s="69"/>
      <c r="C748" s="70"/>
      <c r="D748" s="71"/>
    </row>
    <row r="749" spans="2:4" x14ac:dyDescent="0.2">
      <c r="B749" s="69"/>
      <c r="C749" s="70"/>
      <c r="D749" s="71"/>
    </row>
    <row r="750" spans="2:4" x14ac:dyDescent="0.2">
      <c r="B750" s="69"/>
      <c r="C750" s="70"/>
      <c r="D750" s="71"/>
    </row>
    <row r="751" spans="2:4" x14ac:dyDescent="0.2">
      <c r="B751" s="69"/>
      <c r="C751" s="70"/>
      <c r="D751" s="71"/>
    </row>
    <row r="752" spans="2:4" x14ac:dyDescent="0.2">
      <c r="B752" s="69"/>
      <c r="C752" s="70"/>
      <c r="D752" s="71"/>
    </row>
    <row r="753" spans="2:4" x14ac:dyDescent="0.2">
      <c r="B753" s="69"/>
      <c r="C753" s="70"/>
      <c r="D753" s="71"/>
    </row>
    <row r="754" spans="2:4" x14ac:dyDescent="0.2">
      <c r="B754" s="69"/>
      <c r="C754" s="70"/>
      <c r="D754" s="71"/>
    </row>
    <row r="755" spans="2:4" x14ac:dyDescent="0.2">
      <c r="B755" s="69"/>
      <c r="C755" s="70"/>
      <c r="D755" s="71"/>
    </row>
    <row r="756" spans="2:4" x14ac:dyDescent="0.2">
      <c r="B756" s="69"/>
      <c r="C756" s="70"/>
      <c r="D756" s="71"/>
    </row>
    <row r="757" spans="2:4" x14ac:dyDescent="0.2">
      <c r="B757" s="69"/>
      <c r="C757" s="70"/>
      <c r="D757" s="71"/>
    </row>
    <row r="758" spans="2:4" x14ac:dyDescent="0.2">
      <c r="B758" s="69"/>
      <c r="C758" s="70"/>
      <c r="D758" s="71"/>
    </row>
    <row r="759" spans="2:4" x14ac:dyDescent="0.2">
      <c r="B759" s="69"/>
      <c r="C759" s="70"/>
      <c r="D759" s="71"/>
    </row>
    <row r="760" spans="2:4" x14ac:dyDescent="0.2">
      <c r="B760" s="69"/>
      <c r="C760" s="70"/>
      <c r="D760" s="71"/>
    </row>
    <row r="761" spans="2:4" x14ac:dyDescent="0.2">
      <c r="B761" s="69"/>
      <c r="C761" s="70"/>
      <c r="D761" s="71"/>
    </row>
    <row r="762" spans="2:4" x14ac:dyDescent="0.2">
      <c r="B762" s="69"/>
      <c r="C762" s="70"/>
      <c r="D762" s="71"/>
    </row>
    <row r="763" spans="2:4" x14ac:dyDescent="0.2">
      <c r="B763" s="69"/>
      <c r="C763" s="70"/>
      <c r="D763" s="71"/>
    </row>
    <row r="764" spans="2:4" x14ac:dyDescent="0.2">
      <c r="B764" s="69"/>
      <c r="C764" s="70"/>
      <c r="D764" s="71"/>
    </row>
    <row r="765" spans="2:4" x14ac:dyDescent="0.2">
      <c r="B765" s="69"/>
      <c r="C765" s="70"/>
      <c r="D765" s="71"/>
    </row>
    <row r="766" spans="2:4" x14ac:dyDescent="0.2">
      <c r="B766" s="69"/>
      <c r="C766" s="70"/>
      <c r="D766" s="71"/>
    </row>
    <row r="767" spans="2:4" x14ac:dyDescent="0.2">
      <c r="B767" s="69"/>
      <c r="C767" s="70"/>
      <c r="D767" s="71"/>
    </row>
    <row r="768" spans="2:4" x14ac:dyDescent="0.2">
      <c r="B768" s="69"/>
      <c r="C768" s="70"/>
      <c r="D768" s="71"/>
    </row>
    <row r="769" spans="2:4" x14ac:dyDescent="0.2">
      <c r="B769" s="69"/>
      <c r="C769" s="70"/>
      <c r="D769" s="71"/>
    </row>
    <row r="770" spans="2:4" x14ac:dyDescent="0.2">
      <c r="B770" s="69"/>
      <c r="C770" s="70"/>
      <c r="D770" s="71"/>
    </row>
    <row r="771" spans="2:4" x14ac:dyDescent="0.2">
      <c r="B771" s="69"/>
      <c r="C771" s="70"/>
      <c r="D771" s="71"/>
    </row>
    <row r="772" spans="2:4" x14ac:dyDescent="0.2">
      <c r="B772" s="69"/>
      <c r="C772" s="70"/>
      <c r="D772" s="71"/>
    </row>
    <row r="773" spans="2:4" x14ac:dyDescent="0.2">
      <c r="B773" s="69"/>
      <c r="C773" s="70"/>
      <c r="D773" s="71"/>
    </row>
    <row r="774" spans="2:4" x14ac:dyDescent="0.2">
      <c r="B774" s="69"/>
      <c r="C774" s="70"/>
      <c r="D774" s="71"/>
    </row>
    <row r="775" spans="2:4" x14ac:dyDescent="0.2">
      <c r="B775" s="69"/>
      <c r="C775" s="70"/>
      <c r="D775" s="71"/>
    </row>
    <row r="776" spans="2:4" x14ac:dyDescent="0.2">
      <c r="B776" s="69"/>
      <c r="C776" s="70"/>
      <c r="D776" s="71"/>
    </row>
    <row r="777" spans="2:4" x14ac:dyDescent="0.2">
      <c r="B777" s="69"/>
      <c r="C777" s="70"/>
      <c r="D777" s="71"/>
    </row>
    <row r="778" spans="2:4" x14ac:dyDescent="0.2">
      <c r="B778" s="69"/>
      <c r="C778" s="70"/>
      <c r="D778" s="71"/>
    </row>
    <row r="779" spans="2:4" x14ac:dyDescent="0.2">
      <c r="B779" s="69"/>
      <c r="C779" s="70"/>
      <c r="D779" s="71"/>
    </row>
    <row r="780" spans="2:4" x14ac:dyDescent="0.2">
      <c r="B780" s="69"/>
      <c r="C780" s="70"/>
      <c r="D780" s="71"/>
    </row>
    <row r="781" spans="2:4" x14ac:dyDescent="0.2">
      <c r="B781" s="69"/>
      <c r="C781" s="70"/>
      <c r="D781" s="71"/>
    </row>
    <row r="782" spans="2:4" x14ac:dyDescent="0.2">
      <c r="B782" s="69"/>
      <c r="C782" s="70"/>
      <c r="D782" s="71"/>
    </row>
    <row r="783" spans="2:4" x14ac:dyDescent="0.2">
      <c r="B783" s="69"/>
      <c r="C783" s="70"/>
      <c r="D783" s="71"/>
    </row>
    <row r="784" spans="2:4" x14ac:dyDescent="0.2">
      <c r="B784" s="69"/>
      <c r="C784" s="70"/>
      <c r="D784" s="71"/>
    </row>
    <row r="785" spans="2:4" x14ac:dyDescent="0.2">
      <c r="B785" s="69"/>
      <c r="C785" s="70"/>
      <c r="D785" s="71"/>
    </row>
    <row r="786" spans="2:4" x14ac:dyDescent="0.2">
      <c r="B786" s="69"/>
      <c r="C786" s="70"/>
      <c r="D786" s="71"/>
    </row>
    <row r="787" spans="2:4" x14ac:dyDescent="0.2">
      <c r="B787" s="69"/>
      <c r="C787" s="70"/>
      <c r="D787" s="71"/>
    </row>
    <row r="788" spans="2:4" x14ac:dyDescent="0.2">
      <c r="B788" s="69"/>
      <c r="C788" s="70"/>
      <c r="D788" s="71"/>
    </row>
    <row r="789" spans="2:4" x14ac:dyDescent="0.2">
      <c r="B789" s="69"/>
      <c r="C789" s="70"/>
      <c r="D789" s="71"/>
    </row>
    <row r="790" spans="2:4" x14ac:dyDescent="0.2">
      <c r="B790" s="69"/>
      <c r="C790" s="70"/>
      <c r="D790" s="71"/>
    </row>
    <row r="791" spans="2:4" x14ac:dyDescent="0.2">
      <c r="B791" s="69"/>
      <c r="C791" s="70"/>
      <c r="D791" s="71"/>
    </row>
    <row r="792" spans="2:4" x14ac:dyDescent="0.2">
      <c r="B792" s="69"/>
      <c r="C792" s="70"/>
      <c r="D792" s="71"/>
    </row>
    <row r="793" spans="2:4" x14ac:dyDescent="0.2">
      <c r="B793" s="69"/>
      <c r="C793" s="70"/>
      <c r="D793" s="71"/>
    </row>
    <row r="794" spans="2:4" x14ac:dyDescent="0.2">
      <c r="B794" s="69"/>
      <c r="C794" s="70"/>
      <c r="D794" s="71"/>
    </row>
    <row r="795" spans="2:4" x14ac:dyDescent="0.2">
      <c r="B795" s="69"/>
      <c r="C795" s="70"/>
      <c r="D795" s="71"/>
    </row>
    <row r="796" spans="2:4" x14ac:dyDescent="0.2">
      <c r="B796" s="69"/>
      <c r="C796" s="70"/>
      <c r="D796" s="71"/>
    </row>
    <row r="797" spans="2:4" x14ac:dyDescent="0.2">
      <c r="B797" s="69"/>
      <c r="C797" s="70"/>
      <c r="D797" s="71"/>
    </row>
    <row r="798" spans="2:4" x14ac:dyDescent="0.2">
      <c r="B798" s="69"/>
      <c r="C798" s="70"/>
      <c r="D798" s="71"/>
    </row>
    <row r="799" spans="2:4" x14ac:dyDescent="0.2">
      <c r="B799" s="69"/>
      <c r="C799" s="70"/>
      <c r="D799" s="71"/>
    </row>
    <row r="800" spans="2:4" x14ac:dyDescent="0.2">
      <c r="B800" s="69"/>
      <c r="C800" s="70"/>
      <c r="D800" s="71"/>
    </row>
    <row r="801" spans="2:4" x14ac:dyDescent="0.2">
      <c r="B801" s="69"/>
      <c r="C801" s="70"/>
      <c r="D801" s="71"/>
    </row>
    <row r="802" spans="2:4" x14ac:dyDescent="0.2">
      <c r="B802" s="69"/>
      <c r="C802" s="70"/>
      <c r="D802" s="71"/>
    </row>
    <row r="803" spans="2:4" x14ac:dyDescent="0.2">
      <c r="B803" s="69"/>
      <c r="C803" s="70"/>
      <c r="D803" s="71"/>
    </row>
    <row r="804" spans="2:4" x14ac:dyDescent="0.2">
      <c r="B804" s="69"/>
      <c r="C804" s="70"/>
      <c r="D804" s="71"/>
    </row>
    <row r="805" spans="2:4" x14ac:dyDescent="0.2">
      <c r="B805" s="69"/>
      <c r="C805" s="70"/>
      <c r="D805" s="71"/>
    </row>
    <row r="806" spans="2:4" x14ac:dyDescent="0.2">
      <c r="B806" s="69"/>
      <c r="C806" s="70"/>
      <c r="D806" s="71"/>
    </row>
    <row r="807" spans="2:4" x14ac:dyDescent="0.2">
      <c r="B807" s="69"/>
      <c r="C807" s="70"/>
      <c r="D807" s="71"/>
    </row>
    <row r="808" spans="2:4" x14ac:dyDescent="0.2">
      <c r="B808" s="69"/>
      <c r="C808" s="70"/>
      <c r="D808" s="71"/>
    </row>
    <row r="809" spans="2:4" x14ac:dyDescent="0.2">
      <c r="B809" s="69"/>
      <c r="C809" s="70"/>
      <c r="D809" s="71"/>
    </row>
    <row r="810" spans="2:4" x14ac:dyDescent="0.2">
      <c r="B810" s="69"/>
      <c r="C810" s="70"/>
      <c r="D810" s="71"/>
    </row>
    <row r="811" spans="2:4" x14ac:dyDescent="0.2">
      <c r="B811" s="69"/>
      <c r="C811" s="70"/>
      <c r="D811" s="71"/>
    </row>
    <row r="812" spans="2:4" x14ac:dyDescent="0.2">
      <c r="B812" s="69"/>
      <c r="C812" s="70"/>
      <c r="D812" s="71"/>
    </row>
    <row r="813" spans="2:4" x14ac:dyDescent="0.2">
      <c r="B813" s="69"/>
      <c r="C813" s="70"/>
      <c r="D813" s="71"/>
    </row>
    <row r="814" spans="2:4" x14ac:dyDescent="0.2">
      <c r="B814" s="69"/>
      <c r="C814" s="70"/>
      <c r="D814" s="71"/>
    </row>
    <row r="815" spans="2:4" x14ac:dyDescent="0.2">
      <c r="B815" s="69"/>
      <c r="C815" s="70"/>
      <c r="D815" s="71"/>
    </row>
    <row r="816" spans="2:4" x14ac:dyDescent="0.2">
      <c r="B816" s="69"/>
      <c r="C816" s="70"/>
      <c r="D816" s="71"/>
    </row>
    <row r="817" spans="2:4" x14ac:dyDescent="0.2">
      <c r="B817" s="69"/>
      <c r="C817" s="70"/>
      <c r="D817" s="71"/>
    </row>
    <row r="818" spans="2:4" x14ac:dyDescent="0.2">
      <c r="B818" s="69"/>
      <c r="C818" s="70"/>
      <c r="D818" s="71"/>
    </row>
    <row r="819" spans="2:4" x14ac:dyDescent="0.2">
      <c r="B819" s="69"/>
      <c r="C819" s="70"/>
      <c r="D819" s="71"/>
    </row>
    <row r="820" spans="2:4" x14ac:dyDescent="0.2">
      <c r="B820" s="69"/>
      <c r="C820" s="70"/>
      <c r="D820" s="71"/>
    </row>
    <row r="821" spans="2:4" x14ac:dyDescent="0.2">
      <c r="B821" s="69"/>
      <c r="C821" s="70"/>
      <c r="D821" s="71"/>
    </row>
    <row r="822" spans="2:4" x14ac:dyDescent="0.2">
      <c r="B822" s="69"/>
      <c r="C822" s="70"/>
      <c r="D822" s="71"/>
    </row>
    <row r="823" spans="2:4" x14ac:dyDescent="0.2">
      <c r="B823" s="69"/>
      <c r="C823" s="70"/>
      <c r="D823" s="71"/>
    </row>
    <row r="824" spans="2:4" x14ac:dyDescent="0.2">
      <c r="B824" s="69"/>
      <c r="C824" s="70"/>
      <c r="D824" s="71"/>
    </row>
    <row r="825" spans="2:4" x14ac:dyDescent="0.2">
      <c r="B825" s="69"/>
      <c r="C825" s="70"/>
      <c r="D825" s="71"/>
    </row>
    <row r="826" spans="2:4" x14ac:dyDescent="0.2">
      <c r="B826" s="69"/>
      <c r="C826" s="70"/>
      <c r="D826" s="71"/>
    </row>
    <row r="827" spans="2:4" x14ac:dyDescent="0.2">
      <c r="B827" s="69"/>
      <c r="C827" s="70"/>
      <c r="D827" s="71"/>
    </row>
    <row r="828" spans="2:4" x14ac:dyDescent="0.2">
      <c r="B828" s="69"/>
      <c r="C828" s="70"/>
      <c r="D828" s="71"/>
    </row>
    <row r="829" spans="2:4" x14ac:dyDescent="0.2">
      <c r="B829" s="69"/>
      <c r="C829" s="70"/>
      <c r="D829" s="71"/>
    </row>
    <row r="830" spans="2:4" x14ac:dyDescent="0.2">
      <c r="B830" s="69"/>
      <c r="C830" s="70"/>
      <c r="D830" s="71"/>
    </row>
    <row r="831" spans="2:4" x14ac:dyDescent="0.2">
      <c r="B831" s="69"/>
      <c r="C831" s="70"/>
      <c r="D831" s="71"/>
    </row>
    <row r="832" spans="2:4" x14ac:dyDescent="0.2">
      <c r="B832" s="69"/>
      <c r="C832" s="70"/>
      <c r="D832" s="71"/>
    </row>
    <row r="833" spans="2:4" x14ac:dyDescent="0.2">
      <c r="B833" s="69"/>
      <c r="C833" s="70"/>
      <c r="D833" s="71"/>
    </row>
    <row r="834" spans="2:4" x14ac:dyDescent="0.2">
      <c r="B834" s="69"/>
      <c r="C834" s="70"/>
      <c r="D834" s="71"/>
    </row>
    <row r="835" spans="2:4" x14ac:dyDescent="0.2">
      <c r="B835" s="69"/>
      <c r="C835" s="70"/>
      <c r="D835" s="71"/>
    </row>
    <row r="836" spans="2:4" x14ac:dyDescent="0.2">
      <c r="B836" s="69"/>
      <c r="C836" s="70"/>
      <c r="D836" s="71"/>
    </row>
    <row r="837" spans="2:4" x14ac:dyDescent="0.2">
      <c r="B837" s="69"/>
      <c r="C837" s="70"/>
      <c r="D837" s="71"/>
    </row>
    <row r="838" spans="2:4" x14ac:dyDescent="0.2">
      <c r="B838" s="69"/>
      <c r="C838" s="70"/>
      <c r="D838" s="71"/>
    </row>
    <row r="839" spans="2:4" x14ac:dyDescent="0.2">
      <c r="B839" s="69"/>
      <c r="C839" s="70"/>
      <c r="D839" s="71"/>
    </row>
    <row r="840" spans="2:4" x14ac:dyDescent="0.2">
      <c r="B840" s="69"/>
      <c r="C840" s="70"/>
      <c r="D840" s="71"/>
    </row>
    <row r="841" spans="2:4" x14ac:dyDescent="0.2">
      <c r="B841" s="69"/>
      <c r="C841" s="70"/>
      <c r="D841" s="71"/>
    </row>
    <row r="842" spans="2:4" x14ac:dyDescent="0.2">
      <c r="B842" s="69"/>
      <c r="C842" s="70"/>
      <c r="D842" s="71"/>
    </row>
    <row r="843" spans="2:4" x14ac:dyDescent="0.2">
      <c r="B843" s="69"/>
      <c r="C843" s="70"/>
      <c r="D843" s="71"/>
    </row>
    <row r="844" spans="2:4" x14ac:dyDescent="0.2">
      <c r="B844" s="69"/>
      <c r="C844" s="70"/>
      <c r="D844" s="71"/>
    </row>
    <row r="845" spans="2:4" x14ac:dyDescent="0.2">
      <c r="B845" s="69"/>
      <c r="C845" s="70"/>
      <c r="D845" s="71"/>
    </row>
    <row r="846" spans="2:4" x14ac:dyDescent="0.2">
      <c r="B846" s="69"/>
      <c r="C846" s="70"/>
      <c r="D846" s="71"/>
    </row>
    <row r="847" spans="2:4" x14ac:dyDescent="0.2">
      <c r="B847" s="69"/>
      <c r="C847" s="70"/>
      <c r="D847" s="71"/>
    </row>
    <row r="848" spans="2:4" x14ac:dyDescent="0.2">
      <c r="B848" s="69"/>
      <c r="C848" s="70"/>
      <c r="D848" s="71"/>
    </row>
    <row r="849" spans="2:4" x14ac:dyDescent="0.2">
      <c r="B849" s="69"/>
      <c r="C849" s="70"/>
      <c r="D849" s="71"/>
    </row>
    <row r="850" spans="2:4" x14ac:dyDescent="0.2">
      <c r="B850" s="69"/>
      <c r="C850" s="70"/>
      <c r="D850" s="71"/>
    </row>
    <row r="851" spans="2:4" x14ac:dyDescent="0.2">
      <c r="B851" s="69"/>
      <c r="C851" s="70"/>
      <c r="D851" s="71"/>
    </row>
    <row r="852" spans="2:4" x14ac:dyDescent="0.2">
      <c r="B852" s="69"/>
      <c r="C852" s="70"/>
      <c r="D852" s="71"/>
    </row>
    <row r="853" spans="2:4" x14ac:dyDescent="0.2">
      <c r="B853" s="69"/>
      <c r="C853" s="70"/>
      <c r="D853" s="71"/>
    </row>
    <row r="854" spans="2:4" x14ac:dyDescent="0.2">
      <c r="B854" s="69"/>
      <c r="C854" s="70"/>
      <c r="D854" s="71"/>
    </row>
    <row r="855" spans="2:4" x14ac:dyDescent="0.2">
      <c r="B855" s="69"/>
      <c r="C855" s="70"/>
      <c r="D855" s="71"/>
    </row>
    <row r="856" spans="2:4" x14ac:dyDescent="0.2">
      <c r="B856" s="69"/>
      <c r="C856" s="70"/>
      <c r="D856" s="71"/>
    </row>
    <row r="857" spans="2:4" x14ac:dyDescent="0.2">
      <c r="B857" s="69"/>
      <c r="C857" s="70"/>
      <c r="D857" s="71"/>
    </row>
    <row r="858" spans="2:4" x14ac:dyDescent="0.2">
      <c r="B858" s="69"/>
      <c r="C858" s="70"/>
      <c r="D858" s="71"/>
    </row>
    <row r="859" spans="2:4" x14ac:dyDescent="0.2">
      <c r="B859" s="69"/>
      <c r="C859" s="70"/>
      <c r="D859" s="71"/>
    </row>
    <row r="860" spans="2:4" x14ac:dyDescent="0.2">
      <c r="B860" s="69"/>
      <c r="C860" s="70"/>
      <c r="D860" s="71"/>
    </row>
    <row r="861" spans="2:4" x14ac:dyDescent="0.2">
      <c r="B861" s="69"/>
      <c r="C861" s="70"/>
      <c r="D861" s="71"/>
    </row>
    <row r="862" spans="2:4" x14ac:dyDescent="0.2">
      <c r="B862" s="69"/>
      <c r="C862" s="70"/>
      <c r="D862" s="71"/>
    </row>
    <row r="863" spans="2:4" x14ac:dyDescent="0.2">
      <c r="B863" s="69"/>
      <c r="C863" s="70"/>
      <c r="D863" s="71"/>
    </row>
    <row r="864" spans="2:4" x14ac:dyDescent="0.2">
      <c r="B864" s="69"/>
      <c r="C864" s="70"/>
      <c r="D864" s="71"/>
    </row>
    <row r="865" spans="2:4" x14ac:dyDescent="0.2">
      <c r="B865" s="69"/>
      <c r="C865" s="70"/>
      <c r="D865" s="71"/>
    </row>
    <row r="866" spans="2:4" x14ac:dyDescent="0.2">
      <c r="B866" s="69"/>
      <c r="C866" s="70"/>
      <c r="D866" s="71"/>
    </row>
    <row r="867" spans="2:4" x14ac:dyDescent="0.2">
      <c r="B867" s="69"/>
      <c r="C867" s="70"/>
      <c r="D867" s="71"/>
    </row>
    <row r="868" spans="2:4" x14ac:dyDescent="0.2">
      <c r="B868" s="69"/>
      <c r="C868" s="70"/>
      <c r="D868" s="71"/>
    </row>
    <row r="869" spans="2:4" x14ac:dyDescent="0.2">
      <c r="B869" s="69"/>
      <c r="C869" s="70"/>
      <c r="D869" s="71"/>
    </row>
    <row r="870" spans="2:4" x14ac:dyDescent="0.2">
      <c r="B870" s="69"/>
      <c r="C870" s="70"/>
      <c r="D870" s="71"/>
    </row>
    <row r="871" spans="2:4" x14ac:dyDescent="0.2">
      <c r="B871" s="69"/>
      <c r="C871" s="70"/>
      <c r="D871" s="71"/>
    </row>
    <row r="872" spans="2:4" x14ac:dyDescent="0.2">
      <c r="B872" s="69"/>
      <c r="C872" s="70"/>
      <c r="D872" s="71"/>
    </row>
    <row r="873" spans="2:4" x14ac:dyDescent="0.2">
      <c r="B873" s="69"/>
      <c r="C873" s="70"/>
      <c r="D873" s="71"/>
    </row>
    <row r="874" spans="2:4" x14ac:dyDescent="0.2">
      <c r="B874" s="69"/>
      <c r="C874" s="70"/>
      <c r="D874" s="71"/>
    </row>
    <row r="875" spans="2:4" x14ac:dyDescent="0.2">
      <c r="B875" s="69"/>
      <c r="C875" s="70"/>
      <c r="D875" s="71"/>
    </row>
    <row r="876" spans="2:4" x14ac:dyDescent="0.2">
      <c r="B876" s="69"/>
      <c r="C876" s="70"/>
      <c r="D876" s="71"/>
    </row>
    <row r="877" spans="2:4" x14ac:dyDescent="0.2">
      <c r="B877" s="69"/>
      <c r="C877" s="70"/>
      <c r="D877" s="71"/>
    </row>
    <row r="878" spans="2:4" x14ac:dyDescent="0.2">
      <c r="B878" s="69"/>
      <c r="C878" s="70"/>
      <c r="D878" s="71"/>
    </row>
    <row r="879" spans="2:4" x14ac:dyDescent="0.2">
      <c r="B879" s="69"/>
      <c r="C879" s="70"/>
      <c r="D879" s="71"/>
    </row>
    <row r="880" spans="2:4" x14ac:dyDescent="0.2">
      <c r="B880" s="69"/>
      <c r="C880" s="70"/>
      <c r="D880" s="71"/>
    </row>
    <row r="881" spans="2:4" x14ac:dyDescent="0.2">
      <c r="B881" s="69"/>
      <c r="C881" s="70"/>
      <c r="D881" s="71"/>
    </row>
    <row r="882" spans="2:4" x14ac:dyDescent="0.2">
      <c r="B882" s="69"/>
      <c r="C882" s="70"/>
      <c r="D882" s="71"/>
    </row>
    <row r="883" spans="2:4" x14ac:dyDescent="0.2">
      <c r="B883" s="69"/>
      <c r="C883" s="70"/>
      <c r="D883" s="71"/>
    </row>
    <row r="884" spans="2:4" x14ac:dyDescent="0.2">
      <c r="B884" s="69"/>
      <c r="C884" s="70"/>
      <c r="D884" s="71"/>
    </row>
    <row r="885" spans="2:4" x14ac:dyDescent="0.2">
      <c r="B885" s="69"/>
      <c r="C885" s="70"/>
      <c r="D885" s="71"/>
    </row>
    <row r="886" spans="2:4" x14ac:dyDescent="0.2">
      <c r="B886" s="69"/>
      <c r="C886" s="70"/>
      <c r="D886" s="71"/>
    </row>
    <row r="887" spans="2:4" x14ac:dyDescent="0.2">
      <c r="B887" s="69"/>
      <c r="C887" s="70"/>
      <c r="D887" s="71"/>
    </row>
    <row r="888" spans="2:4" x14ac:dyDescent="0.2">
      <c r="B888" s="69"/>
      <c r="C888" s="70"/>
      <c r="D888" s="71"/>
    </row>
    <row r="889" spans="2:4" x14ac:dyDescent="0.2">
      <c r="B889" s="69"/>
      <c r="C889" s="70"/>
      <c r="D889" s="71"/>
    </row>
    <row r="890" spans="2:4" x14ac:dyDescent="0.2">
      <c r="B890" s="69"/>
      <c r="C890" s="70"/>
      <c r="D890" s="71"/>
    </row>
    <row r="891" spans="2:4" x14ac:dyDescent="0.2">
      <c r="B891" s="69"/>
      <c r="C891" s="70"/>
      <c r="D891" s="71"/>
    </row>
    <row r="892" spans="2:4" x14ac:dyDescent="0.2">
      <c r="B892" s="69"/>
      <c r="C892" s="70"/>
      <c r="D892" s="71"/>
    </row>
    <row r="893" spans="2:4" x14ac:dyDescent="0.2">
      <c r="B893" s="69"/>
      <c r="C893" s="70"/>
      <c r="D893" s="71"/>
    </row>
    <row r="894" spans="2:4" x14ac:dyDescent="0.2">
      <c r="B894" s="69"/>
      <c r="C894" s="70"/>
      <c r="D894" s="71"/>
    </row>
    <row r="895" spans="2:4" x14ac:dyDescent="0.2">
      <c r="B895" s="69"/>
      <c r="C895" s="70"/>
      <c r="D895" s="71"/>
    </row>
    <row r="896" spans="2:4" x14ac:dyDescent="0.2">
      <c r="B896" s="69"/>
      <c r="C896" s="70"/>
      <c r="D896" s="71"/>
    </row>
    <row r="897" spans="2:4" x14ac:dyDescent="0.2">
      <c r="B897" s="69"/>
      <c r="C897" s="70"/>
      <c r="D897" s="71"/>
    </row>
    <row r="898" spans="2:4" x14ac:dyDescent="0.2">
      <c r="B898" s="69"/>
      <c r="C898" s="70"/>
      <c r="D898" s="71"/>
    </row>
    <row r="899" spans="2:4" x14ac:dyDescent="0.2">
      <c r="B899" s="69"/>
      <c r="C899" s="70"/>
      <c r="D899" s="71"/>
    </row>
    <row r="900" spans="2:4" x14ac:dyDescent="0.2">
      <c r="B900" s="69"/>
      <c r="C900" s="70"/>
      <c r="D900" s="71"/>
    </row>
    <row r="901" spans="2:4" x14ac:dyDescent="0.2">
      <c r="B901" s="69"/>
      <c r="C901" s="70"/>
      <c r="D901" s="71"/>
    </row>
    <row r="902" spans="2:4" x14ac:dyDescent="0.2">
      <c r="B902" s="69"/>
      <c r="C902" s="70"/>
      <c r="D902" s="71"/>
    </row>
    <row r="903" spans="2:4" x14ac:dyDescent="0.2">
      <c r="B903" s="69"/>
      <c r="C903" s="70"/>
      <c r="D903" s="71"/>
    </row>
    <row r="904" spans="2:4" x14ac:dyDescent="0.2">
      <c r="B904" s="69"/>
      <c r="C904" s="70"/>
      <c r="D904" s="71"/>
    </row>
    <row r="905" spans="2:4" x14ac:dyDescent="0.2">
      <c r="B905" s="69"/>
      <c r="C905" s="70"/>
      <c r="D905" s="71"/>
    </row>
    <row r="906" spans="2:4" x14ac:dyDescent="0.2">
      <c r="B906" s="69"/>
      <c r="C906" s="70"/>
      <c r="D906" s="71"/>
    </row>
    <row r="907" spans="2:4" x14ac:dyDescent="0.2">
      <c r="B907" s="69"/>
      <c r="C907" s="70"/>
      <c r="D907" s="71"/>
    </row>
    <row r="908" spans="2:4" x14ac:dyDescent="0.2">
      <c r="B908" s="69"/>
      <c r="C908" s="70"/>
      <c r="D908" s="71"/>
    </row>
    <row r="909" spans="2:4" x14ac:dyDescent="0.2">
      <c r="B909" s="69"/>
      <c r="C909" s="70"/>
      <c r="D909" s="71"/>
    </row>
    <row r="910" spans="2:4" x14ac:dyDescent="0.2">
      <c r="B910" s="69"/>
      <c r="C910" s="70"/>
      <c r="D910" s="71"/>
    </row>
    <row r="911" spans="2:4" x14ac:dyDescent="0.2">
      <c r="B911" s="69"/>
      <c r="C911" s="70"/>
      <c r="D911" s="71"/>
    </row>
    <row r="912" spans="2:4" x14ac:dyDescent="0.2">
      <c r="B912" s="69"/>
      <c r="C912" s="70"/>
      <c r="D912" s="71"/>
    </row>
    <row r="913" spans="2:4" x14ac:dyDescent="0.2">
      <c r="B913" s="69"/>
      <c r="C913" s="70"/>
      <c r="D913" s="71"/>
    </row>
    <row r="914" spans="2:4" x14ac:dyDescent="0.2">
      <c r="B914" s="69"/>
      <c r="C914" s="70"/>
      <c r="D914" s="71"/>
    </row>
    <row r="915" spans="2:4" x14ac:dyDescent="0.2">
      <c r="B915" s="69"/>
      <c r="C915" s="70"/>
      <c r="D915" s="71"/>
    </row>
    <row r="916" spans="2:4" x14ac:dyDescent="0.2">
      <c r="B916" s="69"/>
      <c r="C916" s="70"/>
      <c r="D916" s="71"/>
    </row>
    <row r="917" spans="2:4" x14ac:dyDescent="0.2">
      <c r="B917" s="69"/>
      <c r="C917" s="70"/>
      <c r="D917" s="71"/>
    </row>
    <row r="918" spans="2:4" x14ac:dyDescent="0.2">
      <c r="B918" s="69"/>
      <c r="C918" s="70"/>
      <c r="D918" s="71"/>
    </row>
    <row r="919" spans="2:4" x14ac:dyDescent="0.2">
      <c r="B919" s="69"/>
      <c r="C919" s="70"/>
      <c r="D919" s="71"/>
    </row>
    <row r="920" spans="2:4" x14ac:dyDescent="0.2">
      <c r="B920" s="69"/>
      <c r="C920" s="70"/>
      <c r="D920" s="71"/>
    </row>
    <row r="921" spans="2:4" x14ac:dyDescent="0.2">
      <c r="B921" s="69"/>
      <c r="C921" s="70"/>
      <c r="D921" s="71"/>
    </row>
    <row r="922" spans="2:4" x14ac:dyDescent="0.2">
      <c r="B922" s="69"/>
      <c r="C922" s="70"/>
      <c r="D922" s="71"/>
    </row>
    <row r="923" spans="2:4" x14ac:dyDescent="0.2">
      <c r="B923" s="69"/>
      <c r="C923" s="70"/>
      <c r="D923" s="71"/>
    </row>
    <row r="924" spans="2:4" x14ac:dyDescent="0.2">
      <c r="B924" s="69"/>
      <c r="C924" s="70"/>
      <c r="D924" s="71"/>
    </row>
    <row r="925" spans="2:4" x14ac:dyDescent="0.2">
      <c r="B925" s="69"/>
      <c r="C925" s="70"/>
      <c r="D925" s="71"/>
    </row>
    <row r="926" spans="2:4" x14ac:dyDescent="0.2">
      <c r="B926" s="69"/>
      <c r="C926" s="70"/>
      <c r="D926" s="71"/>
    </row>
    <row r="927" spans="2:4" x14ac:dyDescent="0.2">
      <c r="B927" s="69"/>
      <c r="C927" s="70"/>
      <c r="D927" s="71"/>
    </row>
    <row r="928" spans="2:4" x14ac:dyDescent="0.2">
      <c r="B928" s="69"/>
      <c r="C928" s="70"/>
      <c r="D928" s="71"/>
    </row>
    <row r="929" spans="2:4" x14ac:dyDescent="0.2">
      <c r="B929" s="69"/>
      <c r="C929" s="70"/>
      <c r="D929" s="71"/>
    </row>
    <row r="930" spans="2:4" x14ac:dyDescent="0.2">
      <c r="B930" s="69"/>
      <c r="C930" s="70"/>
      <c r="D930" s="71"/>
    </row>
    <row r="931" spans="2:4" x14ac:dyDescent="0.2">
      <c r="B931" s="69"/>
      <c r="C931" s="70"/>
      <c r="D931" s="71"/>
    </row>
    <row r="932" spans="2:4" x14ac:dyDescent="0.2">
      <c r="B932" s="69"/>
      <c r="C932" s="70"/>
      <c r="D932" s="71"/>
    </row>
    <row r="933" spans="2:4" x14ac:dyDescent="0.2">
      <c r="B933" s="69"/>
      <c r="C933" s="70"/>
      <c r="D933" s="71"/>
    </row>
    <row r="934" spans="2:4" x14ac:dyDescent="0.2">
      <c r="B934" s="69"/>
      <c r="C934" s="70"/>
      <c r="D934" s="71"/>
    </row>
    <row r="935" spans="2:4" x14ac:dyDescent="0.2">
      <c r="B935" s="69"/>
      <c r="C935" s="70"/>
      <c r="D935" s="71"/>
    </row>
    <row r="936" spans="2:4" x14ac:dyDescent="0.2">
      <c r="B936" s="69"/>
      <c r="C936" s="70"/>
      <c r="D936" s="71"/>
    </row>
    <row r="937" spans="2:4" x14ac:dyDescent="0.2">
      <c r="B937" s="69"/>
      <c r="C937" s="70"/>
      <c r="D937" s="71"/>
    </row>
    <row r="938" spans="2:4" x14ac:dyDescent="0.2">
      <c r="B938" s="69"/>
      <c r="C938" s="70"/>
      <c r="D938" s="71"/>
    </row>
    <row r="939" spans="2:4" x14ac:dyDescent="0.2">
      <c r="B939" s="69"/>
      <c r="C939" s="70"/>
      <c r="D939" s="71"/>
    </row>
    <row r="940" spans="2:4" x14ac:dyDescent="0.2">
      <c r="B940" s="69"/>
      <c r="C940" s="70"/>
      <c r="D940" s="71"/>
    </row>
    <row r="941" spans="2:4" x14ac:dyDescent="0.2">
      <c r="B941" s="69"/>
      <c r="C941" s="70"/>
      <c r="D941" s="71"/>
    </row>
    <row r="942" spans="2:4" x14ac:dyDescent="0.2">
      <c r="B942" s="69"/>
      <c r="C942" s="70"/>
      <c r="D942" s="71"/>
    </row>
    <row r="943" spans="2:4" x14ac:dyDescent="0.2">
      <c r="B943" s="69"/>
      <c r="C943" s="70"/>
      <c r="D943" s="71"/>
    </row>
    <row r="944" spans="2:4" x14ac:dyDescent="0.2">
      <c r="B944" s="69"/>
      <c r="C944" s="70"/>
      <c r="D944" s="71"/>
    </row>
    <row r="945" spans="2:4" x14ac:dyDescent="0.2">
      <c r="B945" s="69"/>
      <c r="C945" s="70"/>
      <c r="D945" s="71"/>
    </row>
    <row r="946" spans="2:4" x14ac:dyDescent="0.2">
      <c r="B946" s="69"/>
      <c r="C946" s="70"/>
      <c r="D946" s="71"/>
    </row>
    <row r="947" spans="2:4" x14ac:dyDescent="0.2">
      <c r="B947" s="69"/>
      <c r="C947" s="70"/>
      <c r="D947" s="71"/>
    </row>
    <row r="948" spans="2:4" x14ac:dyDescent="0.2">
      <c r="B948" s="69"/>
      <c r="C948" s="70"/>
      <c r="D948" s="71"/>
    </row>
    <row r="949" spans="2:4" x14ac:dyDescent="0.2">
      <c r="B949" s="69"/>
      <c r="C949" s="70"/>
      <c r="D949" s="71"/>
    </row>
    <row r="950" spans="2:4" x14ac:dyDescent="0.2">
      <c r="B950" s="69"/>
      <c r="C950" s="70"/>
      <c r="D950" s="71"/>
    </row>
    <row r="951" spans="2:4" x14ac:dyDescent="0.2">
      <c r="B951" s="69"/>
      <c r="C951" s="70"/>
      <c r="D951" s="71"/>
    </row>
    <row r="952" spans="2:4" x14ac:dyDescent="0.2">
      <c r="B952" s="69"/>
      <c r="C952" s="70"/>
      <c r="D952" s="71"/>
    </row>
    <row r="953" spans="2:4" x14ac:dyDescent="0.2">
      <c r="B953" s="69"/>
      <c r="C953" s="70"/>
      <c r="D953" s="71"/>
    </row>
    <row r="954" spans="2:4" x14ac:dyDescent="0.2">
      <c r="B954" s="69"/>
      <c r="C954" s="70"/>
      <c r="D954" s="71"/>
    </row>
    <row r="955" spans="2:4" x14ac:dyDescent="0.2">
      <c r="B955" s="69"/>
      <c r="C955" s="70"/>
      <c r="D955" s="71"/>
    </row>
    <row r="956" spans="2:4" x14ac:dyDescent="0.2">
      <c r="B956" s="69"/>
      <c r="C956" s="70"/>
      <c r="D956" s="71"/>
    </row>
    <row r="957" spans="2:4" x14ac:dyDescent="0.2">
      <c r="B957" s="69"/>
      <c r="C957" s="70"/>
      <c r="D957" s="71"/>
    </row>
    <row r="958" spans="2:4" x14ac:dyDescent="0.2">
      <c r="B958" s="69"/>
      <c r="C958" s="70"/>
      <c r="D958" s="71"/>
    </row>
    <row r="959" spans="2:4" x14ac:dyDescent="0.2">
      <c r="B959" s="69"/>
      <c r="C959" s="70"/>
      <c r="D959" s="71"/>
    </row>
    <row r="960" spans="2:4" x14ac:dyDescent="0.2">
      <c r="B960" s="69"/>
      <c r="C960" s="70"/>
      <c r="D960" s="71"/>
    </row>
    <row r="961" spans="2:4" x14ac:dyDescent="0.2">
      <c r="B961" s="69"/>
      <c r="C961" s="70"/>
      <c r="D961" s="71"/>
    </row>
    <row r="962" spans="2:4" x14ac:dyDescent="0.2">
      <c r="B962" s="69"/>
      <c r="C962" s="70"/>
      <c r="D962" s="71"/>
    </row>
    <row r="963" spans="2:4" x14ac:dyDescent="0.2">
      <c r="B963" s="69"/>
      <c r="C963" s="70"/>
      <c r="D963" s="71"/>
    </row>
    <row r="964" spans="2:4" x14ac:dyDescent="0.2">
      <c r="B964" s="69"/>
      <c r="C964" s="70"/>
      <c r="D964" s="71"/>
    </row>
    <row r="965" spans="2:4" x14ac:dyDescent="0.2">
      <c r="B965" s="69"/>
      <c r="C965" s="70"/>
      <c r="D965" s="71"/>
    </row>
    <row r="966" spans="2:4" x14ac:dyDescent="0.2">
      <c r="B966" s="69"/>
      <c r="C966" s="70"/>
      <c r="D966" s="71"/>
    </row>
    <row r="967" spans="2:4" x14ac:dyDescent="0.2">
      <c r="B967" s="69"/>
      <c r="C967" s="70"/>
      <c r="D967" s="71"/>
    </row>
    <row r="968" spans="2:4" x14ac:dyDescent="0.2">
      <c r="B968" s="69"/>
      <c r="C968" s="70"/>
      <c r="D968" s="71"/>
    </row>
    <row r="969" spans="2:4" x14ac:dyDescent="0.2">
      <c r="B969" s="69"/>
      <c r="C969" s="70"/>
      <c r="D969" s="71"/>
    </row>
    <row r="970" spans="2:4" x14ac:dyDescent="0.2">
      <c r="B970" s="69"/>
      <c r="C970" s="70"/>
      <c r="D970" s="71"/>
    </row>
    <row r="971" spans="2:4" x14ac:dyDescent="0.2">
      <c r="B971" s="69"/>
      <c r="C971" s="70"/>
      <c r="D971" s="71"/>
    </row>
    <row r="972" spans="2:4" x14ac:dyDescent="0.2">
      <c r="B972" s="69"/>
      <c r="C972" s="70"/>
      <c r="D972" s="71"/>
    </row>
    <row r="973" spans="2:4" x14ac:dyDescent="0.2">
      <c r="B973" s="69"/>
      <c r="C973" s="70"/>
      <c r="D973" s="71"/>
    </row>
    <row r="974" spans="2:4" x14ac:dyDescent="0.2">
      <c r="B974" s="69"/>
      <c r="C974" s="70"/>
      <c r="D974" s="71"/>
    </row>
    <row r="975" spans="2:4" x14ac:dyDescent="0.2">
      <c r="B975" s="69"/>
      <c r="C975" s="70"/>
      <c r="D975" s="71"/>
    </row>
    <row r="976" spans="2:4" x14ac:dyDescent="0.2">
      <c r="B976" s="69"/>
      <c r="C976" s="70"/>
      <c r="D976" s="71"/>
    </row>
    <row r="977" spans="2:4" x14ac:dyDescent="0.2">
      <c r="B977" s="69"/>
      <c r="C977" s="70"/>
      <c r="D977" s="71"/>
    </row>
    <row r="978" spans="2:4" x14ac:dyDescent="0.2">
      <c r="B978" s="69"/>
      <c r="C978" s="70"/>
      <c r="D978" s="71"/>
    </row>
    <row r="979" spans="2:4" x14ac:dyDescent="0.2">
      <c r="B979" s="69"/>
      <c r="C979" s="70"/>
      <c r="D979" s="71"/>
    </row>
    <row r="980" spans="2:4" x14ac:dyDescent="0.2">
      <c r="B980" s="69"/>
      <c r="C980" s="70"/>
      <c r="D980" s="71"/>
    </row>
    <row r="981" spans="2:4" x14ac:dyDescent="0.2">
      <c r="B981" s="69"/>
      <c r="C981" s="70"/>
      <c r="D981" s="71"/>
    </row>
    <row r="982" spans="2:4" x14ac:dyDescent="0.2">
      <c r="B982" s="69"/>
      <c r="C982" s="70"/>
      <c r="D982" s="71"/>
    </row>
    <row r="983" spans="2:4" x14ac:dyDescent="0.2">
      <c r="B983" s="69"/>
      <c r="C983" s="70"/>
      <c r="D983" s="71"/>
    </row>
    <row r="984" spans="2:4" x14ac:dyDescent="0.2">
      <c r="B984" s="69"/>
      <c r="C984" s="70"/>
      <c r="D984" s="71"/>
    </row>
    <row r="985" spans="2:4" x14ac:dyDescent="0.2">
      <c r="B985" s="69"/>
      <c r="C985" s="70"/>
      <c r="D985" s="71"/>
    </row>
    <row r="986" spans="2:4" x14ac:dyDescent="0.2">
      <c r="B986" s="69"/>
      <c r="C986" s="70"/>
      <c r="D986" s="71"/>
    </row>
    <row r="987" spans="2:4" x14ac:dyDescent="0.2">
      <c r="B987" s="69"/>
      <c r="C987" s="70"/>
      <c r="D987" s="71"/>
    </row>
    <row r="988" spans="2:4" x14ac:dyDescent="0.2">
      <c r="B988" s="69"/>
      <c r="C988" s="70"/>
      <c r="D988" s="71"/>
    </row>
    <row r="989" spans="2:4" x14ac:dyDescent="0.2">
      <c r="B989" s="69"/>
      <c r="C989" s="70"/>
      <c r="D989" s="71"/>
    </row>
    <row r="990" spans="2:4" x14ac:dyDescent="0.2">
      <c r="B990" s="69"/>
      <c r="C990" s="70"/>
      <c r="D990" s="71"/>
    </row>
    <row r="991" spans="2:4" x14ac:dyDescent="0.2">
      <c r="B991" s="69"/>
      <c r="C991" s="70"/>
      <c r="D991" s="71"/>
    </row>
    <row r="992" spans="2:4" x14ac:dyDescent="0.2">
      <c r="B992" s="69"/>
      <c r="C992" s="70"/>
      <c r="D992" s="71"/>
    </row>
    <row r="993" spans="2:4" x14ac:dyDescent="0.2">
      <c r="B993" s="69"/>
      <c r="C993" s="70"/>
      <c r="D993" s="71"/>
    </row>
    <row r="994" spans="2:4" x14ac:dyDescent="0.2">
      <c r="B994" s="69"/>
      <c r="C994" s="70"/>
      <c r="D994" s="71"/>
    </row>
    <row r="995" spans="2:4" x14ac:dyDescent="0.2">
      <c r="B995" s="69"/>
      <c r="C995" s="70"/>
      <c r="D995" s="71"/>
    </row>
    <row r="996" spans="2:4" x14ac:dyDescent="0.2">
      <c r="B996" s="69"/>
      <c r="C996" s="70"/>
      <c r="D996" s="71"/>
    </row>
    <row r="997" spans="2:4" x14ac:dyDescent="0.2">
      <c r="B997" s="69"/>
      <c r="C997" s="70"/>
      <c r="D997" s="71"/>
    </row>
    <row r="998" spans="2:4" x14ac:dyDescent="0.2">
      <c r="B998" s="69"/>
      <c r="C998" s="70"/>
      <c r="D998" s="71"/>
    </row>
    <row r="999" spans="2:4" x14ac:dyDescent="0.2">
      <c r="B999" s="69"/>
      <c r="C999" s="70"/>
      <c r="D999" s="71"/>
    </row>
    <row r="1000" spans="2:4" x14ac:dyDescent="0.2">
      <c r="B1000" s="69"/>
      <c r="C1000" s="70"/>
      <c r="D1000" s="71"/>
    </row>
    <row r="1001" spans="2:4" x14ac:dyDescent="0.2">
      <c r="B1001" s="69"/>
      <c r="C1001" s="70"/>
      <c r="D1001" s="71"/>
    </row>
    <row r="1002" spans="2:4" x14ac:dyDescent="0.2">
      <c r="B1002" s="69"/>
      <c r="C1002" s="70"/>
      <c r="D1002" s="71"/>
    </row>
    <row r="1003" spans="2:4" x14ac:dyDescent="0.2">
      <c r="B1003" s="69"/>
      <c r="C1003" s="70"/>
      <c r="D1003" s="71"/>
    </row>
    <row r="1004" spans="2:4" x14ac:dyDescent="0.2">
      <c r="B1004" s="69"/>
      <c r="C1004" s="70"/>
      <c r="D1004" s="71"/>
    </row>
    <row r="1005" spans="2:4" x14ac:dyDescent="0.2">
      <c r="B1005" s="69"/>
      <c r="C1005" s="70"/>
      <c r="D1005" s="71"/>
    </row>
    <row r="1006" spans="2:4" x14ac:dyDescent="0.2">
      <c r="B1006" s="69"/>
      <c r="C1006" s="70"/>
      <c r="D1006" s="71"/>
    </row>
    <row r="1007" spans="2:4" x14ac:dyDescent="0.2">
      <c r="B1007" s="69"/>
      <c r="C1007" s="70"/>
      <c r="D1007" s="71"/>
    </row>
    <row r="1008" spans="2:4" x14ac:dyDescent="0.2">
      <c r="B1008" s="69"/>
      <c r="C1008" s="70"/>
      <c r="D1008" s="71"/>
    </row>
    <row r="1009" spans="2:4" x14ac:dyDescent="0.2">
      <c r="B1009" s="69"/>
      <c r="C1009" s="70"/>
      <c r="D1009" s="71"/>
    </row>
    <row r="1010" spans="2:4" x14ac:dyDescent="0.2">
      <c r="B1010" s="69"/>
      <c r="C1010" s="70"/>
      <c r="D1010" s="71"/>
    </row>
    <row r="1011" spans="2:4" x14ac:dyDescent="0.2">
      <c r="B1011" s="69"/>
      <c r="C1011" s="70"/>
      <c r="D1011" s="71"/>
    </row>
    <row r="1012" spans="2:4" x14ac:dyDescent="0.2">
      <c r="B1012" s="69"/>
      <c r="C1012" s="70"/>
      <c r="D1012" s="71"/>
    </row>
    <row r="1013" spans="2:4" x14ac:dyDescent="0.2">
      <c r="B1013" s="69"/>
      <c r="C1013" s="70"/>
      <c r="D1013" s="71"/>
    </row>
    <row r="1014" spans="2:4" x14ac:dyDescent="0.2">
      <c r="B1014" s="69"/>
      <c r="C1014" s="70"/>
      <c r="D1014" s="71"/>
    </row>
    <row r="1015" spans="2:4" x14ac:dyDescent="0.2">
      <c r="B1015" s="69"/>
      <c r="C1015" s="70"/>
      <c r="D1015" s="71"/>
    </row>
    <row r="1016" spans="2:4" x14ac:dyDescent="0.2">
      <c r="B1016" s="69"/>
      <c r="C1016" s="70"/>
      <c r="D1016" s="71"/>
    </row>
    <row r="1017" spans="2:4" x14ac:dyDescent="0.2">
      <c r="B1017" s="69"/>
      <c r="C1017" s="70"/>
      <c r="D1017" s="71"/>
    </row>
    <row r="1018" spans="2:4" x14ac:dyDescent="0.2">
      <c r="B1018" s="69"/>
      <c r="C1018" s="70"/>
      <c r="D1018" s="71"/>
    </row>
    <row r="1019" spans="2:4" x14ac:dyDescent="0.2">
      <c r="B1019" s="69"/>
      <c r="C1019" s="70"/>
      <c r="D1019" s="71"/>
    </row>
    <row r="1020" spans="2:4" x14ac:dyDescent="0.2">
      <c r="B1020" s="69"/>
      <c r="C1020" s="70"/>
      <c r="D1020" s="71"/>
    </row>
    <row r="1021" spans="2:4" x14ac:dyDescent="0.2">
      <c r="B1021" s="69"/>
      <c r="C1021" s="70"/>
      <c r="D1021" s="71"/>
    </row>
    <row r="1022" spans="2:4" x14ac:dyDescent="0.2">
      <c r="B1022" s="69"/>
      <c r="C1022" s="70"/>
      <c r="D1022" s="71"/>
    </row>
    <row r="1023" spans="2:4" x14ac:dyDescent="0.2">
      <c r="B1023" s="69"/>
      <c r="C1023" s="70"/>
      <c r="D1023" s="71"/>
    </row>
    <row r="1024" spans="2:4" x14ac:dyDescent="0.2">
      <c r="B1024" s="69"/>
      <c r="C1024" s="70"/>
      <c r="D1024" s="71"/>
    </row>
    <row r="1025" spans="2:4" x14ac:dyDescent="0.2">
      <c r="B1025" s="69"/>
      <c r="C1025" s="70"/>
      <c r="D1025" s="71"/>
    </row>
    <row r="1026" spans="2:4" x14ac:dyDescent="0.2">
      <c r="B1026" s="69"/>
      <c r="C1026" s="70"/>
      <c r="D1026" s="71"/>
    </row>
    <row r="1027" spans="2:4" x14ac:dyDescent="0.2">
      <c r="B1027" s="69"/>
      <c r="C1027" s="70"/>
      <c r="D1027" s="71"/>
    </row>
    <row r="1028" spans="2:4" x14ac:dyDescent="0.2">
      <c r="B1028" s="69"/>
      <c r="C1028" s="70"/>
      <c r="D1028" s="71"/>
    </row>
    <row r="1029" spans="2:4" x14ac:dyDescent="0.2">
      <c r="B1029" s="69"/>
      <c r="C1029" s="70"/>
      <c r="D1029" s="71"/>
    </row>
    <row r="1030" spans="2:4" x14ac:dyDescent="0.2">
      <c r="B1030" s="69"/>
      <c r="C1030" s="70"/>
      <c r="D1030" s="71"/>
    </row>
    <row r="1031" spans="2:4" x14ac:dyDescent="0.2">
      <c r="B1031" s="69"/>
      <c r="C1031" s="70"/>
      <c r="D1031" s="71"/>
    </row>
    <row r="1032" spans="2:4" x14ac:dyDescent="0.2">
      <c r="B1032" s="69"/>
      <c r="C1032" s="70"/>
      <c r="D1032" s="71"/>
    </row>
    <row r="1033" spans="2:4" x14ac:dyDescent="0.2">
      <c r="B1033" s="69"/>
      <c r="C1033" s="70"/>
      <c r="D1033" s="71"/>
    </row>
    <row r="1034" spans="2:4" x14ac:dyDescent="0.2">
      <c r="B1034" s="69"/>
      <c r="C1034" s="70"/>
      <c r="D1034" s="71"/>
    </row>
    <row r="1035" spans="2:4" x14ac:dyDescent="0.2">
      <c r="B1035" s="69"/>
      <c r="C1035" s="70"/>
      <c r="D1035" s="71"/>
    </row>
    <row r="1036" spans="2:4" x14ac:dyDescent="0.2">
      <c r="B1036" s="69"/>
      <c r="C1036" s="70"/>
      <c r="D1036" s="71"/>
    </row>
    <row r="1037" spans="2:4" x14ac:dyDescent="0.2">
      <c r="B1037" s="69"/>
      <c r="C1037" s="70"/>
      <c r="D1037" s="71"/>
    </row>
    <row r="1038" spans="2:4" x14ac:dyDescent="0.2">
      <c r="B1038" s="69"/>
      <c r="C1038" s="70"/>
      <c r="D1038" s="71"/>
    </row>
    <row r="1039" spans="2:4" x14ac:dyDescent="0.2">
      <c r="B1039" s="69"/>
      <c r="C1039" s="70"/>
      <c r="D1039" s="71"/>
    </row>
    <row r="1040" spans="2:4" x14ac:dyDescent="0.2">
      <c r="B1040" s="69"/>
      <c r="C1040" s="70"/>
      <c r="D1040" s="71"/>
    </row>
    <row r="1041" spans="2:4" x14ac:dyDescent="0.2">
      <c r="B1041" s="69"/>
      <c r="C1041" s="70"/>
      <c r="D1041" s="71"/>
    </row>
    <row r="1042" spans="2:4" x14ac:dyDescent="0.2">
      <c r="B1042" s="69"/>
      <c r="C1042" s="70"/>
      <c r="D1042" s="71"/>
    </row>
    <row r="1043" spans="2:4" x14ac:dyDescent="0.2">
      <c r="B1043" s="69"/>
      <c r="C1043" s="70"/>
      <c r="D1043" s="71"/>
    </row>
    <row r="1044" spans="2:4" x14ac:dyDescent="0.2">
      <c r="B1044" s="69"/>
      <c r="C1044" s="70"/>
      <c r="D1044" s="71"/>
    </row>
    <row r="1045" spans="2:4" x14ac:dyDescent="0.2">
      <c r="B1045" s="69"/>
      <c r="C1045" s="70"/>
      <c r="D1045" s="71"/>
    </row>
    <row r="1046" spans="2:4" x14ac:dyDescent="0.2">
      <c r="B1046" s="69"/>
      <c r="C1046" s="70"/>
      <c r="D1046" s="71"/>
    </row>
    <row r="1047" spans="2:4" x14ac:dyDescent="0.2">
      <c r="B1047" s="69"/>
      <c r="C1047" s="70"/>
      <c r="D1047" s="71"/>
    </row>
    <row r="1048" spans="2:4" x14ac:dyDescent="0.2">
      <c r="B1048" s="69"/>
      <c r="C1048" s="70"/>
      <c r="D1048" s="71"/>
    </row>
    <row r="1049" spans="2:4" x14ac:dyDescent="0.2">
      <c r="B1049" s="69"/>
      <c r="C1049" s="70"/>
      <c r="D1049" s="71"/>
    </row>
    <row r="1050" spans="2:4" x14ac:dyDescent="0.2">
      <c r="B1050" s="69"/>
      <c r="C1050" s="70"/>
      <c r="D1050" s="71"/>
    </row>
    <row r="1051" spans="2:4" x14ac:dyDescent="0.2">
      <c r="B1051" s="69"/>
      <c r="C1051" s="70"/>
      <c r="D1051" s="71"/>
    </row>
    <row r="1052" spans="2:4" x14ac:dyDescent="0.2">
      <c r="B1052" s="69"/>
      <c r="C1052" s="70"/>
      <c r="D1052" s="71"/>
    </row>
    <row r="1053" spans="2:4" x14ac:dyDescent="0.2">
      <c r="B1053" s="69"/>
      <c r="C1053" s="70"/>
      <c r="D1053" s="71"/>
    </row>
    <row r="1054" spans="2:4" x14ac:dyDescent="0.2">
      <c r="B1054" s="69"/>
      <c r="C1054" s="70"/>
      <c r="D1054" s="71"/>
    </row>
    <row r="1055" spans="2:4" x14ac:dyDescent="0.2">
      <c r="B1055" s="69"/>
      <c r="C1055" s="70"/>
      <c r="D1055" s="71"/>
    </row>
    <row r="1056" spans="2:4" x14ac:dyDescent="0.2">
      <c r="B1056" s="69"/>
      <c r="C1056" s="70"/>
      <c r="D1056" s="71"/>
    </row>
    <row r="1057" spans="2:4" x14ac:dyDescent="0.2">
      <c r="B1057" s="69"/>
      <c r="C1057" s="70"/>
      <c r="D1057" s="71"/>
    </row>
    <row r="1058" spans="2:4" x14ac:dyDescent="0.2">
      <c r="B1058" s="69"/>
      <c r="C1058" s="70"/>
      <c r="D1058" s="71"/>
    </row>
    <row r="1059" spans="2:4" x14ac:dyDescent="0.2">
      <c r="B1059" s="69"/>
      <c r="C1059" s="70"/>
      <c r="D1059" s="71"/>
    </row>
    <row r="1060" spans="2:4" x14ac:dyDescent="0.2">
      <c r="B1060" s="69"/>
      <c r="C1060" s="70"/>
      <c r="D1060" s="71"/>
    </row>
    <row r="1061" spans="2:4" x14ac:dyDescent="0.2">
      <c r="B1061" s="69"/>
      <c r="C1061" s="70"/>
      <c r="D1061" s="71"/>
    </row>
    <row r="1062" spans="2:4" x14ac:dyDescent="0.2">
      <c r="B1062" s="69"/>
      <c r="C1062" s="70"/>
      <c r="D1062" s="71"/>
    </row>
    <row r="1063" spans="2:4" x14ac:dyDescent="0.2">
      <c r="B1063" s="69"/>
      <c r="C1063" s="70"/>
      <c r="D1063" s="71"/>
    </row>
    <row r="1064" spans="2:4" x14ac:dyDescent="0.2">
      <c r="B1064" s="69"/>
      <c r="C1064" s="70"/>
      <c r="D1064" s="71"/>
    </row>
    <row r="1065" spans="2:4" x14ac:dyDescent="0.2">
      <c r="B1065" s="69"/>
      <c r="C1065" s="70"/>
      <c r="D1065" s="71"/>
    </row>
    <row r="1066" spans="2:4" x14ac:dyDescent="0.2">
      <c r="B1066" s="69"/>
      <c r="C1066" s="70"/>
      <c r="D1066" s="71"/>
    </row>
    <row r="1067" spans="2:4" x14ac:dyDescent="0.2">
      <c r="B1067" s="69"/>
      <c r="C1067" s="70"/>
      <c r="D1067" s="71"/>
    </row>
    <row r="1068" spans="2:4" x14ac:dyDescent="0.2">
      <c r="B1068" s="69"/>
      <c r="C1068" s="70"/>
      <c r="D1068" s="71"/>
    </row>
    <row r="1069" spans="2:4" x14ac:dyDescent="0.2">
      <c r="B1069" s="69"/>
      <c r="C1069" s="70"/>
      <c r="D1069" s="71"/>
    </row>
    <row r="1070" spans="2:4" x14ac:dyDescent="0.2">
      <c r="B1070" s="69"/>
      <c r="C1070" s="70"/>
      <c r="D1070" s="71"/>
    </row>
    <row r="1071" spans="2:4" x14ac:dyDescent="0.2">
      <c r="B1071" s="69"/>
      <c r="C1071" s="70"/>
      <c r="D1071" s="71"/>
    </row>
    <row r="1072" spans="2:4" x14ac:dyDescent="0.2">
      <c r="B1072" s="69"/>
      <c r="C1072" s="70"/>
      <c r="D1072" s="71"/>
    </row>
    <row r="1073" spans="2:4" x14ac:dyDescent="0.2">
      <c r="B1073" s="69"/>
      <c r="C1073" s="70"/>
      <c r="D1073" s="71"/>
    </row>
    <row r="1074" spans="2:4" x14ac:dyDescent="0.2">
      <c r="B1074" s="69"/>
      <c r="C1074" s="70"/>
      <c r="D1074" s="71"/>
    </row>
    <row r="1075" spans="2:4" x14ac:dyDescent="0.2">
      <c r="B1075" s="69"/>
      <c r="C1075" s="70"/>
      <c r="D1075" s="71"/>
    </row>
    <row r="1076" spans="2:4" x14ac:dyDescent="0.2">
      <c r="B1076" s="69"/>
      <c r="C1076" s="70"/>
      <c r="D1076" s="71"/>
    </row>
    <row r="1077" spans="2:4" x14ac:dyDescent="0.2">
      <c r="B1077" s="69"/>
      <c r="C1077" s="70"/>
      <c r="D1077" s="71"/>
    </row>
    <row r="1078" spans="2:4" x14ac:dyDescent="0.2">
      <c r="B1078" s="69"/>
      <c r="C1078" s="70"/>
      <c r="D1078" s="71"/>
    </row>
    <row r="1079" spans="2:4" x14ac:dyDescent="0.2">
      <c r="B1079" s="69"/>
      <c r="C1079" s="70"/>
      <c r="D1079" s="71"/>
    </row>
    <row r="1080" spans="2:4" x14ac:dyDescent="0.2">
      <c r="B1080" s="69"/>
      <c r="C1080" s="70"/>
      <c r="D1080" s="71"/>
    </row>
    <row r="1081" spans="2:4" x14ac:dyDescent="0.2">
      <c r="B1081" s="69"/>
      <c r="C1081" s="70"/>
      <c r="D1081" s="71"/>
    </row>
    <row r="1082" spans="2:4" x14ac:dyDescent="0.2">
      <c r="B1082" s="69"/>
      <c r="C1082" s="70"/>
      <c r="D1082" s="71"/>
    </row>
    <row r="1083" spans="2:4" x14ac:dyDescent="0.2">
      <c r="B1083" s="69"/>
      <c r="C1083" s="70"/>
      <c r="D1083" s="71"/>
    </row>
    <row r="1084" spans="2:4" x14ac:dyDescent="0.2">
      <c r="B1084" s="69"/>
      <c r="C1084" s="70"/>
      <c r="D1084" s="71"/>
    </row>
    <row r="1085" spans="2:4" x14ac:dyDescent="0.2">
      <c r="B1085" s="69"/>
      <c r="C1085" s="70"/>
      <c r="D1085" s="71"/>
    </row>
    <row r="1086" spans="2:4" x14ac:dyDescent="0.2">
      <c r="B1086" s="69"/>
      <c r="C1086" s="70"/>
      <c r="D1086" s="71"/>
    </row>
    <row r="1087" spans="2:4" x14ac:dyDescent="0.2">
      <c r="B1087" s="69"/>
      <c r="C1087" s="70"/>
      <c r="D1087" s="71"/>
    </row>
    <row r="1088" spans="2:4" x14ac:dyDescent="0.2">
      <c r="B1088" s="69"/>
      <c r="C1088" s="70"/>
      <c r="D1088" s="71"/>
    </row>
    <row r="1089" spans="2:4" x14ac:dyDescent="0.2">
      <c r="B1089" s="69"/>
      <c r="C1089" s="70"/>
      <c r="D1089" s="71"/>
    </row>
    <row r="1090" spans="2:4" x14ac:dyDescent="0.2">
      <c r="B1090" s="69"/>
      <c r="C1090" s="70"/>
      <c r="D1090" s="71"/>
    </row>
    <row r="1091" spans="2:4" x14ac:dyDescent="0.2">
      <c r="B1091" s="69"/>
      <c r="C1091" s="70"/>
      <c r="D1091" s="71"/>
    </row>
    <row r="1092" spans="2:4" x14ac:dyDescent="0.2">
      <c r="B1092" s="69"/>
      <c r="C1092" s="70"/>
      <c r="D1092" s="71"/>
    </row>
    <row r="1093" spans="2:4" x14ac:dyDescent="0.2">
      <c r="B1093" s="69"/>
      <c r="C1093" s="70"/>
      <c r="D1093" s="71"/>
    </row>
    <row r="1094" spans="2:4" x14ac:dyDescent="0.2">
      <c r="B1094" s="69"/>
      <c r="C1094" s="70"/>
      <c r="D1094" s="71"/>
    </row>
    <row r="1095" spans="2:4" x14ac:dyDescent="0.2">
      <c r="B1095" s="69"/>
      <c r="C1095" s="70"/>
      <c r="D1095" s="71"/>
    </row>
    <row r="1096" spans="2:4" x14ac:dyDescent="0.2">
      <c r="B1096" s="69"/>
      <c r="C1096" s="70"/>
      <c r="D1096" s="71"/>
    </row>
    <row r="1097" spans="2:4" x14ac:dyDescent="0.2">
      <c r="B1097" s="69"/>
      <c r="C1097" s="70"/>
      <c r="D1097" s="71"/>
    </row>
    <row r="1098" spans="2:4" x14ac:dyDescent="0.2">
      <c r="B1098" s="69"/>
      <c r="C1098" s="70"/>
      <c r="D1098" s="71"/>
    </row>
    <row r="1099" spans="2:4" x14ac:dyDescent="0.2">
      <c r="B1099" s="69"/>
      <c r="C1099" s="70"/>
      <c r="D1099" s="71"/>
    </row>
    <row r="1100" spans="2:4" x14ac:dyDescent="0.2">
      <c r="B1100" s="69"/>
      <c r="C1100" s="70"/>
      <c r="D1100" s="71"/>
    </row>
    <row r="1101" spans="2:4" x14ac:dyDescent="0.2">
      <c r="B1101" s="69"/>
      <c r="C1101" s="70"/>
      <c r="D1101" s="71"/>
    </row>
    <row r="1102" spans="2:4" x14ac:dyDescent="0.2">
      <c r="B1102" s="69"/>
      <c r="C1102" s="70"/>
      <c r="D1102" s="71"/>
    </row>
    <row r="1103" spans="2:4" x14ac:dyDescent="0.2">
      <c r="B1103" s="69"/>
      <c r="C1103" s="70"/>
      <c r="D1103" s="71"/>
    </row>
    <row r="1104" spans="2:4" x14ac:dyDescent="0.2">
      <c r="B1104" s="69"/>
      <c r="C1104" s="70"/>
      <c r="D1104" s="71"/>
    </row>
    <row r="1105" spans="2:4" x14ac:dyDescent="0.2">
      <c r="B1105" s="69"/>
      <c r="C1105" s="70"/>
      <c r="D1105" s="71"/>
    </row>
    <row r="1106" spans="2:4" x14ac:dyDescent="0.2">
      <c r="B1106" s="69"/>
      <c r="C1106" s="70"/>
      <c r="D1106" s="71"/>
    </row>
    <row r="1107" spans="2:4" x14ac:dyDescent="0.2">
      <c r="B1107" s="69"/>
      <c r="C1107" s="70"/>
      <c r="D1107" s="71"/>
    </row>
    <row r="1108" spans="2:4" x14ac:dyDescent="0.2">
      <c r="B1108" s="69"/>
      <c r="C1108" s="70"/>
      <c r="D1108" s="71"/>
    </row>
    <row r="1109" spans="2:4" x14ac:dyDescent="0.2">
      <c r="B1109" s="69"/>
      <c r="C1109" s="70"/>
      <c r="D1109" s="71"/>
    </row>
    <row r="1110" spans="2:4" x14ac:dyDescent="0.2">
      <c r="B1110" s="69"/>
      <c r="C1110" s="70"/>
      <c r="D1110" s="71"/>
    </row>
    <row r="1111" spans="2:4" x14ac:dyDescent="0.2">
      <c r="B1111" s="69"/>
      <c r="C1111" s="70"/>
      <c r="D1111" s="71"/>
    </row>
    <row r="1112" spans="2:4" x14ac:dyDescent="0.2">
      <c r="B1112" s="69"/>
      <c r="C1112" s="70"/>
      <c r="D1112" s="71"/>
    </row>
    <row r="1113" spans="2:4" x14ac:dyDescent="0.2">
      <c r="B1113" s="69"/>
      <c r="C1113" s="70"/>
      <c r="D1113" s="71"/>
    </row>
    <row r="1114" spans="2:4" x14ac:dyDescent="0.2">
      <c r="B1114" s="69"/>
      <c r="C1114" s="70"/>
      <c r="D1114" s="71"/>
    </row>
    <row r="1115" spans="2:4" x14ac:dyDescent="0.2">
      <c r="B1115" s="69"/>
      <c r="C1115" s="70"/>
      <c r="D1115" s="71"/>
    </row>
    <row r="1116" spans="2:4" x14ac:dyDescent="0.2">
      <c r="B1116" s="69"/>
      <c r="C1116" s="70"/>
      <c r="D1116" s="71"/>
    </row>
    <row r="1117" spans="2:4" x14ac:dyDescent="0.2">
      <c r="B1117" s="69"/>
      <c r="C1117" s="70"/>
      <c r="D1117" s="71"/>
    </row>
    <row r="1118" spans="2:4" x14ac:dyDescent="0.2">
      <c r="B1118" s="69"/>
      <c r="C1118" s="70"/>
      <c r="D1118" s="71"/>
    </row>
    <row r="1119" spans="2:4" x14ac:dyDescent="0.2">
      <c r="B1119" s="69"/>
      <c r="C1119" s="70"/>
      <c r="D1119" s="71"/>
    </row>
    <row r="1120" spans="2:4" x14ac:dyDescent="0.2">
      <c r="B1120" s="69"/>
      <c r="C1120" s="70"/>
      <c r="D1120" s="71"/>
    </row>
    <row r="1121" spans="2:4" x14ac:dyDescent="0.2">
      <c r="B1121" s="69"/>
      <c r="C1121" s="70"/>
      <c r="D1121" s="71"/>
    </row>
    <row r="1122" spans="2:4" x14ac:dyDescent="0.2">
      <c r="B1122" s="69"/>
      <c r="C1122" s="70"/>
      <c r="D1122" s="71"/>
    </row>
    <row r="1123" spans="2:4" x14ac:dyDescent="0.2">
      <c r="B1123" s="69"/>
      <c r="C1123" s="70"/>
      <c r="D1123" s="71"/>
    </row>
    <row r="1124" spans="2:4" x14ac:dyDescent="0.2">
      <c r="B1124" s="69"/>
      <c r="C1124" s="70"/>
      <c r="D1124" s="71"/>
    </row>
    <row r="1125" spans="2:4" x14ac:dyDescent="0.2">
      <c r="B1125" s="69"/>
      <c r="C1125" s="70"/>
      <c r="D1125" s="71"/>
    </row>
    <row r="1126" spans="2:4" x14ac:dyDescent="0.2">
      <c r="B1126" s="69"/>
      <c r="C1126" s="70"/>
      <c r="D1126" s="71"/>
    </row>
    <row r="1127" spans="2:4" x14ac:dyDescent="0.2">
      <c r="B1127" s="69"/>
      <c r="C1127" s="70"/>
      <c r="D1127" s="71"/>
    </row>
    <row r="1128" spans="2:4" x14ac:dyDescent="0.2">
      <c r="B1128" s="69"/>
      <c r="C1128" s="70"/>
      <c r="D1128" s="71"/>
    </row>
    <row r="1129" spans="2:4" x14ac:dyDescent="0.2">
      <c r="B1129" s="69"/>
      <c r="C1129" s="70"/>
      <c r="D1129" s="71"/>
    </row>
    <row r="1130" spans="2:4" x14ac:dyDescent="0.2">
      <c r="B1130" s="69"/>
      <c r="C1130" s="70"/>
      <c r="D1130" s="71"/>
    </row>
    <row r="1131" spans="2:4" x14ac:dyDescent="0.2">
      <c r="B1131" s="69"/>
      <c r="C1131" s="70"/>
      <c r="D1131" s="71"/>
    </row>
    <row r="1132" spans="2:4" x14ac:dyDescent="0.2">
      <c r="B1132" s="69"/>
      <c r="C1132" s="70"/>
      <c r="D1132" s="71"/>
    </row>
    <row r="1133" spans="2:4" x14ac:dyDescent="0.2">
      <c r="B1133" s="69"/>
      <c r="C1133" s="70"/>
      <c r="D1133" s="71"/>
    </row>
    <row r="1134" spans="2:4" x14ac:dyDescent="0.2">
      <c r="B1134" s="69"/>
      <c r="C1134" s="70"/>
      <c r="D1134" s="71"/>
    </row>
    <row r="1135" spans="2:4" x14ac:dyDescent="0.2">
      <c r="B1135" s="69"/>
      <c r="C1135" s="70"/>
      <c r="D1135" s="71"/>
    </row>
    <row r="1136" spans="2:4" x14ac:dyDescent="0.2">
      <c r="B1136" s="69"/>
      <c r="C1136" s="70"/>
      <c r="D1136" s="71"/>
    </row>
    <row r="1137" spans="2:4" x14ac:dyDescent="0.2">
      <c r="B1137" s="69"/>
      <c r="C1137" s="70"/>
      <c r="D1137" s="71"/>
    </row>
    <row r="1138" spans="2:4" x14ac:dyDescent="0.2">
      <c r="B1138" s="69"/>
      <c r="C1138" s="70"/>
      <c r="D1138" s="71"/>
    </row>
    <row r="1139" spans="2:4" x14ac:dyDescent="0.2">
      <c r="B1139" s="69"/>
      <c r="C1139" s="70"/>
      <c r="D1139" s="71"/>
    </row>
    <row r="1140" spans="2:4" x14ac:dyDescent="0.2">
      <c r="B1140" s="69"/>
      <c r="C1140" s="70"/>
      <c r="D1140" s="71"/>
    </row>
    <row r="1141" spans="2:4" x14ac:dyDescent="0.2">
      <c r="B1141" s="69"/>
      <c r="C1141" s="70"/>
      <c r="D1141" s="71"/>
    </row>
    <row r="1142" spans="2:4" x14ac:dyDescent="0.2">
      <c r="B1142" s="69"/>
      <c r="C1142" s="70"/>
      <c r="D1142" s="71"/>
    </row>
    <row r="1143" spans="2:4" x14ac:dyDescent="0.2">
      <c r="B1143" s="69"/>
      <c r="C1143" s="70"/>
      <c r="D1143" s="71"/>
    </row>
    <row r="1144" spans="2:4" x14ac:dyDescent="0.2">
      <c r="B1144" s="69"/>
      <c r="C1144" s="70"/>
      <c r="D1144" s="71"/>
    </row>
    <row r="1145" spans="2:4" x14ac:dyDescent="0.2">
      <c r="B1145" s="69"/>
      <c r="C1145" s="70"/>
      <c r="D1145" s="71"/>
    </row>
    <row r="1146" spans="2:4" x14ac:dyDescent="0.2">
      <c r="B1146" s="69"/>
      <c r="C1146" s="70"/>
      <c r="D1146" s="71"/>
    </row>
    <row r="1147" spans="2:4" x14ac:dyDescent="0.2">
      <c r="B1147" s="69"/>
      <c r="C1147" s="70"/>
      <c r="D1147" s="71"/>
    </row>
    <row r="1148" spans="2:4" x14ac:dyDescent="0.2">
      <c r="B1148" s="69"/>
      <c r="C1148" s="70"/>
      <c r="D1148" s="71"/>
    </row>
    <row r="1149" spans="2:4" x14ac:dyDescent="0.2">
      <c r="B1149" s="69"/>
      <c r="C1149" s="70"/>
      <c r="D1149" s="71"/>
    </row>
    <row r="1150" spans="2:4" x14ac:dyDescent="0.2">
      <c r="B1150" s="69"/>
      <c r="C1150" s="70"/>
      <c r="D1150" s="71"/>
    </row>
    <row r="1151" spans="2:4" x14ac:dyDescent="0.2">
      <c r="B1151" s="69"/>
      <c r="C1151" s="70"/>
      <c r="D1151" s="71"/>
    </row>
    <row r="1152" spans="2:4" x14ac:dyDescent="0.2">
      <c r="B1152" s="69"/>
      <c r="C1152" s="70"/>
      <c r="D1152" s="71"/>
    </row>
    <row r="1153" spans="2:4" x14ac:dyDescent="0.2">
      <c r="B1153" s="69"/>
      <c r="C1153" s="70"/>
      <c r="D1153" s="71"/>
    </row>
    <row r="1154" spans="2:4" x14ac:dyDescent="0.2">
      <c r="B1154" s="69"/>
      <c r="C1154" s="70"/>
      <c r="D1154" s="71"/>
    </row>
    <row r="1155" spans="2:4" x14ac:dyDescent="0.2">
      <c r="B1155" s="69"/>
      <c r="C1155" s="70"/>
      <c r="D1155" s="71"/>
    </row>
    <row r="1156" spans="2:4" x14ac:dyDescent="0.2">
      <c r="B1156" s="69"/>
      <c r="C1156" s="70"/>
      <c r="D1156" s="71"/>
    </row>
    <row r="1157" spans="2:4" x14ac:dyDescent="0.2">
      <c r="B1157" s="69"/>
      <c r="C1157" s="70"/>
      <c r="D1157" s="71"/>
    </row>
    <row r="1158" spans="2:4" x14ac:dyDescent="0.2">
      <c r="B1158" s="69"/>
      <c r="C1158" s="70"/>
      <c r="D1158" s="71"/>
    </row>
    <row r="1159" spans="2:4" x14ac:dyDescent="0.2">
      <c r="B1159" s="69"/>
      <c r="C1159" s="70"/>
      <c r="D1159" s="71"/>
    </row>
    <row r="1160" spans="2:4" x14ac:dyDescent="0.2">
      <c r="B1160" s="69"/>
      <c r="C1160" s="70"/>
      <c r="D1160" s="71"/>
    </row>
    <row r="1161" spans="2:4" x14ac:dyDescent="0.2">
      <c r="B1161" s="69"/>
      <c r="C1161" s="70"/>
      <c r="D1161" s="71"/>
    </row>
    <row r="1162" spans="2:4" x14ac:dyDescent="0.2">
      <c r="B1162" s="69"/>
      <c r="C1162" s="70"/>
      <c r="D1162" s="71"/>
    </row>
    <row r="1163" spans="2:4" x14ac:dyDescent="0.2">
      <c r="B1163" s="69"/>
      <c r="C1163" s="70"/>
      <c r="D1163" s="71"/>
    </row>
    <row r="1164" spans="2:4" x14ac:dyDescent="0.2">
      <c r="B1164" s="69"/>
      <c r="C1164" s="70"/>
      <c r="D1164" s="71"/>
    </row>
    <row r="1165" spans="2:4" x14ac:dyDescent="0.2">
      <c r="B1165" s="69"/>
      <c r="C1165" s="70"/>
      <c r="D1165" s="71"/>
    </row>
    <row r="1166" spans="2:4" x14ac:dyDescent="0.2">
      <c r="B1166" s="69"/>
      <c r="C1166" s="70"/>
      <c r="D1166" s="71"/>
    </row>
    <row r="1167" spans="2:4" x14ac:dyDescent="0.2">
      <c r="B1167" s="69"/>
      <c r="C1167" s="70"/>
      <c r="D1167" s="71"/>
    </row>
    <row r="1168" spans="2:4" x14ac:dyDescent="0.2">
      <c r="B1168" s="69"/>
      <c r="C1168" s="70"/>
      <c r="D1168" s="71"/>
    </row>
    <row r="1169" spans="2:4" x14ac:dyDescent="0.2">
      <c r="B1169" s="69"/>
      <c r="C1169" s="70"/>
      <c r="D1169" s="71"/>
    </row>
    <row r="1170" spans="2:4" x14ac:dyDescent="0.2">
      <c r="B1170" s="69"/>
      <c r="C1170" s="70"/>
      <c r="D1170" s="71"/>
    </row>
    <row r="1171" spans="2:4" x14ac:dyDescent="0.2">
      <c r="B1171" s="69"/>
      <c r="C1171" s="70"/>
      <c r="D1171" s="71"/>
    </row>
    <row r="1172" spans="2:4" x14ac:dyDescent="0.2">
      <c r="B1172" s="69"/>
      <c r="C1172" s="70"/>
      <c r="D1172" s="71"/>
    </row>
    <row r="1173" spans="2:4" x14ac:dyDescent="0.2">
      <c r="B1173" s="69"/>
      <c r="C1173" s="70"/>
      <c r="D1173" s="71"/>
    </row>
    <row r="1174" spans="2:4" x14ac:dyDescent="0.2">
      <c r="B1174" s="69"/>
      <c r="C1174" s="70"/>
      <c r="D1174" s="71"/>
    </row>
    <row r="1175" spans="2:4" x14ac:dyDescent="0.2">
      <c r="B1175" s="69"/>
      <c r="C1175" s="70"/>
      <c r="D1175" s="71"/>
    </row>
    <row r="1176" spans="2:4" x14ac:dyDescent="0.2">
      <c r="B1176" s="69"/>
      <c r="C1176" s="70"/>
      <c r="D1176" s="71"/>
    </row>
    <row r="1177" spans="2:4" x14ac:dyDescent="0.2">
      <c r="B1177" s="69"/>
      <c r="C1177" s="70"/>
      <c r="D1177" s="71"/>
    </row>
    <row r="1178" spans="2:4" x14ac:dyDescent="0.2">
      <c r="B1178" s="69"/>
      <c r="C1178" s="70"/>
      <c r="D1178" s="71"/>
    </row>
    <row r="1179" spans="2:4" x14ac:dyDescent="0.2">
      <c r="B1179" s="69"/>
      <c r="C1179" s="70"/>
      <c r="D1179" s="71"/>
    </row>
    <row r="1180" spans="2:4" x14ac:dyDescent="0.2">
      <c r="B1180" s="69"/>
      <c r="C1180" s="70"/>
      <c r="D1180" s="71"/>
    </row>
    <row r="1181" spans="2:4" x14ac:dyDescent="0.2">
      <c r="B1181" s="69"/>
      <c r="C1181" s="70"/>
      <c r="D1181" s="71"/>
    </row>
    <row r="1182" spans="2:4" x14ac:dyDescent="0.2">
      <c r="B1182" s="69"/>
      <c r="C1182" s="70"/>
      <c r="D1182" s="71"/>
    </row>
    <row r="1183" spans="2:4" x14ac:dyDescent="0.2">
      <c r="B1183" s="69"/>
      <c r="C1183" s="70"/>
      <c r="D1183" s="71"/>
    </row>
    <row r="1184" spans="2:4" x14ac:dyDescent="0.2">
      <c r="B1184" s="69"/>
      <c r="C1184" s="70"/>
      <c r="D1184" s="71"/>
    </row>
    <row r="1185" spans="2:4" x14ac:dyDescent="0.2">
      <c r="B1185" s="69"/>
      <c r="C1185" s="70"/>
      <c r="D1185" s="71"/>
    </row>
    <row r="1186" spans="2:4" x14ac:dyDescent="0.2">
      <c r="B1186" s="69"/>
      <c r="C1186" s="70"/>
      <c r="D1186" s="71"/>
    </row>
    <row r="1187" spans="2:4" x14ac:dyDescent="0.2">
      <c r="B1187" s="69"/>
      <c r="C1187" s="70"/>
      <c r="D1187" s="71"/>
    </row>
    <row r="1188" spans="2:4" x14ac:dyDescent="0.2">
      <c r="B1188" s="69"/>
      <c r="C1188" s="70"/>
      <c r="D1188" s="71"/>
    </row>
    <row r="1189" spans="2:4" x14ac:dyDescent="0.2">
      <c r="B1189" s="69"/>
      <c r="C1189" s="70"/>
      <c r="D1189" s="71"/>
    </row>
    <row r="1190" spans="2:4" x14ac:dyDescent="0.2">
      <c r="B1190" s="69"/>
      <c r="C1190" s="70"/>
      <c r="D1190" s="71"/>
    </row>
    <row r="1191" spans="2:4" x14ac:dyDescent="0.2">
      <c r="B1191" s="69"/>
      <c r="C1191" s="70"/>
      <c r="D1191" s="71"/>
    </row>
    <row r="1192" spans="2:4" x14ac:dyDescent="0.2">
      <c r="B1192" s="69"/>
      <c r="C1192" s="70"/>
      <c r="D1192" s="71"/>
    </row>
    <row r="1193" spans="2:4" x14ac:dyDescent="0.2">
      <c r="B1193" s="69"/>
      <c r="C1193" s="70"/>
      <c r="D1193" s="71"/>
    </row>
    <row r="1194" spans="2:4" x14ac:dyDescent="0.2">
      <c r="B1194" s="69"/>
      <c r="C1194" s="70"/>
      <c r="D1194" s="71"/>
    </row>
    <row r="1195" spans="2:4" x14ac:dyDescent="0.2">
      <c r="B1195" s="69"/>
      <c r="C1195" s="70"/>
      <c r="D1195" s="71"/>
    </row>
    <row r="1196" spans="2:4" x14ac:dyDescent="0.2">
      <c r="B1196" s="69"/>
      <c r="C1196" s="70"/>
      <c r="D1196" s="71"/>
    </row>
    <row r="1197" spans="2:4" x14ac:dyDescent="0.2">
      <c r="B1197" s="69"/>
      <c r="C1197" s="70"/>
      <c r="D1197" s="71"/>
    </row>
    <row r="1198" spans="2:4" x14ac:dyDescent="0.2">
      <c r="B1198" s="69"/>
      <c r="C1198" s="70"/>
      <c r="D1198" s="71"/>
    </row>
    <row r="1199" spans="2:4" x14ac:dyDescent="0.2">
      <c r="B1199" s="69"/>
      <c r="C1199" s="70"/>
      <c r="D1199" s="71"/>
    </row>
    <row r="1200" spans="2:4" x14ac:dyDescent="0.2">
      <c r="B1200" s="69"/>
      <c r="C1200" s="70"/>
      <c r="D1200" s="71"/>
    </row>
    <row r="1201" spans="2:4" x14ac:dyDescent="0.2">
      <c r="B1201" s="69"/>
      <c r="C1201" s="70"/>
      <c r="D1201" s="71"/>
    </row>
    <row r="1202" spans="2:4" x14ac:dyDescent="0.2">
      <c r="B1202" s="69"/>
      <c r="C1202" s="70"/>
      <c r="D1202" s="71"/>
    </row>
    <row r="1203" spans="2:4" x14ac:dyDescent="0.2">
      <c r="B1203" s="69"/>
      <c r="C1203" s="70"/>
      <c r="D1203" s="71"/>
    </row>
    <row r="1204" spans="2:4" x14ac:dyDescent="0.2">
      <c r="B1204" s="69"/>
      <c r="C1204" s="70"/>
      <c r="D1204" s="71"/>
    </row>
    <row r="1205" spans="2:4" x14ac:dyDescent="0.2">
      <c r="B1205" s="69"/>
      <c r="C1205" s="70"/>
      <c r="D1205" s="71"/>
    </row>
    <row r="1206" spans="2:4" x14ac:dyDescent="0.2">
      <c r="B1206" s="69"/>
      <c r="C1206" s="70"/>
      <c r="D1206" s="71"/>
    </row>
    <row r="1207" spans="2:4" x14ac:dyDescent="0.2">
      <c r="B1207" s="69"/>
      <c r="C1207" s="70"/>
      <c r="D1207" s="71"/>
    </row>
    <row r="1208" spans="2:4" x14ac:dyDescent="0.2">
      <c r="B1208" s="69"/>
      <c r="C1208" s="70"/>
      <c r="D1208" s="71"/>
    </row>
    <row r="1209" spans="2:4" x14ac:dyDescent="0.2">
      <c r="B1209" s="69"/>
      <c r="C1209" s="70"/>
      <c r="D1209" s="71"/>
    </row>
    <row r="1210" spans="2:4" x14ac:dyDescent="0.2">
      <c r="B1210" s="69"/>
      <c r="C1210" s="70"/>
      <c r="D1210" s="71"/>
    </row>
    <row r="1211" spans="2:4" x14ac:dyDescent="0.2">
      <c r="B1211" s="69"/>
      <c r="C1211" s="70"/>
      <c r="D1211" s="71"/>
    </row>
    <row r="1212" spans="2:4" x14ac:dyDescent="0.2">
      <c r="B1212" s="69"/>
      <c r="C1212" s="70"/>
      <c r="D1212" s="71"/>
    </row>
    <row r="1213" spans="2:4" x14ac:dyDescent="0.2">
      <c r="B1213" s="69"/>
      <c r="C1213" s="70"/>
      <c r="D1213" s="71"/>
    </row>
    <row r="1214" spans="2:4" x14ac:dyDescent="0.2">
      <c r="B1214" s="69"/>
      <c r="C1214" s="70"/>
      <c r="D1214" s="71"/>
    </row>
    <row r="1215" spans="2:4" x14ac:dyDescent="0.2">
      <c r="B1215" s="69"/>
      <c r="C1215" s="70"/>
      <c r="D1215" s="71"/>
    </row>
    <row r="1216" spans="2:4" x14ac:dyDescent="0.2">
      <c r="B1216" s="69"/>
      <c r="C1216" s="70"/>
      <c r="D1216" s="71"/>
    </row>
    <row r="1217" spans="2:4" x14ac:dyDescent="0.2">
      <c r="B1217" s="69"/>
      <c r="C1217" s="70"/>
      <c r="D1217" s="71"/>
    </row>
    <row r="1218" spans="2:4" x14ac:dyDescent="0.2">
      <c r="B1218" s="69"/>
      <c r="C1218" s="70"/>
      <c r="D1218" s="71"/>
    </row>
    <row r="1219" spans="2:4" x14ac:dyDescent="0.2">
      <c r="B1219" s="69"/>
      <c r="C1219" s="70"/>
      <c r="D1219" s="71"/>
    </row>
    <row r="1220" spans="2:4" x14ac:dyDescent="0.2">
      <c r="B1220" s="69"/>
      <c r="C1220" s="70"/>
      <c r="D1220" s="71"/>
    </row>
    <row r="1221" spans="2:4" x14ac:dyDescent="0.2">
      <c r="B1221" s="69"/>
      <c r="C1221" s="70"/>
      <c r="D1221" s="71"/>
    </row>
    <row r="1222" spans="2:4" x14ac:dyDescent="0.2">
      <c r="B1222" s="69"/>
      <c r="C1222" s="70"/>
      <c r="D1222" s="71"/>
    </row>
    <row r="1223" spans="2:4" x14ac:dyDescent="0.2">
      <c r="B1223" s="69"/>
      <c r="C1223" s="70"/>
      <c r="D1223" s="71"/>
    </row>
    <row r="1224" spans="2:4" x14ac:dyDescent="0.2">
      <c r="B1224" s="69"/>
      <c r="C1224" s="70"/>
      <c r="D1224" s="71"/>
    </row>
    <row r="1225" spans="2:4" x14ac:dyDescent="0.2">
      <c r="B1225" s="69"/>
      <c r="C1225" s="70"/>
      <c r="D1225" s="71"/>
    </row>
    <row r="1226" spans="2:4" x14ac:dyDescent="0.2">
      <c r="B1226" s="69"/>
      <c r="C1226" s="70"/>
      <c r="D1226" s="71"/>
    </row>
    <row r="1227" spans="2:4" x14ac:dyDescent="0.2">
      <c r="B1227" s="69"/>
      <c r="C1227" s="70"/>
      <c r="D1227" s="71"/>
    </row>
    <row r="1228" spans="2:4" x14ac:dyDescent="0.2">
      <c r="B1228" s="69"/>
      <c r="C1228" s="70"/>
      <c r="D1228" s="71"/>
    </row>
    <row r="1229" spans="2:4" x14ac:dyDescent="0.2">
      <c r="B1229" s="69"/>
      <c r="C1229" s="70"/>
      <c r="D1229" s="71"/>
    </row>
    <row r="1230" spans="2:4" x14ac:dyDescent="0.2">
      <c r="B1230" s="69"/>
      <c r="C1230" s="70"/>
      <c r="D1230" s="71"/>
    </row>
    <row r="1231" spans="2:4" x14ac:dyDescent="0.2">
      <c r="B1231" s="69"/>
      <c r="C1231" s="70"/>
      <c r="D1231" s="71"/>
    </row>
    <row r="1232" spans="2:4" x14ac:dyDescent="0.2">
      <c r="B1232" s="69"/>
      <c r="C1232" s="70"/>
      <c r="D1232" s="71"/>
    </row>
    <row r="1233" spans="2:4" x14ac:dyDescent="0.2">
      <c r="B1233" s="69"/>
      <c r="C1233" s="70"/>
      <c r="D1233" s="71"/>
    </row>
    <row r="1234" spans="2:4" x14ac:dyDescent="0.2">
      <c r="B1234" s="69"/>
      <c r="C1234" s="70"/>
      <c r="D1234" s="71"/>
    </row>
    <row r="1235" spans="2:4" x14ac:dyDescent="0.2">
      <c r="B1235" s="69"/>
      <c r="C1235" s="70"/>
      <c r="D1235" s="71"/>
    </row>
    <row r="1236" spans="2:4" x14ac:dyDescent="0.2">
      <c r="B1236" s="69"/>
      <c r="C1236" s="70"/>
      <c r="D1236" s="71"/>
    </row>
    <row r="1237" spans="2:4" x14ac:dyDescent="0.2">
      <c r="B1237" s="69"/>
      <c r="C1237" s="70"/>
      <c r="D1237" s="71"/>
    </row>
    <row r="1238" spans="2:4" x14ac:dyDescent="0.2">
      <c r="B1238" s="69"/>
      <c r="C1238" s="70"/>
      <c r="D1238" s="71"/>
    </row>
    <row r="1239" spans="2:4" x14ac:dyDescent="0.2">
      <c r="B1239" s="69"/>
      <c r="C1239" s="70"/>
      <c r="D1239" s="71"/>
    </row>
    <row r="1240" spans="2:4" x14ac:dyDescent="0.2">
      <c r="B1240" s="69"/>
      <c r="C1240" s="70"/>
      <c r="D1240" s="71"/>
    </row>
    <row r="1241" spans="2:4" x14ac:dyDescent="0.2">
      <c r="B1241" s="69"/>
      <c r="C1241" s="70"/>
      <c r="D1241" s="71"/>
    </row>
    <row r="1242" spans="2:4" x14ac:dyDescent="0.2">
      <c r="B1242" s="69"/>
      <c r="C1242" s="70"/>
      <c r="D1242" s="71"/>
    </row>
    <row r="1243" spans="2:4" x14ac:dyDescent="0.2">
      <c r="B1243" s="69"/>
      <c r="C1243" s="70"/>
      <c r="D1243" s="71"/>
    </row>
    <row r="1244" spans="2:4" x14ac:dyDescent="0.2">
      <c r="B1244" s="69"/>
      <c r="C1244" s="70"/>
      <c r="D1244" s="71"/>
    </row>
    <row r="1245" spans="2:4" x14ac:dyDescent="0.2">
      <c r="B1245" s="69"/>
      <c r="C1245" s="70"/>
      <c r="D1245" s="71"/>
    </row>
    <row r="1246" spans="2:4" x14ac:dyDescent="0.2">
      <c r="B1246" s="69"/>
      <c r="C1246" s="70"/>
      <c r="D1246" s="71"/>
    </row>
    <row r="1247" spans="2:4" x14ac:dyDescent="0.2">
      <c r="B1247" s="69"/>
      <c r="C1247" s="70"/>
      <c r="D1247" s="71"/>
    </row>
    <row r="1248" spans="2:4" x14ac:dyDescent="0.2">
      <c r="B1248" s="69"/>
      <c r="C1248" s="70"/>
      <c r="D1248" s="71"/>
    </row>
    <row r="1249" spans="2:4" x14ac:dyDescent="0.2">
      <c r="B1249" s="69"/>
      <c r="C1249" s="70"/>
      <c r="D1249" s="71"/>
    </row>
    <row r="1250" spans="2:4" x14ac:dyDescent="0.2">
      <c r="B1250" s="69"/>
      <c r="C1250" s="70"/>
      <c r="D1250" s="71"/>
    </row>
    <row r="1251" spans="2:4" x14ac:dyDescent="0.2">
      <c r="B1251" s="69"/>
      <c r="C1251" s="70"/>
      <c r="D1251" s="71"/>
    </row>
    <row r="1252" spans="2:4" x14ac:dyDescent="0.2">
      <c r="B1252" s="69"/>
      <c r="C1252" s="70"/>
      <c r="D1252" s="71"/>
    </row>
    <row r="1253" spans="2:4" x14ac:dyDescent="0.2">
      <c r="B1253" s="69"/>
      <c r="C1253" s="70"/>
      <c r="D1253" s="71"/>
    </row>
    <row r="1254" spans="2:4" x14ac:dyDescent="0.2">
      <c r="B1254" s="69"/>
      <c r="C1254" s="70"/>
      <c r="D1254" s="71"/>
    </row>
    <row r="1255" spans="2:4" x14ac:dyDescent="0.2">
      <c r="B1255" s="69"/>
      <c r="C1255" s="70"/>
      <c r="D1255" s="71"/>
    </row>
    <row r="1256" spans="2:4" x14ac:dyDescent="0.2">
      <c r="B1256" s="69"/>
      <c r="C1256" s="70"/>
      <c r="D1256" s="71"/>
    </row>
    <row r="1257" spans="2:4" x14ac:dyDescent="0.2">
      <c r="B1257" s="69"/>
      <c r="C1257" s="70"/>
      <c r="D1257" s="71"/>
    </row>
    <row r="1258" spans="2:4" x14ac:dyDescent="0.2">
      <c r="B1258" s="69"/>
      <c r="C1258" s="70"/>
      <c r="D1258" s="71"/>
    </row>
    <row r="1259" spans="2:4" x14ac:dyDescent="0.2">
      <c r="B1259" s="69"/>
      <c r="C1259" s="70"/>
      <c r="D1259" s="71"/>
    </row>
    <row r="1260" spans="2:4" x14ac:dyDescent="0.2">
      <c r="B1260" s="69"/>
      <c r="C1260" s="70"/>
      <c r="D1260" s="71"/>
    </row>
    <row r="1261" spans="2:4" x14ac:dyDescent="0.2">
      <c r="B1261" s="69"/>
      <c r="C1261" s="70"/>
      <c r="D1261" s="71"/>
    </row>
    <row r="1262" spans="2:4" x14ac:dyDescent="0.2">
      <c r="B1262" s="69"/>
      <c r="C1262" s="70"/>
      <c r="D1262" s="71"/>
    </row>
    <row r="1263" spans="2:4" x14ac:dyDescent="0.2">
      <c r="B1263" s="69"/>
      <c r="C1263" s="70"/>
      <c r="D1263" s="71"/>
    </row>
    <row r="1264" spans="2:4" x14ac:dyDescent="0.2">
      <c r="B1264" s="69"/>
      <c r="C1264" s="70"/>
      <c r="D1264" s="71"/>
    </row>
    <row r="1265" spans="2:4" x14ac:dyDescent="0.2">
      <c r="B1265" s="69"/>
      <c r="C1265" s="70"/>
      <c r="D1265" s="71"/>
    </row>
    <row r="1266" spans="2:4" x14ac:dyDescent="0.2">
      <c r="B1266" s="69"/>
      <c r="C1266" s="70"/>
      <c r="D1266" s="71"/>
    </row>
    <row r="1267" spans="2:4" x14ac:dyDescent="0.2">
      <c r="B1267" s="69"/>
      <c r="C1267" s="70"/>
      <c r="D1267" s="71"/>
    </row>
    <row r="1268" spans="2:4" x14ac:dyDescent="0.2">
      <c r="B1268" s="69"/>
      <c r="C1268" s="70"/>
      <c r="D1268" s="71"/>
    </row>
    <row r="1269" spans="2:4" x14ac:dyDescent="0.2">
      <c r="B1269" s="69"/>
      <c r="C1269" s="70"/>
      <c r="D1269" s="71"/>
    </row>
    <row r="1270" spans="2:4" x14ac:dyDescent="0.2">
      <c r="B1270" s="69"/>
      <c r="C1270" s="70"/>
      <c r="D1270" s="71"/>
    </row>
    <row r="1271" spans="2:4" x14ac:dyDescent="0.2">
      <c r="B1271" s="69"/>
      <c r="C1271" s="70"/>
      <c r="D1271" s="71"/>
    </row>
    <row r="1272" spans="2:4" x14ac:dyDescent="0.2">
      <c r="B1272" s="69"/>
      <c r="C1272" s="70"/>
      <c r="D1272" s="71"/>
    </row>
    <row r="1273" spans="2:4" x14ac:dyDescent="0.2">
      <c r="B1273" s="69"/>
      <c r="C1273" s="70"/>
      <c r="D1273" s="71"/>
    </row>
    <row r="1274" spans="2:4" x14ac:dyDescent="0.2">
      <c r="B1274" s="69"/>
      <c r="C1274" s="70"/>
      <c r="D1274" s="71"/>
    </row>
    <row r="1275" spans="2:4" x14ac:dyDescent="0.2">
      <c r="B1275" s="69"/>
      <c r="C1275" s="70"/>
      <c r="D1275" s="71"/>
    </row>
    <row r="1276" spans="2:4" x14ac:dyDescent="0.2">
      <c r="B1276" s="69"/>
      <c r="C1276" s="70"/>
      <c r="D1276" s="71"/>
    </row>
    <row r="1277" spans="2:4" x14ac:dyDescent="0.2">
      <c r="B1277" s="69"/>
      <c r="C1277" s="70"/>
      <c r="D1277" s="71"/>
    </row>
    <row r="1278" spans="2:4" x14ac:dyDescent="0.2">
      <c r="B1278" s="69"/>
      <c r="C1278" s="70"/>
      <c r="D1278" s="71"/>
    </row>
    <row r="1279" spans="2:4" x14ac:dyDescent="0.2">
      <c r="B1279" s="69"/>
      <c r="C1279" s="70"/>
      <c r="D1279" s="71"/>
    </row>
    <row r="1280" spans="2:4" x14ac:dyDescent="0.2">
      <c r="B1280" s="69"/>
      <c r="C1280" s="70"/>
      <c r="D1280" s="71"/>
    </row>
    <row r="1281" spans="2:4" x14ac:dyDescent="0.2">
      <c r="B1281" s="69"/>
      <c r="C1281" s="70"/>
      <c r="D1281" s="71"/>
    </row>
    <row r="1282" spans="2:4" x14ac:dyDescent="0.2">
      <c r="B1282" s="69"/>
      <c r="C1282" s="70"/>
      <c r="D1282" s="71"/>
    </row>
    <row r="1283" spans="2:4" x14ac:dyDescent="0.2">
      <c r="B1283" s="69"/>
      <c r="C1283" s="70"/>
      <c r="D1283" s="71"/>
    </row>
    <row r="1284" spans="2:4" x14ac:dyDescent="0.2">
      <c r="B1284" s="69"/>
      <c r="C1284" s="70"/>
      <c r="D1284" s="71"/>
    </row>
    <row r="1285" spans="2:4" x14ac:dyDescent="0.2">
      <c r="B1285" s="69"/>
      <c r="C1285" s="70"/>
      <c r="D1285" s="71"/>
    </row>
    <row r="1286" spans="2:4" x14ac:dyDescent="0.2">
      <c r="B1286" s="69"/>
      <c r="C1286" s="70"/>
      <c r="D1286" s="71"/>
    </row>
    <row r="1287" spans="2:4" x14ac:dyDescent="0.2">
      <c r="B1287" s="69"/>
      <c r="C1287" s="70"/>
      <c r="D1287" s="71"/>
    </row>
    <row r="1288" spans="2:4" x14ac:dyDescent="0.2">
      <c r="B1288" s="69"/>
      <c r="C1288" s="70"/>
      <c r="D1288" s="71"/>
    </row>
    <row r="1289" spans="2:4" x14ac:dyDescent="0.2">
      <c r="B1289" s="69"/>
      <c r="C1289" s="70"/>
      <c r="D1289" s="71"/>
    </row>
    <row r="1290" spans="2:4" x14ac:dyDescent="0.2">
      <c r="B1290" s="69"/>
      <c r="C1290" s="70"/>
      <c r="D1290" s="71"/>
    </row>
    <row r="1291" spans="2:4" x14ac:dyDescent="0.2">
      <c r="B1291" s="69"/>
      <c r="C1291" s="70"/>
      <c r="D1291" s="71"/>
    </row>
    <row r="1292" spans="2:4" x14ac:dyDescent="0.2">
      <c r="B1292" s="69"/>
      <c r="C1292" s="70"/>
      <c r="D1292" s="71"/>
    </row>
    <row r="1293" spans="2:4" x14ac:dyDescent="0.2">
      <c r="B1293" s="69"/>
      <c r="C1293" s="70"/>
      <c r="D1293" s="71"/>
    </row>
    <row r="1294" spans="2:4" x14ac:dyDescent="0.2">
      <c r="B1294" s="69"/>
      <c r="C1294" s="70"/>
      <c r="D1294" s="71"/>
    </row>
    <row r="1295" spans="2:4" x14ac:dyDescent="0.2">
      <c r="B1295" s="69"/>
      <c r="C1295" s="70"/>
      <c r="D1295" s="71"/>
    </row>
    <row r="1296" spans="2:4" x14ac:dyDescent="0.2">
      <c r="B1296" s="69"/>
      <c r="C1296" s="70"/>
      <c r="D1296" s="71"/>
    </row>
    <row r="1297" spans="2:4" x14ac:dyDescent="0.2">
      <c r="B1297" s="69"/>
      <c r="C1297" s="70"/>
      <c r="D1297" s="71"/>
    </row>
    <row r="1298" spans="2:4" x14ac:dyDescent="0.2">
      <c r="B1298" s="69"/>
      <c r="C1298" s="70"/>
      <c r="D1298" s="71"/>
    </row>
    <row r="1299" spans="2:4" x14ac:dyDescent="0.2">
      <c r="B1299" s="69"/>
      <c r="C1299" s="70"/>
      <c r="D1299" s="71"/>
    </row>
    <row r="1300" spans="2:4" x14ac:dyDescent="0.2">
      <c r="B1300" s="69"/>
      <c r="C1300" s="70"/>
      <c r="D1300" s="71"/>
    </row>
    <row r="1301" spans="2:4" x14ac:dyDescent="0.2">
      <c r="B1301" s="69"/>
      <c r="C1301" s="70"/>
      <c r="D1301" s="71"/>
    </row>
    <row r="1302" spans="2:4" x14ac:dyDescent="0.2">
      <c r="B1302" s="69"/>
      <c r="C1302" s="70"/>
      <c r="D1302" s="71"/>
    </row>
    <row r="1303" spans="2:4" x14ac:dyDescent="0.2">
      <c r="B1303" s="69"/>
      <c r="C1303" s="70"/>
      <c r="D1303" s="71"/>
    </row>
    <row r="1304" spans="2:4" x14ac:dyDescent="0.2">
      <c r="B1304" s="69"/>
      <c r="C1304" s="70"/>
      <c r="D1304" s="71"/>
    </row>
    <row r="1305" spans="2:4" x14ac:dyDescent="0.2">
      <c r="B1305" s="69"/>
      <c r="C1305" s="70"/>
      <c r="D1305" s="71"/>
    </row>
    <row r="1306" spans="2:4" x14ac:dyDescent="0.2">
      <c r="B1306" s="69"/>
      <c r="C1306" s="70"/>
      <c r="D1306" s="71"/>
    </row>
    <row r="1307" spans="2:4" x14ac:dyDescent="0.2">
      <c r="B1307" s="69"/>
      <c r="C1307" s="70"/>
      <c r="D1307" s="71"/>
    </row>
    <row r="1308" spans="2:4" x14ac:dyDescent="0.2">
      <c r="B1308" s="69"/>
      <c r="C1308" s="70"/>
      <c r="D1308" s="71"/>
    </row>
    <row r="1309" spans="2:4" x14ac:dyDescent="0.2">
      <c r="B1309" s="69"/>
      <c r="C1309" s="70"/>
      <c r="D1309" s="71"/>
    </row>
    <row r="1310" spans="2:4" x14ac:dyDescent="0.2">
      <c r="B1310" s="69"/>
      <c r="C1310" s="70"/>
      <c r="D1310" s="71"/>
    </row>
    <row r="1311" spans="2:4" x14ac:dyDescent="0.2">
      <c r="B1311" s="69"/>
      <c r="C1311" s="70"/>
      <c r="D1311" s="71"/>
    </row>
    <row r="1312" spans="2:4" x14ac:dyDescent="0.2">
      <c r="B1312" s="69"/>
      <c r="C1312" s="70"/>
      <c r="D1312" s="71"/>
    </row>
    <row r="1313" spans="2:4" x14ac:dyDescent="0.2">
      <c r="B1313" s="69"/>
      <c r="C1313" s="70"/>
      <c r="D1313" s="71"/>
    </row>
    <row r="1314" spans="2:4" x14ac:dyDescent="0.2">
      <c r="B1314" s="69"/>
      <c r="C1314" s="70"/>
      <c r="D1314" s="71"/>
    </row>
    <row r="1315" spans="2:4" x14ac:dyDescent="0.2">
      <c r="B1315" s="69"/>
      <c r="C1315" s="70"/>
      <c r="D1315" s="71"/>
    </row>
    <row r="1316" spans="2:4" x14ac:dyDescent="0.2">
      <c r="B1316" s="69"/>
      <c r="C1316" s="70"/>
      <c r="D1316" s="71"/>
    </row>
    <row r="1317" spans="2:4" x14ac:dyDescent="0.2">
      <c r="B1317" s="69"/>
      <c r="C1317" s="70"/>
      <c r="D1317" s="71"/>
    </row>
    <row r="1318" spans="2:4" x14ac:dyDescent="0.2">
      <c r="B1318" s="69"/>
      <c r="C1318" s="70"/>
      <c r="D1318" s="71"/>
    </row>
    <row r="1319" spans="2:4" x14ac:dyDescent="0.2">
      <c r="B1319" s="69"/>
      <c r="C1319" s="70"/>
      <c r="D1319" s="71"/>
    </row>
    <row r="1320" spans="2:4" x14ac:dyDescent="0.2">
      <c r="B1320" s="69"/>
      <c r="C1320" s="70"/>
      <c r="D1320" s="71"/>
    </row>
    <row r="1321" spans="2:4" x14ac:dyDescent="0.2">
      <c r="B1321" s="69"/>
      <c r="C1321" s="70"/>
      <c r="D1321" s="71"/>
    </row>
    <row r="1322" spans="2:4" x14ac:dyDescent="0.2">
      <c r="B1322" s="69"/>
      <c r="C1322" s="70"/>
      <c r="D1322" s="71"/>
    </row>
    <row r="1323" spans="2:4" x14ac:dyDescent="0.2">
      <c r="B1323" s="69"/>
      <c r="C1323" s="70"/>
      <c r="D1323" s="71"/>
    </row>
    <row r="1324" spans="2:4" x14ac:dyDescent="0.2">
      <c r="B1324" s="69"/>
      <c r="C1324" s="70"/>
      <c r="D1324" s="71"/>
    </row>
    <row r="1325" spans="2:4" x14ac:dyDescent="0.2">
      <c r="B1325" s="69"/>
      <c r="C1325" s="70"/>
      <c r="D1325" s="71"/>
    </row>
    <row r="1326" spans="2:4" x14ac:dyDescent="0.2">
      <c r="B1326" s="69"/>
      <c r="C1326" s="70"/>
      <c r="D1326" s="71"/>
    </row>
    <row r="1327" spans="2:4" x14ac:dyDescent="0.2">
      <c r="B1327" s="69"/>
      <c r="C1327" s="70"/>
      <c r="D1327" s="71"/>
    </row>
    <row r="1328" spans="2:4" x14ac:dyDescent="0.2">
      <c r="B1328" s="69"/>
      <c r="C1328" s="70"/>
      <c r="D1328" s="71"/>
    </row>
    <row r="1329" spans="2:4" x14ac:dyDescent="0.2">
      <c r="B1329" s="69"/>
      <c r="C1329" s="70"/>
      <c r="D1329" s="71"/>
    </row>
    <row r="1330" spans="2:4" x14ac:dyDescent="0.2">
      <c r="B1330" s="69"/>
      <c r="C1330" s="70"/>
      <c r="D1330" s="71"/>
    </row>
    <row r="1331" spans="2:4" x14ac:dyDescent="0.2">
      <c r="B1331" s="69"/>
      <c r="C1331" s="70"/>
      <c r="D1331" s="71"/>
    </row>
    <row r="1332" spans="2:4" x14ac:dyDescent="0.2">
      <c r="B1332" s="69"/>
      <c r="C1332" s="70"/>
      <c r="D1332" s="71"/>
    </row>
    <row r="1333" spans="2:4" x14ac:dyDescent="0.2">
      <c r="B1333" s="69"/>
      <c r="C1333" s="70"/>
      <c r="D1333" s="71"/>
    </row>
    <row r="1334" spans="2:4" x14ac:dyDescent="0.2">
      <c r="B1334" s="69"/>
      <c r="C1334" s="70"/>
      <c r="D1334" s="71"/>
    </row>
    <row r="1335" spans="2:4" x14ac:dyDescent="0.2">
      <c r="B1335" s="69"/>
      <c r="C1335" s="70"/>
      <c r="D1335" s="71"/>
    </row>
    <row r="1336" spans="2:4" x14ac:dyDescent="0.2">
      <c r="B1336" s="69"/>
      <c r="C1336" s="70"/>
      <c r="D1336" s="71"/>
    </row>
    <row r="1337" spans="2:4" x14ac:dyDescent="0.2">
      <c r="B1337" s="69"/>
      <c r="C1337" s="70"/>
      <c r="D1337" s="71"/>
    </row>
    <row r="1338" spans="2:4" x14ac:dyDescent="0.2">
      <c r="B1338" s="69"/>
      <c r="C1338" s="70"/>
      <c r="D1338" s="71"/>
    </row>
    <row r="1339" spans="2:4" x14ac:dyDescent="0.2">
      <c r="B1339" s="69"/>
      <c r="C1339" s="70"/>
      <c r="D1339" s="71"/>
    </row>
    <row r="1340" spans="2:4" x14ac:dyDescent="0.2">
      <c r="B1340" s="69"/>
      <c r="C1340" s="70"/>
      <c r="D1340" s="71"/>
    </row>
    <row r="1341" spans="2:4" x14ac:dyDescent="0.2">
      <c r="B1341" s="69"/>
      <c r="C1341" s="70"/>
      <c r="D1341" s="71"/>
    </row>
    <row r="1342" spans="2:4" x14ac:dyDescent="0.2">
      <c r="B1342" s="69"/>
      <c r="C1342" s="70"/>
      <c r="D1342" s="71"/>
    </row>
    <row r="1343" spans="2:4" x14ac:dyDescent="0.2">
      <c r="B1343" s="69"/>
      <c r="C1343" s="70"/>
      <c r="D1343" s="71"/>
    </row>
    <row r="1344" spans="2:4" x14ac:dyDescent="0.2">
      <c r="B1344" s="69"/>
      <c r="C1344" s="70"/>
      <c r="D1344" s="71"/>
    </row>
    <row r="1345" spans="2:4" x14ac:dyDescent="0.2">
      <c r="B1345" s="69"/>
      <c r="C1345" s="70"/>
      <c r="D1345" s="71"/>
    </row>
    <row r="1346" spans="2:4" x14ac:dyDescent="0.2">
      <c r="B1346" s="69"/>
      <c r="C1346" s="70"/>
      <c r="D1346" s="71"/>
    </row>
    <row r="1347" spans="2:4" x14ac:dyDescent="0.2">
      <c r="B1347" s="69"/>
      <c r="C1347" s="70"/>
      <c r="D1347" s="71"/>
    </row>
    <row r="1348" spans="2:4" x14ac:dyDescent="0.2">
      <c r="B1348" s="69"/>
      <c r="C1348" s="70"/>
      <c r="D1348" s="71"/>
    </row>
    <row r="1349" spans="2:4" x14ac:dyDescent="0.2">
      <c r="B1349" s="69"/>
      <c r="C1349" s="70"/>
      <c r="D1349" s="71"/>
    </row>
    <row r="1350" spans="2:4" x14ac:dyDescent="0.2">
      <c r="B1350" s="69"/>
      <c r="C1350" s="70"/>
      <c r="D1350" s="71"/>
    </row>
    <row r="1351" spans="2:4" x14ac:dyDescent="0.2">
      <c r="B1351" s="69"/>
      <c r="C1351" s="70"/>
      <c r="D1351" s="71"/>
    </row>
    <row r="1352" spans="2:4" x14ac:dyDescent="0.2">
      <c r="B1352" s="69"/>
      <c r="C1352" s="70"/>
      <c r="D1352" s="71"/>
    </row>
    <row r="1353" spans="2:4" x14ac:dyDescent="0.2">
      <c r="B1353" s="69"/>
      <c r="C1353" s="70"/>
      <c r="D1353" s="71"/>
    </row>
    <row r="1354" spans="2:4" x14ac:dyDescent="0.2">
      <c r="B1354" s="69"/>
      <c r="C1354" s="70"/>
      <c r="D1354" s="71"/>
    </row>
    <row r="1355" spans="2:4" x14ac:dyDescent="0.2">
      <c r="B1355" s="69"/>
      <c r="C1355" s="70"/>
      <c r="D1355" s="71"/>
    </row>
    <row r="1356" spans="2:4" x14ac:dyDescent="0.2">
      <c r="B1356" s="69"/>
      <c r="C1356" s="70"/>
      <c r="D1356" s="71"/>
    </row>
    <row r="1357" spans="2:4" x14ac:dyDescent="0.2">
      <c r="B1357" s="69"/>
      <c r="C1357" s="70"/>
      <c r="D1357" s="71"/>
    </row>
    <row r="1358" spans="2:4" x14ac:dyDescent="0.2">
      <c r="B1358" s="69"/>
      <c r="C1358" s="70"/>
      <c r="D1358" s="71"/>
    </row>
    <row r="1359" spans="2:4" x14ac:dyDescent="0.2">
      <c r="B1359" s="69"/>
      <c r="C1359" s="70"/>
      <c r="D1359" s="71"/>
    </row>
    <row r="1360" spans="2:4" x14ac:dyDescent="0.2">
      <c r="B1360" s="69"/>
      <c r="C1360" s="70"/>
      <c r="D1360" s="71"/>
    </row>
    <row r="1361" spans="2:4" x14ac:dyDescent="0.2">
      <c r="B1361" s="69"/>
      <c r="C1361" s="70"/>
      <c r="D1361" s="71"/>
    </row>
    <row r="1362" spans="2:4" x14ac:dyDescent="0.2">
      <c r="B1362" s="69"/>
      <c r="C1362" s="70"/>
      <c r="D1362" s="71"/>
    </row>
    <row r="1363" spans="2:4" x14ac:dyDescent="0.2">
      <c r="B1363" s="69"/>
      <c r="C1363" s="70"/>
      <c r="D1363" s="71"/>
    </row>
    <row r="1364" spans="2:4" x14ac:dyDescent="0.2">
      <c r="B1364" s="69"/>
      <c r="C1364" s="70"/>
      <c r="D1364" s="71"/>
    </row>
    <row r="1365" spans="2:4" x14ac:dyDescent="0.2">
      <c r="B1365" s="69"/>
      <c r="C1365" s="70"/>
      <c r="D1365" s="71"/>
    </row>
    <row r="1366" spans="2:4" x14ac:dyDescent="0.2">
      <c r="B1366" s="69"/>
      <c r="C1366" s="70"/>
      <c r="D1366" s="71"/>
    </row>
    <row r="1367" spans="2:4" x14ac:dyDescent="0.2">
      <c r="B1367" s="69"/>
      <c r="C1367" s="70"/>
      <c r="D1367" s="71"/>
    </row>
    <row r="1368" spans="2:4" x14ac:dyDescent="0.2">
      <c r="B1368" s="69"/>
      <c r="C1368" s="70"/>
      <c r="D1368" s="71"/>
    </row>
    <row r="1369" spans="2:4" x14ac:dyDescent="0.2">
      <c r="B1369" s="69"/>
      <c r="C1369" s="70"/>
      <c r="D1369" s="71"/>
    </row>
    <row r="1370" spans="2:4" x14ac:dyDescent="0.2">
      <c r="B1370" s="69"/>
      <c r="C1370" s="70"/>
      <c r="D1370" s="71"/>
    </row>
    <row r="1371" spans="2:4" x14ac:dyDescent="0.2">
      <c r="B1371" s="69"/>
      <c r="C1371" s="70"/>
      <c r="D1371" s="71"/>
    </row>
    <row r="1372" spans="2:4" x14ac:dyDescent="0.2">
      <c r="B1372" s="69"/>
      <c r="C1372" s="70"/>
      <c r="D1372" s="71"/>
    </row>
    <row r="1373" spans="2:4" x14ac:dyDescent="0.2">
      <c r="B1373" s="69"/>
      <c r="C1373" s="70"/>
      <c r="D1373" s="71"/>
    </row>
    <row r="1374" spans="2:4" x14ac:dyDescent="0.2">
      <c r="B1374" s="69"/>
      <c r="C1374" s="70"/>
      <c r="D1374" s="71"/>
    </row>
    <row r="1375" spans="2:4" x14ac:dyDescent="0.2">
      <c r="B1375" s="69"/>
      <c r="C1375" s="70"/>
      <c r="D1375" s="71"/>
    </row>
    <row r="1376" spans="2:4" x14ac:dyDescent="0.2">
      <c r="B1376" s="69"/>
      <c r="C1376" s="70"/>
      <c r="D1376" s="71"/>
    </row>
    <row r="1377" spans="2:4" x14ac:dyDescent="0.2">
      <c r="B1377" s="69"/>
      <c r="C1377" s="70"/>
      <c r="D1377" s="71"/>
    </row>
    <row r="1378" spans="2:4" x14ac:dyDescent="0.2">
      <c r="B1378" s="69"/>
      <c r="C1378" s="70"/>
      <c r="D1378" s="71"/>
    </row>
    <row r="1379" spans="2:4" x14ac:dyDescent="0.2">
      <c r="B1379" s="69"/>
      <c r="C1379" s="70"/>
      <c r="D1379" s="71"/>
    </row>
    <row r="1380" spans="2:4" x14ac:dyDescent="0.2">
      <c r="B1380" s="69"/>
      <c r="C1380" s="70"/>
      <c r="D1380" s="71"/>
    </row>
    <row r="1381" spans="2:4" x14ac:dyDescent="0.2">
      <c r="B1381" s="69"/>
      <c r="C1381" s="70"/>
      <c r="D1381" s="71"/>
    </row>
    <row r="1382" spans="2:4" x14ac:dyDescent="0.2">
      <c r="B1382" s="69"/>
      <c r="C1382" s="70"/>
      <c r="D1382" s="71"/>
    </row>
    <row r="1383" spans="2:4" x14ac:dyDescent="0.2">
      <c r="B1383" s="69"/>
      <c r="C1383" s="70"/>
      <c r="D1383" s="71"/>
    </row>
    <row r="1384" spans="2:4" x14ac:dyDescent="0.2">
      <c r="B1384" s="69"/>
      <c r="C1384" s="70"/>
      <c r="D1384" s="71"/>
    </row>
    <row r="1385" spans="2:4" x14ac:dyDescent="0.2">
      <c r="B1385" s="69"/>
      <c r="C1385" s="70"/>
      <c r="D1385" s="71"/>
    </row>
    <row r="1386" spans="2:4" x14ac:dyDescent="0.2">
      <c r="B1386" s="69"/>
      <c r="C1386" s="70"/>
      <c r="D1386" s="71"/>
    </row>
    <row r="1387" spans="2:4" x14ac:dyDescent="0.2">
      <c r="B1387" s="69"/>
      <c r="C1387" s="70"/>
      <c r="D1387" s="71"/>
    </row>
    <row r="1388" spans="2:4" x14ac:dyDescent="0.2">
      <c r="B1388" s="69"/>
      <c r="C1388" s="70"/>
      <c r="D1388" s="71"/>
    </row>
    <row r="1389" spans="2:4" x14ac:dyDescent="0.2">
      <c r="B1389" s="69"/>
      <c r="C1389" s="70"/>
      <c r="D1389" s="71"/>
    </row>
    <row r="1390" spans="2:4" x14ac:dyDescent="0.2">
      <c r="B1390" s="69"/>
      <c r="C1390" s="70"/>
      <c r="D1390" s="71"/>
    </row>
    <row r="1391" spans="2:4" x14ac:dyDescent="0.2">
      <c r="B1391" s="69"/>
      <c r="C1391" s="70"/>
      <c r="D1391" s="71"/>
    </row>
    <row r="1392" spans="2:4" x14ac:dyDescent="0.2">
      <c r="B1392" s="69"/>
      <c r="C1392" s="70"/>
      <c r="D1392" s="71"/>
    </row>
    <row r="1393" spans="2:4" x14ac:dyDescent="0.2">
      <c r="B1393" s="69"/>
      <c r="C1393" s="70"/>
      <c r="D1393" s="71"/>
    </row>
    <row r="1394" spans="2:4" x14ac:dyDescent="0.2">
      <c r="B1394" s="69"/>
      <c r="C1394" s="70"/>
      <c r="D1394" s="71"/>
    </row>
    <row r="1395" spans="2:4" x14ac:dyDescent="0.2">
      <c r="B1395" s="69"/>
      <c r="C1395" s="70"/>
      <c r="D1395" s="71"/>
    </row>
    <row r="1396" spans="2:4" x14ac:dyDescent="0.2">
      <c r="B1396" s="69"/>
      <c r="C1396" s="70"/>
      <c r="D1396" s="71"/>
    </row>
    <row r="1397" spans="2:4" x14ac:dyDescent="0.2">
      <c r="B1397" s="69"/>
      <c r="C1397" s="70"/>
      <c r="D1397" s="71"/>
    </row>
    <row r="1398" spans="2:4" x14ac:dyDescent="0.2">
      <c r="B1398" s="69"/>
      <c r="C1398" s="70"/>
      <c r="D1398" s="71"/>
    </row>
    <row r="1399" spans="2:4" x14ac:dyDescent="0.2">
      <c r="B1399" s="69"/>
      <c r="C1399" s="70"/>
      <c r="D1399" s="71"/>
    </row>
    <row r="1400" spans="2:4" x14ac:dyDescent="0.2">
      <c r="B1400" s="69"/>
      <c r="C1400" s="70"/>
      <c r="D1400" s="71"/>
    </row>
    <row r="1401" spans="2:4" x14ac:dyDescent="0.2">
      <c r="B1401" s="69"/>
      <c r="C1401" s="70"/>
      <c r="D1401" s="71"/>
    </row>
    <row r="1402" spans="2:4" x14ac:dyDescent="0.2">
      <c r="B1402" s="69"/>
      <c r="C1402" s="70"/>
      <c r="D1402" s="71"/>
    </row>
    <row r="1403" spans="2:4" x14ac:dyDescent="0.2">
      <c r="B1403" s="69"/>
      <c r="C1403" s="70"/>
      <c r="D1403" s="71"/>
    </row>
    <row r="1404" spans="2:4" x14ac:dyDescent="0.2">
      <c r="B1404" s="69"/>
      <c r="C1404" s="70"/>
      <c r="D1404" s="71"/>
    </row>
    <row r="1405" spans="2:4" x14ac:dyDescent="0.2">
      <c r="B1405" s="69"/>
      <c r="C1405" s="70"/>
      <c r="D1405" s="71"/>
    </row>
    <row r="1406" spans="2:4" x14ac:dyDescent="0.2">
      <c r="B1406" s="69"/>
      <c r="C1406" s="70"/>
      <c r="D1406" s="71"/>
    </row>
    <row r="1407" spans="2:4" x14ac:dyDescent="0.2">
      <c r="B1407" s="69"/>
      <c r="C1407" s="70"/>
      <c r="D1407" s="71"/>
    </row>
    <row r="1408" spans="2:4" x14ac:dyDescent="0.2">
      <c r="B1408" s="69"/>
      <c r="C1408" s="70"/>
      <c r="D1408" s="71"/>
    </row>
    <row r="1409" spans="2:4" x14ac:dyDescent="0.2">
      <c r="B1409" s="69"/>
      <c r="C1409" s="70"/>
      <c r="D1409" s="71"/>
    </row>
    <row r="1410" spans="2:4" x14ac:dyDescent="0.2">
      <c r="B1410" s="69"/>
      <c r="C1410" s="70"/>
      <c r="D1410" s="71"/>
    </row>
    <row r="1411" spans="2:4" x14ac:dyDescent="0.2">
      <c r="B1411" s="69"/>
      <c r="C1411" s="70"/>
      <c r="D1411" s="71"/>
    </row>
    <row r="1412" spans="2:4" x14ac:dyDescent="0.2">
      <c r="B1412" s="69"/>
      <c r="C1412" s="70"/>
      <c r="D1412" s="71"/>
    </row>
    <row r="1413" spans="2:4" x14ac:dyDescent="0.2">
      <c r="B1413" s="69"/>
      <c r="C1413" s="70"/>
      <c r="D1413" s="71"/>
    </row>
    <row r="1414" spans="2:4" x14ac:dyDescent="0.2">
      <c r="B1414" s="69"/>
      <c r="C1414" s="70"/>
      <c r="D1414" s="71"/>
    </row>
    <row r="1415" spans="2:4" x14ac:dyDescent="0.2">
      <c r="B1415" s="69"/>
      <c r="C1415" s="70"/>
      <c r="D1415" s="71"/>
    </row>
    <row r="1416" spans="2:4" x14ac:dyDescent="0.2">
      <c r="B1416" s="69"/>
      <c r="C1416" s="70"/>
      <c r="D1416" s="71"/>
    </row>
    <row r="1417" spans="2:4" x14ac:dyDescent="0.2">
      <c r="B1417" s="69"/>
      <c r="C1417" s="70"/>
      <c r="D1417" s="71"/>
    </row>
    <row r="1418" spans="2:4" x14ac:dyDescent="0.2">
      <c r="B1418" s="69"/>
      <c r="C1418" s="70"/>
      <c r="D1418" s="71"/>
    </row>
    <row r="1419" spans="2:4" x14ac:dyDescent="0.2">
      <c r="B1419" s="69"/>
      <c r="C1419" s="70"/>
      <c r="D1419" s="71"/>
    </row>
    <row r="1420" spans="2:4" x14ac:dyDescent="0.2">
      <c r="B1420" s="69"/>
      <c r="C1420" s="70"/>
      <c r="D1420" s="71"/>
    </row>
    <row r="1421" spans="2:4" x14ac:dyDescent="0.2">
      <c r="B1421" s="69"/>
      <c r="C1421" s="70"/>
      <c r="D1421" s="71"/>
    </row>
    <row r="1422" spans="2:4" x14ac:dyDescent="0.2">
      <c r="B1422" s="69"/>
      <c r="C1422" s="70"/>
      <c r="D1422" s="71"/>
    </row>
    <row r="1423" spans="2:4" x14ac:dyDescent="0.2">
      <c r="B1423" s="69"/>
      <c r="C1423" s="70"/>
      <c r="D1423" s="71"/>
    </row>
    <row r="1424" spans="2:4" x14ac:dyDescent="0.2">
      <c r="B1424" s="69"/>
      <c r="C1424" s="70"/>
      <c r="D1424" s="71"/>
    </row>
    <row r="1425" spans="2:4" x14ac:dyDescent="0.2">
      <c r="B1425" s="69"/>
      <c r="C1425" s="70"/>
      <c r="D1425" s="71"/>
    </row>
    <row r="1426" spans="2:4" x14ac:dyDescent="0.2">
      <c r="B1426" s="69"/>
      <c r="C1426" s="70"/>
      <c r="D1426" s="71"/>
    </row>
    <row r="1427" spans="2:4" x14ac:dyDescent="0.2">
      <c r="B1427" s="69"/>
      <c r="C1427" s="70"/>
      <c r="D1427" s="71"/>
    </row>
    <row r="1428" spans="2:4" x14ac:dyDescent="0.2">
      <c r="B1428" s="69"/>
      <c r="C1428" s="70"/>
      <c r="D1428" s="71"/>
    </row>
    <row r="1429" spans="2:4" x14ac:dyDescent="0.2">
      <c r="B1429" s="69"/>
      <c r="C1429" s="70"/>
      <c r="D1429" s="71"/>
    </row>
    <row r="1430" spans="2:4" x14ac:dyDescent="0.2">
      <c r="B1430" s="69"/>
      <c r="C1430" s="70"/>
      <c r="D1430" s="71"/>
    </row>
    <row r="1431" spans="2:4" x14ac:dyDescent="0.2">
      <c r="B1431" s="69"/>
      <c r="C1431" s="70"/>
      <c r="D1431" s="71"/>
    </row>
    <row r="1432" spans="2:4" x14ac:dyDescent="0.2">
      <c r="B1432" s="69"/>
      <c r="C1432" s="70"/>
      <c r="D1432" s="71"/>
    </row>
    <row r="1433" spans="2:4" x14ac:dyDescent="0.2">
      <c r="B1433" s="69"/>
      <c r="C1433" s="70"/>
      <c r="D1433" s="71"/>
    </row>
    <row r="1434" spans="2:4" x14ac:dyDescent="0.2">
      <c r="B1434" s="69"/>
      <c r="C1434" s="70"/>
      <c r="D1434" s="71"/>
    </row>
    <row r="1435" spans="2:4" x14ac:dyDescent="0.2">
      <c r="B1435" s="69"/>
      <c r="C1435" s="70"/>
      <c r="D1435" s="71"/>
    </row>
    <row r="1436" spans="2:4" x14ac:dyDescent="0.2">
      <c r="B1436" s="69"/>
      <c r="C1436" s="70"/>
      <c r="D1436" s="71"/>
    </row>
    <row r="1437" spans="2:4" x14ac:dyDescent="0.2">
      <c r="B1437" s="69"/>
      <c r="C1437" s="70"/>
      <c r="D1437" s="71"/>
    </row>
    <row r="1438" spans="2:4" x14ac:dyDescent="0.2">
      <c r="B1438" s="69"/>
      <c r="C1438" s="70"/>
      <c r="D1438" s="71"/>
    </row>
    <row r="1439" spans="2:4" x14ac:dyDescent="0.2">
      <c r="B1439" s="69"/>
      <c r="C1439" s="70"/>
      <c r="D1439" s="71"/>
    </row>
    <row r="1440" spans="2:4" x14ac:dyDescent="0.2">
      <c r="B1440" s="69"/>
      <c r="C1440" s="70"/>
      <c r="D1440" s="71"/>
    </row>
    <row r="1441" spans="2:4" x14ac:dyDescent="0.2">
      <c r="B1441" s="69"/>
      <c r="C1441" s="70"/>
      <c r="D1441" s="71"/>
    </row>
    <row r="1442" spans="2:4" x14ac:dyDescent="0.2">
      <c r="B1442" s="69"/>
      <c r="C1442" s="70"/>
      <c r="D1442" s="71"/>
    </row>
    <row r="1443" spans="2:4" x14ac:dyDescent="0.2">
      <c r="B1443" s="69"/>
      <c r="C1443" s="70"/>
      <c r="D1443" s="71"/>
    </row>
    <row r="1444" spans="2:4" x14ac:dyDescent="0.2">
      <c r="B1444" s="69"/>
      <c r="C1444" s="70"/>
      <c r="D1444" s="71"/>
    </row>
    <row r="1445" spans="2:4" x14ac:dyDescent="0.2">
      <c r="B1445" s="69"/>
      <c r="C1445" s="70"/>
      <c r="D1445" s="71"/>
    </row>
    <row r="1446" spans="2:4" x14ac:dyDescent="0.2">
      <c r="B1446" s="69"/>
      <c r="C1446" s="70"/>
      <c r="D1446" s="71"/>
    </row>
    <row r="1447" spans="2:4" x14ac:dyDescent="0.2">
      <c r="B1447" s="69"/>
      <c r="C1447" s="70"/>
      <c r="D1447" s="71"/>
    </row>
    <row r="1448" spans="2:4" x14ac:dyDescent="0.2">
      <c r="B1448" s="69"/>
      <c r="C1448" s="70"/>
      <c r="D1448" s="71"/>
    </row>
    <row r="1449" spans="2:4" x14ac:dyDescent="0.2">
      <c r="B1449" s="69"/>
      <c r="C1449" s="70"/>
      <c r="D1449" s="71"/>
    </row>
    <row r="1450" spans="2:4" x14ac:dyDescent="0.2">
      <c r="B1450" s="69"/>
      <c r="C1450" s="70"/>
      <c r="D1450" s="71"/>
    </row>
    <row r="1451" spans="2:4" x14ac:dyDescent="0.2">
      <c r="B1451" s="69"/>
      <c r="C1451" s="70"/>
      <c r="D1451" s="71"/>
    </row>
    <row r="1452" spans="2:4" x14ac:dyDescent="0.2">
      <c r="B1452" s="69"/>
      <c r="C1452" s="70"/>
      <c r="D1452" s="71"/>
    </row>
    <row r="1453" spans="2:4" x14ac:dyDescent="0.2">
      <c r="B1453" s="69"/>
      <c r="C1453" s="70"/>
      <c r="D1453" s="71"/>
    </row>
    <row r="1454" spans="2:4" x14ac:dyDescent="0.2">
      <c r="B1454" s="69"/>
      <c r="C1454" s="70"/>
      <c r="D1454" s="71"/>
    </row>
    <row r="1455" spans="2:4" x14ac:dyDescent="0.2">
      <c r="B1455" s="69"/>
      <c r="C1455" s="70"/>
      <c r="D1455" s="71"/>
    </row>
    <row r="1456" spans="2:4" x14ac:dyDescent="0.2">
      <c r="B1456" s="69"/>
      <c r="C1456" s="70"/>
      <c r="D1456" s="71"/>
    </row>
    <row r="1457" spans="2:4" x14ac:dyDescent="0.2">
      <c r="B1457" s="69"/>
      <c r="C1457" s="70"/>
      <c r="D1457" s="71"/>
    </row>
    <row r="1458" spans="2:4" x14ac:dyDescent="0.2">
      <c r="B1458" s="69"/>
      <c r="C1458" s="70"/>
      <c r="D1458" s="71"/>
    </row>
    <row r="1459" spans="2:4" x14ac:dyDescent="0.2">
      <c r="B1459" s="69"/>
      <c r="C1459" s="70"/>
      <c r="D1459" s="71"/>
    </row>
    <row r="1460" spans="2:4" x14ac:dyDescent="0.2">
      <c r="B1460" s="69"/>
      <c r="C1460" s="70"/>
      <c r="D1460" s="71"/>
    </row>
    <row r="1461" spans="2:4" x14ac:dyDescent="0.2">
      <c r="B1461" s="69"/>
      <c r="C1461" s="70"/>
      <c r="D1461" s="71"/>
    </row>
    <row r="1462" spans="2:4" x14ac:dyDescent="0.2">
      <c r="B1462" s="69"/>
      <c r="C1462" s="70"/>
      <c r="D1462" s="71"/>
    </row>
    <row r="1463" spans="2:4" x14ac:dyDescent="0.2">
      <c r="B1463" s="69"/>
      <c r="C1463" s="70"/>
      <c r="D1463" s="71"/>
    </row>
    <row r="1464" spans="2:4" x14ac:dyDescent="0.2">
      <c r="B1464" s="69"/>
      <c r="C1464" s="70"/>
      <c r="D1464" s="71"/>
    </row>
    <row r="1465" spans="2:4" x14ac:dyDescent="0.2">
      <c r="B1465" s="69"/>
      <c r="C1465" s="70"/>
      <c r="D1465" s="71"/>
    </row>
    <row r="1466" spans="2:4" x14ac:dyDescent="0.2">
      <c r="B1466" s="69"/>
      <c r="C1466" s="70"/>
      <c r="D1466" s="71"/>
    </row>
    <row r="1467" spans="2:4" x14ac:dyDescent="0.2">
      <c r="B1467" s="69"/>
      <c r="C1467" s="70"/>
      <c r="D1467" s="71"/>
    </row>
    <row r="1468" spans="2:4" x14ac:dyDescent="0.2">
      <c r="B1468" s="69"/>
      <c r="C1468" s="70"/>
      <c r="D1468" s="71"/>
    </row>
    <row r="1469" spans="2:4" x14ac:dyDescent="0.2">
      <c r="B1469" s="69"/>
      <c r="C1469" s="70"/>
      <c r="D1469" s="71"/>
    </row>
    <row r="1470" spans="2:4" x14ac:dyDescent="0.2">
      <c r="B1470" s="69"/>
      <c r="C1470" s="70"/>
      <c r="D1470" s="71"/>
    </row>
    <row r="1471" spans="2:4" x14ac:dyDescent="0.2">
      <c r="B1471" s="69"/>
      <c r="C1471" s="70"/>
      <c r="D1471" s="71"/>
    </row>
    <row r="1472" spans="2:4" x14ac:dyDescent="0.2">
      <c r="B1472" s="69"/>
      <c r="C1472" s="70"/>
      <c r="D1472" s="71"/>
    </row>
    <row r="1473" spans="2:4" x14ac:dyDescent="0.2">
      <c r="B1473" s="69"/>
      <c r="C1473" s="70"/>
      <c r="D1473" s="71"/>
    </row>
    <row r="1474" spans="2:4" x14ac:dyDescent="0.2">
      <c r="B1474" s="69"/>
      <c r="C1474" s="70"/>
      <c r="D1474" s="71"/>
    </row>
    <row r="1475" spans="2:4" x14ac:dyDescent="0.2">
      <c r="B1475" s="69"/>
      <c r="C1475" s="70"/>
      <c r="D1475" s="71"/>
    </row>
    <row r="1476" spans="2:4" x14ac:dyDescent="0.2">
      <c r="B1476" s="69"/>
      <c r="C1476" s="70"/>
      <c r="D1476" s="71"/>
    </row>
    <row r="1477" spans="2:4" x14ac:dyDescent="0.2">
      <c r="B1477" s="69"/>
      <c r="C1477" s="70"/>
      <c r="D1477" s="71"/>
    </row>
    <row r="1478" spans="2:4" x14ac:dyDescent="0.2">
      <c r="B1478" s="69"/>
      <c r="C1478" s="70"/>
      <c r="D1478" s="71"/>
    </row>
    <row r="1479" spans="2:4" x14ac:dyDescent="0.2">
      <c r="B1479" s="69"/>
      <c r="C1479" s="70"/>
      <c r="D1479" s="71"/>
    </row>
    <row r="1480" spans="2:4" x14ac:dyDescent="0.2">
      <c r="B1480" s="69"/>
      <c r="C1480" s="70"/>
      <c r="D1480" s="71"/>
    </row>
    <row r="1481" spans="2:4" x14ac:dyDescent="0.2">
      <c r="B1481" s="69"/>
      <c r="C1481" s="70"/>
      <c r="D1481" s="71"/>
    </row>
    <row r="1482" spans="2:4" x14ac:dyDescent="0.2">
      <c r="B1482" s="69"/>
      <c r="C1482" s="70"/>
      <c r="D1482" s="71"/>
    </row>
    <row r="1483" spans="2:4" x14ac:dyDescent="0.2">
      <c r="B1483" s="69"/>
      <c r="C1483" s="70"/>
      <c r="D1483" s="71"/>
    </row>
    <row r="1484" spans="2:4" x14ac:dyDescent="0.2">
      <c r="B1484" s="69"/>
      <c r="C1484" s="70"/>
      <c r="D1484" s="71"/>
    </row>
    <row r="1485" spans="2:4" x14ac:dyDescent="0.2">
      <c r="B1485" s="69"/>
      <c r="C1485" s="70"/>
      <c r="D1485" s="71"/>
    </row>
    <row r="1486" spans="2:4" x14ac:dyDescent="0.2">
      <c r="B1486" s="69"/>
      <c r="C1486" s="70"/>
      <c r="D1486" s="71"/>
    </row>
    <row r="1487" spans="2:4" x14ac:dyDescent="0.2">
      <c r="B1487" s="69"/>
      <c r="C1487" s="70"/>
      <c r="D1487" s="71"/>
    </row>
    <row r="1488" spans="2:4" x14ac:dyDescent="0.2">
      <c r="B1488" s="69"/>
      <c r="C1488" s="70"/>
      <c r="D1488" s="71"/>
    </row>
    <row r="1489" spans="2:4" x14ac:dyDescent="0.2">
      <c r="B1489" s="69"/>
      <c r="C1489" s="70"/>
      <c r="D1489" s="71"/>
    </row>
    <row r="1490" spans="2:4" x14ac:dyDescent="0.2">
      <c r="B1490" s="69"/>
      <c r="C1490" s="70"/>
      <c r="D1490" s="71"/>
    </row>
    <row r="1491" spans="2:4" x14ac:dyDescent="0.2">
      <c r="B1491" s="69"/>
      <c r="C1491" s="70"/>
      <c r="D1491" s="71"/>
    </row>
    <row r="1492" spans="2:4" x14ac:dyDescent="0.2">
      <c r="B1492" s="69"/>
      <c r="C1492" s="70"/>
      <c r="D1492" s="71"/>
    </row>
    <row r="1493" spans="2:4" x14ac:dyDescent="0.2">
      <c r="B1493" s="69"/>
      <c r="C1493" s="70"/>
      <c r="D1493" s="71"/>
    </row>
    <row r="1494" spans="2:4" x14ac:dyDescent="0.2">
      <c r="B1494" s="69"/>
      <c r="C1494" s="70"/>
      <c r="D1494" s="71"/>
    </row>
    <row r="1495" spans="2:4" x14ac:dyDescent="0.2">
      <c r="B1495" s="69"/>
      <c r="C1495" s="70"/>
      <c r="D1495" s="71"/>
    </row>
    <row r="1496" spans="2:4" x14ac:dyDescent="0.2">
      <c r="B1496" s="69"/>
      <c r="C1496" s="70"/>
      <c r="D1496" s="71"/>
    </row>
    <row r="1497" spans="2:4" x14ac:dyDescent="0.2">
      <c r="B1497" s="69"/>
      <c r="C1497" s="70"/>
      <c r="D1497" s="71"/>
    </row>
    <row r="1498" spans="2:4" x14ac:dyDescent="0.2">
      <c r="B1498" s="69"/>
      <c r="C1498" s="70"/>
      <c r="D1498" s="71"/>
    </row>
    <row r="1499" spans="2:4" x14ac:dyDescent="0.2">
      <c r="B1499" s="69"/>
      <c r="C1499" s="70"/>
      <c r="D1499" s="71"/>
    </row>
    <row r="1500" spans="2:4" x14ac:dyDescent="0.2">
      <c r="B1500" s="69"/>
      <c r="C1500" s="70"/>
      <c r="D1500" s="71"/>
    </row>
    <row r="1501" spans="2:4" x14ac:dyDescent="0.2">
      <c r="B1501" s="69"/>
      <c r="C1501" s="70"/>
      <c r="D1501" s="71"/>
    </row>
    <row r="1502" spans="2:4" x14ac:dyDescent="0.2">
      <c r="B1502" s="69"/>
      <c r="C1502" s="70"/>
      <c r="D1502" s="71"/>
    </row>
    <row r="1503" spans="2:4" x14ac:dyDescent="0.2">
      <c r="B1503" s="69"/>
      <c r="C1503" s="70"/>
      <c r="D1503" s="71"/>
    </row>
    <row r="1504" spans="2:4" x14ac:dyDescent="0.2">
      <c r="B1504" s="69"/>
      <c r="C1504" s="70"/>
      <c r="D1504" s="71"/>
    </row>
    <row r="1505" spans="2:4" x14ac:dyDescent="0.2">
      <c r="B1505" s="69"/>
      <c r="C1505" s="70"/>
      <c r="D1505" s="71"/>
    </row>
    <row r="1506" spans="2:4" x14ac:dyDescent="0.2">
      <c r="B1506" s="69"/>
      <c r="C1506" s="70"/>
      <c r="D1506" s="71"/>
    </row>
    <row r="1507" spans="2:4" x14ac:dyDescent="0.2">
      <c r="B1507" s="69"/>
      <c r="C1507" s="70"/>
      <c r="D1507" s="71"/>
    </row>
    <row r="1508" spans="2:4" x14ac:dyDescent="0.2">
      <c r="B1508" s="69"/>
      <c r="C1508" s="70"/>
      <c r="D1508" s="71"/>
    </row>
    <row r="1509" spans="2:4" x14ac:dyDescent="0.2">
      <c r="B1509" s="69"/>
      <c r="C1509" s="70"/>
      <c r="D1509" s="71"/>
    </row>
    <row r="1510" spans="2:4" x14ac:dyDescent="0.2">
      <c r="B1510" s="69"/>
      <c r="C1510" s="70"/>
      <c r="D1510" s="71"/>
    </row>
    <row r="1511" spans="2:4" x14ac:dyDescent="0.2">
      <c r="B1511" s="69"/>
      <c r="C1511" s="70"/>
      <c r="D1511" s="71"/>
    </row>
    <row r="1512" spans="2:4" x14ac:dyDescent="0.2">
      <c r="B1512" s="69"/>
      <c r="C1512" s="70"/>
      <c r="D1512" s="71"/>
    </row>
    <row r="1513" spans="2:4" x14ac:dyDescent="0.2">
      <c r="B1513" s="69"/>
      <c r="C1513" s="70"/>
      <c r="D1513" s="71"/>
    </row>
    <row r="1514" spans="2:4" x14ac:dyDescent="0.2">
      <c r="B1514" s="69"/>
      <c r="C1514" s="70"/>
      <c r="D1514" s="71"/>
    </row>
    <row r="1515" spans="2:4" x14ac:dyDescent="0.2">
      <c r="B1515" s="69"/>
      <c r="C1515" s="70"/>
      <c r="D1515" s="71"/>
    </row>
    <row r="1516" spans="2:4" x14ac:dyDescent="0.2">
      <c r="B1516" s="69"/>
      <c r="C1516" s="70"/>
      <c r="D1516" s="71"/>
    </row>
    <row r="1517" spans="2:4" x14ac:dyDescent="0.2">
      <c r="B1517" s="69"/>
      <c r="C1517" s="70"/>
      <c r="D1517" s="71"/>
    </row>
    <row r="1518" spans="2:4" x14ac:dyDescent="0.2">
      <c r="B1518" s="69"/>
      <c r="C1518" s="70"/>
      <c r="D1518" s="71"/>
    </row>
    <row r="1519" spans="2:4" x14ac:dyDescent="0.2">
      <c r="B1519" s="69"/>
      <c r="C1519" s="70"/>
      <c r="D1519" s="71"/>
    </row>
    <row r="1520" spans="2:4" x14ac:dyDescent="0.2">
      <c r="B1520" s="69"/>
      <c r="C1520" s="70"/>
      <c r="D1520" s="71"/>
    </row>
    <row r="1521" spans="2:4" x14ac:dyDescent="0.2">
      <c r="B1521" s="69"/>
      <c r="C1521" s="70"/>
      <c r="D1521" s="71"/>
    </row>
    <row r="1522" spans="2:4" x14ac:dyDescent="0.2">
      <c r="B1522" s="69"/>
      <c r="C1522" s="70"/>
      <c r="D1522" s="71"/>
    </row>
    <row r="1523" spans="2:4" x14ac:dyDescent="0.2">
      <c r="B1523" s="69"/>
      <c r="C1523" s="70"/>
      <c r="D1523" s="71"/>
    </row>
    <row r="1524" spans="2:4" x14ac:dyDescent="0.2">
      <c r="B1524" s="69"/>
      <c r="C1524" s="70"/>
      <c r="D1524" s="71"/>
    </row>
    <row r="1525" spans="2:4" x14ac:dyDescent="0.2">
      <c r="B1525" s="69"/>
      <c r="C1525" s="70"/>
      <c r="D1525" s="71"/>
    </row>
    <row r="1526" spans="2:4" x14ac:dyDescent="0.2">
      <c r="B1526" s="69"/>
      <c r="C1526" s="70"/>
      <c r="D1526" s="71"/>
    </row>
    <row r="1527" spans="2:4" x14ac:dyDescent="0.2">
      <c r="B1527" s="69"/>
      <c r="C1527" s="70"/>
      <c r="D1527" s="71"/>
    </row>
    <row r="1528" spans="2:4" x14ac:dyDescent="0.2">
      <c r="B1528" s="69"/>
      <c r="C1528" s="70"/>
      <c r="D1528" s="71"/>
    </row>
    <row r="1529" spans="2:4" x14ac:dyDescent="0.2">
      <c r="B1529" s="69"/>
      <c r="C1529" s="70"/>
      <c r="D1529" s="71"/>
    </row>
    <row r="1530" spans="2:4" x14ac:dyDescent="0.2">
      <c r="B1530" s="69"/>
      <c r="C1530" s="70"/>
      <c r="D1530" s="71"/>
    </row>
    <row r="1531" spans="2:4" x14ac:dyDescent="0.2">
      <c r="B1531" s="69"/>
      <c r="C1531" s="70"/>
      <c r="D1531" s="71"/>
    </row>
    <row r="1532" spans="2:4" x14ac:dyDescent="0.2">
      <c r="B1532" s="69"/>
      <c r="C1532" s="70"/>
      <c r="D1532" s="71"/>
    </row>
    <row r="1533" spans="2:4" x14ac:dyDescent="0.2">
      <c r="B1533" s="69"/>
      <c r="C1533" s="70"/>
      <c r="D1533" s="71"/>
    </row>
    <row r="1534" spans="2:4" x14ac:dyDescent="0.2">
      <c r="B1534" s="69"/>
      <c r="C1534" s="70"/>
      <c r="D1534" s="71"/>
    </row>
    <row r="1535" spans="2:4" x14ac:dyDescent="0.2">
      <c r="B1535" s="69"/>
      <c r="C1535" s="70"/>
      <c r="D1535" s="71"/>
    </row>
    <row r="1536" spans="2:4" x14ac:dyDescent="0.2">
      <c r="B1536" s="69"/>
      <c r="C1536" s="70"/>
      <c r="D1536" s="71"/>
    </row>
    <row r="1537" spans="2:4" x14ac:dyDescent="0.2">
      <c r="B1537" s="69"/>
      <c r="C1537" s="70"/>
      <c r="D1537" s="71"/>
    </row>
    <row r="1538" spans="2:4" x14ac:dyDescent="0.2">
      <c r="B1538" s="69"/>
      <c r="C1538" s="70"/>
      <c r="D1538" s="71"/>
    </row>
    <row r="1539" spans="2:4" x14ac:dyDescent="0.2">
      <c r="B1539" s="69"/>
      <c r="C1539" s="70"/>
      <c r="D1539" s="71"/>
    </row>
    <row r="1540" spans="2:4" x14ac:dyDescent="0.2">
      <c r="B1540" s="69"/>
      <c r="C1540" s="70"/>
      <c r="D1540" s="71"/>
    </row>
    <row r="1541" spans="2:4" x14ac:dyDescent="0.2">
      <c r="B1541" s="69"/>
      <c r="C1541" s="70"/>
      <c r="D1541" s="71"/>
    </row>
    <row r="1542" spans="2:4" x14ac:dyDescent="0.2">
      <c r="B1542" s="69"/>
      <c r="C1542" s="70"/>
      <c r="D1542" s="71"/>
    </row>
    <row r="1543" spans="2:4" x14ac:dyDescent="0.2">
      <c r="B1543" s="69"/>
      <c r="C1543" s="70"/>
      <c r="D1543" s="71"/>
    </row>
    <row r="1544" spans="2:4" x14ac:dyDescent="0.2">
      <c r="B1544" s="69"/>
      <c r="C1544" s="70"/>
      <c r="D1544" s="71"/>
    </row>
    <row r="1545" spans="2:4" x14ac:dyDescent="0.2">
      <c r="B1545" s="69"/>
      <c r="C1545" s="70"/>
      <c r="D1545" s="71"/>
    </row>
    <row r="1546" spans="2:4" x14ac:dyDescent="0.2">
      <c r="B1546" s="69"/>
      <c r="C1546" s="70"/>
      <c r="D1546" s="71"/>
    </row>
    <row r="1547" spans="2:4" x14ac:dyDescent="0.2">
      <c r="B1547" s="69"/>
      <c r="C1547" s="70"/>
      <c r="D1547" s="71"/>
    </row>
    <row r="1548" spans="2:4" x14ac:dyDescent="0.2">
      <c r="B1548" s="69"/>
      <c r="C1548" s="70"/>
      <c r="D1548" s="71"/>
    </row>
    <row r="1549" spans="2:4" x14ac:dyDescent="0.2">
      <c r="B1549" s="69"/>
      <c r="C1549" s="70"/>
      <c r="D1549" s="71"/>
    </row>
    <row r="1550" spans="2:4" x14ac:dyDescent="0.2">
      <c r="B1550" s="69"/>
      <c r="C1550" s="70"/>
      <c r="D1550" s="71"/>
    </row>
    <row r="1551" spans="2:4" x14ac:dyDescent="0.2">
      <c r="B1551" s="69"/>
      <c r="C1551" s="70"/>
      <c r="D1551" s="71"/>
    </row>
    <row r="1552" spans="2:4" x14ac:dyDescent="0.2">
      <c r="B1552" s="69"/>
      <c r="C1552" s="70"/>
      <c r="D1552" s="71"/>
    </row>
    <row r="1553" spans="2:4" x14ac:dyDescent="0.2">
      <c r="B1553" s="69"/>
      <c r="C1553" s="70"/>
      <c r="D1553" s="71"/>
    </row>
    <row r="1554" spans="2:4" x14ac:dyDescent="0.2">
      <c r="B1554" s="69"/>
      <c r="C1554" s="70"/>
      <c r="D1554" s="71"/>
    </row>
    <row r="1555" spans="2:4" x14ac:dyDescent="0.2">
      <c r="B1555" s="69"/>
      <c r="C1555" s="70"/>
      <c r="D1555" s="71"/>
    </row>
    <row r="1556" spans="2:4" x14ac:dyDescent="0.2">
      <c r="B1556" s="69"/>
      <c r="C1556" s="70"/>
      <c r="D1556" s="71"/>
    </row>
    <row r="1557" spans="2:4" x14ac:dyDescent="0.2">
      <c r="B1557" s="69"/>
      <c r="C1557" s="70"/>
      <c r="D1557" s="71"/>
    </row>
    <row r="1558" spans="2:4" x14ac:dyDescent="0.2">
      <c r="B1558" s="69"/>
      <c r="C1558" s="70"/>
      <c r="D1558" s="71"/>
    </row>
    <row r="1559" spans="2:4" x14ac:dyDescent="0.2">
      <c r="B1559" s="69"/>
      <c r="C1559" s="70"/>
      <c r="D1559" s="71"/>
    </row>
    <row r="1560" spans="2:4" x14ac:dyDescent="0.2">
      <c r="B1560" s="69"/>
      <c r="C1560" s="70"/>
      <c r="D1560" s="71"/>
    </row>
    <row r="1561" spans="2:4" x14ac:dyDescent="0.2">
      <c r="B1561" s="69"/>
      <c r="C1561" s="70"/>
      <c r="D1561" s="71"/>
    </row>
    <row r="1562" spans="2:4" x14ac:dyDescent="0.2">
      <c r="B1562" s="69"/>
      <c r="C1562" s="70"/>
      <c r="D1562" s="71"/>
    </row>
    <row r="1563" spans="2:4" x14ac:dyDescent="0.2">
      <c r="B1563" s="69"/>
      <c r="C1563" s="70"/>
      <c r="D1563" s="71"/>
    </row>
    <row r="1564" spans="2:4" x14ac:dyDescent="0.2">
      <c r="B1564" s="69"/>
      <c r="C1564" s="70"/>
      <c r="D1564" s="71"/>
    </row>
    <row r="1565" spans="2:4" x14ac:dyDescent="0.2">
      <c r="B1565" s="69"/>
      <c r="C1565" s="70"/>
      <c r="D1565" s="71"/>
    </row>
    <row r="1566" spans="2:4" x14ac:dyDescent="0.2">
      <c r="B1566" s="69"/>
      <c r="C1566" s="70"/>
      <c r="D1566" s="71"/>
    </row>
    <row r="1567" spans="2:4" x14ac:dyDescent="0.2">
      <c r="B1567" s="69"/>
      <c r="C1567" s="70"/>
      <c r="D1567" s="71"/>
    </row>
    <row r="1568" spans="2:4" x14ac:dyDescent="0.2">
      <c r="B1568" s="69"/>
      <c r="C1568" s="70"/>
      <c r="D1568" s="71"/>
    </row>
    <row r="1569" spans="2:4" x14ac:dyDescent="0.2">
      <c r="B1569" s="69"/>
      <c r="C1569" s="70"/>
      <c r="D1569" s="71"/>
    </row>
    <row r="1570" spans="2:4" x14ac:dyDescent="0.2">
      <c r="B1570" s="69"/>
      <c r="C1570" s="70"/>
      <c r="D1570" s="71"/>
    </row>
    <row r="1571" spans="2:4" x14ac:dyDescent="0.2">
      <c r="B1571" s="69"/>
      <c r="C1571" s="70"/>
      <c r="D1571" s="71"/>
    </row>
    <row r="1572" spans="2:4" x14ac:dyDescent="0.2">
      <c r="B1572" s="69"/>
      <c r="C1572" s="70"/>
      <c r="D1572" s="71"/>
    </row>
    <row r="1573" spans="2:4" x14ac:dyDescent="0.2">
      <c r="B1573" s="69"/>
      <c r="C1573" s="70"/>
      <c r="D1573" s="71"/>
    </row>
    <row r="1574" spans="2:4" x14ac:dyDescent="0.2">
      <c r="B1574" s="69"/>
      <c r="C1574" s="70"/>
      <c r="D1574" s="71"/>
    </row>
    <row r="1575" spans="2:4" x14ac:dyDescent="0.2">
      <c r="B1575" s="69"/>
      <c r="C1575" s="70"/>
      <c r="D1575" s="71"/>
    </row>
    <row r="1576" spans="2:4" x14ac:dyDescent="0.2">
      <c r="B1576" s="69"/>
      <c r="C1576" s="70"/>
      <c r="D1576" s="71"/>
    </row>
    <row r="1577" spans="2:4" x14ac:dyDescent="0.2">
      <c r="B1577" s="69"/>
      <c r="C1577" s="70"/>
      <c r="D1577" s="71"/>
    </row>
    <row r="1578" spans="2:4" x14ac:dyDescent="0.2">
      <c r="B1578" s="69"/>
      <c r="C1578" s="70"/>
      <c r="D1578" s="71"/>
    </row>
    <row r="1579" spans="2:4" x14ac:dyDescent="0.2">
      <c r="B1579" s="69"/>
      <c r="C1579" s="70"/>
      <c r="D1579" s="71"/>
    </row>
    <row r="1580" spans="2:4" x14ac:dyDescent="0.2">
      <c r="B1580" s="69"/>
      <c r="C1580" s="70"/>
      <c r="D1580" s="71"/>
    </row>
    <row r="1581" spans="2:4" x14ac:dyDescent="0.2">
      <c r="B1581" s="69"/>
      <c r="C1581" s="70"/>
      <c r="D1581" s="71"/>
    </row>
    <row r="1582" spans="2:4" x14ac:dyDescent="0.2">
      <c r="B1582" s="69"/>
      <c r="C1582" s="70"/>
      <c r="D1582" s="71"/>
    </row>
    <row r="1583" spans="2:4" x14ac:dyDescent="0.2">
      <c r="B1583" s="69"/>
      <c r="C1583" s="70"/>
      <c r="D1583" s="71"/>
    </row>
    <row r="1584" spans="2:4" x14ac:dyDescent="0.2">
      <c r="B1584" s="69"/>
      <c r="C1584" s="70"/>
      <c r="D1584" s="71"/>
    </row>
    <row r="1585" spans="2:4" x14ac:dyDescent="0.2">
      <c r="B1585" s="69"/>
      <c r="C1585" s="70"/>
      <c r="D1585" s="71"/>
    </row>
    <row r="1586" spans="2:4" x14ac:dyDescent="0.2">
      <c r="B1586" s="69"/>
      <c r="C1586" s="70"/>
      <c r="D1586" s="71"/>
    </row>
    <row r="1587" spans="2:4" x14ac:dyDescent="0.2">
      <c r="B1587" s="69"/>
      <c r="C1587" s="70"/>
      <c r="D1587" s="71"/>
    </row>
    <row r="1588" spans="2:4" x14ac:dyDescent="0.2">
      <c r="B1588" s="69"/>
      <c r="C1588" s="70"/>
      <c r="D1588" s="71"/>
    </row>
    <row r="1589" spans="2:4" x14ac:dyDescent="0.2">
      <c r="B1589" s="69"/>
      <c r="C1589" s="70"/>
      <c r="D1589" s="71"/>
    </row>
    <row r="1590" spans="2:4" x14ac:dyDescent="0.2">
      <c r="B1590" s="69"/>
      <c r="C1590" s="70"/>
      <c r="D1590" s="71"/>
    </row>
    <row r="1591" spans="2:4" x14ac:dyDescent="0.2">
      <c r="B1591" s="69"/>
      <c r="C1591" s="70"/>
      <c r="D1591" s="71"/>
    </row>
    <row r="1592" spans="2:4" x14ac:dyDescent="0.2">
      <c r="B1592" s="69"/>
      <c r="C1592" s="70"/>
      <c r="D1592" s="71"/>
    </row>
    <row r="1593" spans="2:4" x14ac:dyDescent="0.2">
      <c r="B1593" s="69"/>
      <c r="C1593" s="70"/>
      <c r="D1593" s="71"/>
    </row>
    <row r="1594" spans="2:4" x14ac:dyDescent="0.2">
      <c r="B1594" s="69"/>
      <c r="C1594" s="70"/>
      <c r="D1594" s="71"/>
    </row>
    <row r="1595" spans="2:4" x14ac:dyDescent="0.2">
      <c r="B1595" s="69"/>
      <c r="C1595" s="70"/>
      <c r="D1595" s="71"/>
    </row>
    <row r="1596" spans="2:4" x14ac:dyDescent="0.2">
      <c r="B1596" s="69"/>
      <c r="C1596" s="70"/>
      <c r="D1596" s="71"/>
    </row>
    <row r="1597" spans="2:4" x14ac:dyDescent="0.2">
      <c r="B1597" s="69"/>
      <c r="C1597" s="70"/>
      <c r="D1597" s="71"/>
    </row>
    <row r="1598" spans="2:4" x14ac:dyDescent="0.2">
      <c r="B1598" s="69"/>
      <c r="C1598" s="70"/>
      <c r="D1598" s="71"/>
    </row>
    <row r="1599" spans="2:4" x14ac:dyDescent="0.2">
      <c r="B1599" s="69"/>
      <c r="C1599" s="70"/>
      <c r="D1599" s="71"/>
    </row>
    <row r="1600" spans="2:4" x14ac:dyDescent="0.2">
      <c r="B1600" s="69"/>
      <c r="C1600" s="70"/>
      <c r="D1600" s="71"/>
    </row>
    <row r="1601" spans="2:4" x14ac:dyDescent="0.2">
      <c r="B1601" s="69"/>
      <c r="C1601" s="70"/>
      <c r="D1601" s="71"/>
    </row>
    <row r="1602" spans="2:4" x14ac:dyDescent="0.2">
      <c r="B1602" s="69"/>
      <c r="C1602" s="70"/>
      <c r="D1602" s="71"/>
    </row>
    <row r="1603" spans="2:4" x14ac:dyDescent="0.2">
      <c r="B1603" s="69"/>
      <c r="C1603" s="70"/>
      <c r="D1603" s="71"/>
    </row>
    <row r="1604" spans="2:4" x14ac:dyDescent="0.2">
      <c r="B1604" s="69"/>
      <c r="C1604" s="70"/>
      <c r="D1604" s="71"/>
    </row>
    <row r="1605" spans="2:4" x14ac:dyDescent="0.2">
      <c r="B1605" s="69"/>
      <c r="C1605" s="70"/>
      <c r="D1605" s="71"/>
    </row>
    <row r="1606" spans="2:4" x14ac:dyDescent="0.2">
      <c r="B1606" s="69"/>
      <c r="C1606" s="70"/>
      <c r="D1606" s="71"/>
    </row>
    <row r="1607" spans="2:4" x14ac:dyDescent="0.2">
      <c r="B1607" s="69"/>
      <c r="C1607" s="70"/>
      <c r="D1607" s="71"/>
    </row>
    <row r="1608" spans="2:4" x14ac:dyDescent="0.2">
      <c r="B1608" s="69"/>
      <c r="C1608" s="70"/>
      <c r="D1608" s="71"/>
    </row>
    <row r="1609" spans="2:4" x14ac:dyDescent="0.2">
      <c r="B1609" s="69"/>
      <c r="C1609" s="70"/>
      <c r="D1609" s="71"/>
    </row>
    <row r="1610" spans="2:4" x14ac:dyDescent="0.2">
      <c r="B1610" s="69"/>
      <c r="C1610" s="70"/>
      <c r="D1610" s="71"/>
    </row>
    <row r="1611" spans="2:4" x14ac:dyDescent="0.2">
      <c r="B1611" s="69"/>
      <c r="C1611" s="70"/>
      <c r="D1611" s="71"/>
    </row>
    <row r="1612" spans="2:4" x14ac:dyDescent="0.2">
      <c r="B1612" s="69"/>
      <c r="C1612" s="70"/>
      <c r="D1612" s="71"/>
    </row>
    <row r="1613" spans="2:4" x14ac:dyDescent="0.2">
      <c r="B1613" s="69"/>
      <c r="C1613" s="70"/>
      <c r="D1613" s="71"/>
    </row>
    <row r="1614" spans="2:4" x14ac:dyDescent="0.2">
      <c r="B1614" s="69"/>
      <c r="C1614" s="70"/>
      <c r="D1614" s="71"/>
    </row>
    <row r="1615" spans="2:4" x14ac:dyDescent="0.2">
      <c r="B1615" s="69"/>
      <c r="C1615" s="70"/>
      <c r="D1615" s="71"/>
    </row>
    <row r="1616" spans="2:4" x14ac:dyDescent="0.2">
      <c r="B1616" s="69"/>
      <c r="C1616" s="70"/>
      <c r="D1616" s="71"/>
    </row>
    <row r="1617" spans="2:4" x14ac:dyDescent="0.2">
      <c r="B1617" s="69"/>
      <c r="C1617" s="70"/>
      <c r="D1617" s="71"/>
    </row>
    <row r="1618" spans="2:4" x14ac:dyDescent="0.2">
      <c r="B1618" s="69"/>
      <c r="C1618" s="70"/>
      <c r="D1618" s="71"/>
    </row>
    <row r="1619" spans="2:4" x14ac:dyDescent="0.2">
      <c r="B1619" s="69"/>
      <c r="C1619" s="70"/>
      <c r="D1619" s="71"/>
    </row>
    <row r="1620" spans="2:4" x14ac:dyDescent="0.2">
      <c r="B1620" s="69"/>
      <c r="C1620" s="70"/>
      <c r="D1620" s="71"/>
    </row>
    <row r="1621" spans="2:4" x14ac:dyDescent="0.2">
      <c r="B1621" s="69"/>
      <c r="C1621" s="70"/>
      <c r="D1621" s="71"/>
    </row>
    <row r="1622" spans="2:4" x14ac:dyDescent="0.2">
      <c r="B1622" s="69"/>
      <c r="C1622" s="70"/>
      <c r="D1622" s="71"/>
    </row>
    <row r="1623" spans="2:4" x14ac:dyDescent="0.2">
      <c r="B1623" s="69"/>
      <c r="C1623" s="70"/>
      <c r="D1623" s="71"/>
    </row>
    <row r="1624" spans="2:4" x14ac:dyDescent="0.2">
      <c r="B1624" s="69"/>
      <c r="C1624" s="70"/>
      <c r="D1624" s="71"/>
    </row>
    <row r="1625" spans="2:4" x14ac:dyDescent="0.2">
      <c r="B1625" s="69"/>
      <c r="C1625" s="70"/>
      <c r="D1625" s="71"/>
    </row>
    <row r="1626" spans="2:4" x14ac:dyDescent="0.2">
      <c r="B1626" s="69"/>
      <c r="C1626" s="70"/>
      <c r="D1626" s="71"/>
    </row>
    <row r="1627" spans="2:4" x14ac:dyDescent="0.2">
      <c r="B1627" s="69"/>
      <c r="C1627" s="70"/>
      <c r="D1627" s="71"/>
    </row>
    <row r="1628" spans="2:4" x14ac:dyDescent="0.2">
      <c r="B1628" s="69"/>
      <c r="C1628" s="70"/>
      <c r="D1628" s="71"/>
    </row>
    <row r="1629" spans="2:4" x14ac:dyDescent="0.2">
      <c r="B1629" s="69"/>
      <c r="C1629" s="70"/>
      <c r="D1629" s="71"/>
    </row>
    <row r="1630" spans="2:4" x14ac:dyDescent="0.2">
      <c r="B1630" s="69"/>
      <c r="C1630" s="70"/>
      <c r="D1630" s="71"/>
    </row>
    <row r="1631" spans="2:4" x14ac:dyDescent="0.2">
      <c r="B1631" s="69"/>
      <c r="C1631" s="70"/>
      <c r="D1631" s="71"/>
    </row>
    <row r="1632" spans="2:4" x14ac:dyDescent="0.2">
      <c r="B1632" s="69"/>
      <c r="C1632" s="70"/>
      <c r="D1632" s="71"/>
    </row>
    <row r="1633" spans="2:4" x14ac:dyDescent="0.2">
      <c r="B1633" s="69"/>
      <c r="C1633" s="70"/>
      <c r="D1633" s="71"/>
    </row>
    <row r="1634" spans="2:4" x14ac:dyDescent="0.2">
      <c r="B1634" s="69"/>
      <c r="C1634" s="70"/>
      <c r="D1634" s="71"/>
    </row>
    <row r="1635" spans="2:4" x14ac:dyDescent="0.2">
      <c r="B1635" s="69"/>
      <c r="C1635" s="70"/>
      <c r="D1635" s="71"/>
    </row>
    <row r="1636" spans="2:4" x14ac:dyDescent="0.2">
      <c r="B1636" s="69"/>
      <c r="C1636" s="70"/>
      <c r="D1636" s="71"/>
    </row>
    <row r="1637" spans="2:4" x14ac:dyDescent="0.2">
      <c r="B1637" s="69"/>
      <c r="C1637" s="70"/>
      <c r="D1637" s="71"/>
    </row>
    <row r="1638" spans="2:4" x14ac:dyDescent="0.2">
      <c r="B1638" s="69"/>
      <c r="C1638" s="70"/>
      <c r="D1638" s="71"/>
    </row>
    <row r="1639" spans="2:4" x14ac:dyDescent="0.2">
      <c r="B1639" s="69"/>
      <c r="C1639" s="70"/>
      <c r="D1639" s="71"/>
    </row>
    <row r="1640" spans="2:4" x14ac:dyDescent="0.2">
      <c r="B1640" s="69"/>
      <c r="C1640" s="70"/>
      <c r="D1640" s="71"/>
    </row>
    <row r="1641" spans="2:4" x14ac:dyDescent="0.2">
      <c r="B1641" s="69"/>
      <c r="C1641" s="70"/>
      <c r="D1641" s="71"/>
    </row>
    <row r="1642" spans="2:4" x14ac:dyDescent="0.2">
      <c r="B1642" s="69"/>
      <c r="C1642" s="70"/>
      <c r="D1642" s="71"/>
    </row>
    <row r="1643" spans="2:4" x14ac:dyDescent="0.2">
      <c r="B1643" s="69"/>
      <c r="C1643" s="70"/>
      <c r="D1643" s="71"/>
    </row>
    <row r="1644" spans="2:4" x14ac:dyDescent="0.2">
      <c r="B1644" s="69"/>
      <c r="C1644" s="70"/>
      <c r="D1644" s="71"/>
    </row>
    <row r="1645" spans="2:4" x14ac:dyDescent="0.2">
      <c r="B1645" s="69"/>
      <c r="C1645" s="70"/>
      <c r="D1645" s="71"/>
    </row>
    <row r="1646" spans="2:4" x14ac:dyDescent="0.2">
      <c r="B1646" s="69"/>
      <c r="C1646" s="70"/>
      <c r="D1646" s="71"/>
    </row>
    <row r="1647" spans="2:4" x14ac:dyDescent="0.2">
      <c r="B1647" s="69"/>
      <c r="C1647" s="70"/>
      <c r="D1647" s="71"/>
    </row>
    <row r="1648" spans="2:4" x14ac:dyDescent="0.2">
      <c r="B1648" s="69"/>
      <c r="C1648" s="70"/>
      <c r="D1648" s="71"/>
    </row>
    <row r="1649" spans="2:4" x14ac:dyDescent="0.2">
      <c r="B1649" s="69"/>
      <c r="C1649" s="70"/>
      <c r="D1649" s="71"/>
    </row>
    <row r="1650" spans="2:4" x14ac:dyDescent="0.2">
      <c r="B1650" s="69"/>
      <c r="C1650" s="70"/>
      <c r="D1650" s="71"/>
    </row>
    <row r="1651" spans="2:4" x14ac:dyDescent="0.2">
      <c r="B1651" s="69"/>
      <c r="C1651" s="70"/>
      <c r="D1651" s="71"/>
    </row>
    <row r="1652" spans="2:4" x14ac:dyDescent="0.2">
      <c r="B1652" s="69"/>
      <c r="C1652" s="70"/>
      <c r="D1652" s="71"/>
    </row>
    <row r="1653" spans="2:4" x14ac:dyDescent="0.2">
      <c r="B1653" s="69"/>
      <c r="C1653" s="70"/>
      <c r="D1653" s="71"/>
    </row>
    <row r="1654" spans="2:4" x14ac:dyDescent="0.2">
      <c r="B1654" s="69"/>
      <c r="C1654" s="70"/>
      <c r="D1654" s="71"/>
    </row>
    <row r="1655" spans="2:4" x14ac:dyDescent="0.2">
      <c r="B1655" s="69"/>
      <c r="C1655" s="70"/>
      <c r="D1655" s="71"/>
    </row>
    <row r="1656" spans="2:4" x14ac:dyDescent="0.2">
      <c r="B1656" s="69"/>
      <c r="C1656" s="70"/>
      <c r="D1656" s="71"/>
    </row>
    <row r="1657" spans="2:4" x14ac:dyDescent="0.2">
      <c r="B1657" s="69"/>
      <c r="C1657" s="70"/>
      <c r="D1657" s="71"/>
    </row>
    <row r="1658" spans="2:4" x14ac:dyDescent="0.2">
      <c r="B1658" s="69"/>
      <c r="C1658" s="70"/>
      <c r="D1658" s="71"/>
    </row>
    <row r="1659" spans="2:4" x14ac:dyDescent="0.2">
      <c r="B1659" s="69"/>
      <c r="C1659" s="70"/>
      <c r="D1659" s="71"/>
    </row>
    <row r="1660" spans="2:4" x14ac:dyDescent="0.2">
      <c r="B1660" s="69"/>
      <c r="C1660" s="70"/>
      <c r="D1660" s="71"/>
    </row>
    <row r="1661" spans="2:4" x14ac:dyDescent="0.2">
      <c r="B1661" s="69"/>
      <c r="C1661" s="70"/>
      <c r="D1661" s="71"/>
    </row>
    <row r="1662" spans="2:4" x14ac:dyDescent="0.2">
      <c r="B1662" s="69"/>
      <c r="C1662" s="70"/>
      <c r="D1662" s="71"/>
    </row>
    <row r="1663" spans="2:4" x14ac:dyDescent="0.2">
      <c r="B1663" s="69"/>
      <c r="C1663" s="70"/>
      <c r="D1663" s="71"/>
    </row>
    <row r="1664" spans="2:4" x14ac:dyDescent="0.2">
      <c r="B1664" s="69"/>
      <c r="C1664" s="70"/>
      <c r="D1664" s="71"/>
    </row>
    <row r="1665" spans="2:4" x14ac:dyDescent="0.2">
      <c r="B1665" s="69"/>
      <c r="C1665" s="70"/>
      <c r="D1665" s="71"/>
    </row>
    <row r="1666" spans="2:4" x14ac:dyDescent="0.2">
      <c r="B1666" s="69"/>
      <c r="C1666" s="70"/>
      <c r="D1666" s="71"/>
    </row>
    <row r="1667" spans="2:4" x14ac:dyDescent="0.2">
      <c r="B1667" s="69"/>
      <c r="C1667" s="70"/>
      <c r="D1667" s="71"/>
    </row>
    <row r="1668" spans="2:4" x14ac:dyDescent="0.2">
      <c r="B1668" s="69"/>
      <c r="C1668" s="70"/>
      <c r="D1668" s="71"/>
    </row>
    <row r="1669" spans="2:4" x14ac:dyDescent="0.2">
      <c r="B1669" s="69"/>
      <c r="C1669" s="70"/>
      <c r="D1669" s="71"/>
    </row>
    <row r="1670" spans="2:4" x14ac:dyDescent="0.2">
      <c r="B1670" s="69"/>
      <c r="C1670" s="70"/>
      <c r="D1670" s="71"/>
    </row>
    <row r="1671" spans="2:4" x14ac:dyDescent="0.2">
      <c r="B1671" s="69"/>
      <c r="C1671" s="70"/>
      <c r="D1671" s="71"/>
    </row>
    <row r="1672" spans="2:4" x14ac:dyDescent="0.2">
      <c r="B1672" s="69"/>
      <c r="C1672" s="70"/>
      <c r="D1672" s="71"/>
    </row>
    <row r="1673" spans="2:4" x14ac:dyDescent="0.2">
      <c r="B1673" s="69"/>
      <c r="C1673" s="70"/>
      <c r="D1673" s="71"/>
    </row>
    <row r="1674" spans="2:4" x14ac:dyDescent="0.2">
      <c r="B1674" s="69"/>
      <c r="C1674" s="70"/>
      <c r="D1674" s="71"/>
    </row>
    <row r="1675" spans="2:4" x14ac:dyDescent="0.2">
      <c r="B1675" s="69"/>
      <c r="C1675" s="70"/>
      <c r="D1675" s="71"/>
    </row>
    <row r="1676" spans="2:4" x14ac:dyDescent="0.2">
      <c r="B1676" s="69"/>
      <c r="C1676" s="70"/>
      <c r="D1676" s="71"/>
    </row>
    <row r="1677" spans="2:4" x14ac:dyDescent="0.2">
      <c r="B1677" s="69"/>
      <c r="C1677" s="70"/>
      <c r="D1677" s="71"/>
    </row>
    <row r="1678" spans="2:4" x14ac:dyDescent="0.2">
      <c r="B1678" s="69"/>
      <c r="C1678" s="70"/>
      <c r="D1678" s="71"/>
    </row>
    <row r="1679" spans="2:4" x14ac:dyDescent="0.2">
      <c r="B1679" s="69"/>
      <c r="C1679" s="70"/>
      <c r="D1679" s="71"/>
    </row>
    <row r="1680" spans="2:4" x14ac:dyDescent="0.2">
      <c r="B1680" s="69"/>
      <c r="C1680" s="70"/>
      <c r="D1680" s="71"/>
    </row>
    <row r="1681" spans="2:4" x14ac:dyDescent="0.2">
      <c r="B1681" s="69"/>
      <c r="C1681" s="70"/>
      <c r="D1681" s="71"/>
    </row>
    <row r="1682" spans="2:4" x14ac:dyDescent="0.2">
      <c r="B1682" s="69"/>
      <c r="C1682" s="70"/>
      <c r="D1682" s="71"/>
    </row>
    <row r="1683" spans="2:4" x14ac:dyDescent="0.2">
      <c r="B1683" s="69"/>
      <c r="C1683" s="70"/>
      <c r="D1683" s="71"/>
    </row>
    <row r="1684" spans="2:4" x14ac:dyDescent="0.2">
      <c r="B1684" s="69"/>
      <c r="C1684" s="70"/>
      <c r="D1684" s="71"/>
    </row>
    <row r="1685" spans="2:4" x14ac:dyDescent="0.2">
      <c r="B1685" s="69"/>
      <c r="C1685" s="70"/>
      <c r="D1685" s="71"/>
    </row>
    <row r="1686" spans="2:4" x14ac:dyDescent="0.2">
      <c r="B1686" s="69"/>
      <c r="C1686" s="70"/>
      <c r="D1686" s="71"/>
    </row>
    <row r="1687" spans="2:4" x14ac:dyDescent="0.2">
      <c r="B1687" s="69"/>
      <c r="C1687" s="70"/>
      <c r="D1687" s="71"/>
    </row>
    <row r="1688" spans="2:4" x14ac:dyDescent="0.2">
      <c r="B1688" s="69"/>
      <c r="C1688" s="70"/>
      <c r="D1688" s="71"/>
    </row>
    <row r="1689" spans="2:4" x14ac:dyDescent="0.2">
      <c r="B1689" s="69"/>
      <c r="C1689" s="70"/>
      <c r="D1689" s="71"/>
    </row>
    <row r="1690" spans="2:4" x14ac:dyDescent="0.2">
      <c r="B1690" s="69"/>
      <c r="C1690" s="70"/>
      <c r="D1690" s="71"/>
    </row>
    <row r="1691" spans="2:4" x14ac:dyDescent="0.2">
      <c r="B1691" s="69"/>
      <c r="C1691" s="70"/>
      <c r="D1691" s="71"/>
    </row>
    <row r="1692" spans="2:4" x14ac:dyDescent="0.2">
      <c r="B1692" s="69"/>
      <c r="C1692" s="70"/>
      <c r="D1692" s="71"/>
    </row>
    <row r="1693" spans="2:4" x14ac:dyDescent="0.2">
      <c r="B1693" s="69"/>
      <c r="C1693" s="70"/>
      <c r="D1693" s="71"/>
    </row>
    <row r="1694" spans="2:4" x14ac:dyDescent="0.2">
      <c r="B1694" s="69"/>
      <c r="C1694" s="70"/>
      <c r="D1694" s="71"/>
    </row>
    <row r="1695" spans="2:4" x14ac:dyDescent="0.2">
      <c r="B1695" s="69"/>
      <c r="C1695" s="70"/>
      <c r="D1695" s="71"/>
    </row>
    <row r="1696" spans="2:4" x14ac:dyDescent="0.2">
      <c r="B1696" s="69"/>
      <c r="C1696" s="70"/>
      <c r="D1696" s="71"/>
    </row>
    <row r="1697" spans="2:4" x14ac:dyDescent="0.2">
      <c r="B1697" s="69"/>
      <c r="C1697" s="70"/>
      <c r="D1697" s="71"/>
    </row>
    <row r="1698" spans="2:4" x14ac:dyDescent="0.2">
      <c r="B1698" s="69"/>
      <c r="C1698" s="70"/>
      <c r="D1698" s="71"/>
    </row>
    <row r="1699" spans="2:4" x14ac:dyDescent="0.2">
      <c r="B1699" s="69"/>
      <c r="C1699" s="70"/>
      <c r="D1699" s="71"/>
    </row>
    <row r="1700" spans="2:4" x14ac:dyDescent="0.2">
      <c r="B1700" s="69"/>
      <c r="C1700" s="70"/>
      <c r="D1700" s="71"/>
    </row>
    <row r="1701" spans="2:4" x14ac:dyDescent="0.2">
      <c r="B1701" s="69"/>
      <c r="C1701" s="70"/>
      <c r="D1701" s="71"/>
    </row>
    <row r="1702" spans="2:4" x14ac:dyDescent="0.2">
      <c r="B1702" s="69"/>
      <c r="C1702" s="70"/>
      <c r="D1702" s="71"/>
    </row>
    <row r="1703" spans="2:4" x14ac:dyDescent="0.2">
      <c r="B1703" s="69"/>
      <c r="C1703" s="70"/>
      <c r="D1703" s="71"/>
    </row>
    <row r="1704" spans="2:4" x14ac:dyDescent="0.2">
      <c r="B1704" s="69"/>
      <c r="C1704" s="70"/>
      <c r="D1704" s="71"/>
    </row>
    <row r="1705" spans="2:4" x14ac:dyDescent="0.2">
      <c r="B1705" s="69"/>
      <c r="C1705" s="70"/>
      <c r="D1705" s="71"/>
    </row>
    <row r="1706" spans="2:4" x14ac:dyDescent="0.2">
      <c r="B1706" s="69"/>
      <c r="C1706" s="70"/>
      <c r="D1706" s="71"/>
    </row>
    <row r="1707" spans="2:4" x14ac:dyDescent="0.2">
      <c r="B1707" s="69"/>
      <c r="C1707" s="70"/>
      <c r="D1707" s="71"/>
    </row>
    <row r="1708" spans="2:4" x14ac:dyDescent="0.2">
      <c r="B1708" s="69"/>
      <c r="C1708" s="70"/>
      <c r="D1708" s="71"/>
    </row>
    <row r="1709" spans="2:4" x14ac:dyDescent="0.2">
      <c r="B1709" s="69"/>
      <c r="C1709" s="70"/>
      <c r="D1709" s="71"/>
    </row>
    <row r="1710" spans="2:4" x14ac:dyDescent="0.2">
      <c r="B1710" s="69"/>
      <c r="C1710" s="70"/>
      <c r="D1710" s="71"/>
    </row>
    <row r="1711" spans="2:4" x14ac:dyDescent="0.2">
      <c r="B1711" s="69"/>
      <c r="C1711" s="70"/>
      <c r="D1711" s="71"/>
    </row>
    <row r="1712" spans="2:4" x14ac:dyDescent="0.2">
      <c r="B1712" s="69"/>
      <c r="C1712" s="70"/>
      <c r="D1712" s="71"/>
    </row>
    <row r="1713" spans="2:4" x14ac:dyDescent="0.2">
      <c r="B1713" s="69"/>
      <c r="C1713" s="70"/>
      <c r="D1713" s="71"/>
    </row>
    <row r="1714" spans="2:4" x14ac:dyDescent="0.2">
      <c r="B1714" s="69"/>
      <c r="C1714" s="70"/>
      <c r="D1714" s="71"/>
    </row>
    <row r="1715" spans="2:4" x14ac:dyDescent="0.2">
      <c r="B1715" s="69"/>
      <c r="C1715" s="70"/>
      <c r="D1715" s="71"/>
    </row>
    <row r="1716" spans="2:4" x14ac:dyDescent="0.2">
      <c r="B1716" s="69"/>
      <c r="C1716" s="70"/>
      <c r="D1716" s="71"/>
    </row>
    <row r="1717" spans="2:4" x14ac:dyDescent="0.2">
      <c r="B1717" s="69"/>
      <c r="C1717" s="70"/>
      <c r="D1717" s="71"/>
    </row>
    <row r="1718" spans="2:4" x14ac:dyDescent="0.2">
      <c r="B1718" s="69"/>
      <c r="C1718" s="70"/>
      <c r="D1718" s="71"/>
    </row>
    <row r="1719" spans="2:4" x14ac:dyDescent="0.2">
      <c r="B1719" s="69"/>
      <c r="C1719" s="70"/>
      <c r="D1719" s="71"/>
    </row>
    <row r="1720" spans="2:4" x14ac:dyDescent="0.2">
      <c r="B1720" s="69"/>
      <c r="C1720" s="70"/>
      <c r="D1720" s="71"/>
    </row>
    <row r="1721" spans="2:4" x14ac:dyDescent="0.2">
      <c r="B1721" s="69"/>
      <c r="C1721" s="70"/>
      <c r="D1721" s="71"/>
    </row>
    <row r="1722" spans="2:4" x14ac:dyDescent="0.2">
      <c r="B1722" s="69"/>
      <c r="C1722" s="70"/>
      <c r="D1722" s="71"/>
    </row>
    <row r="1723" spans="2:4" x14ac:dyDescent="0.2">
      <c r="B1723" s="69"/>
      <c r="C1723" s="70"/>
      <c r="D1723" s="71"/>
    </row>
    <row r="1724" spans="2:4" x14ac:dyDescent="0.2">
      <c r="B1724" s="69"/>
      <c r="C1724" s="70"/>
      <c r="D1724" s="71"/>
    </row>
    <row r="1725" spans="2:4" x14ac:dyDescent="0.2">
      <c r="B1725" s="69"/>
      <c r="C1725" s="70"/>
      <c r="D1725" s="71"/>
    </row>
    <row r="1726" spans="2:4" x14ac:dyDescent="0.2">
      <c r="B1726" s="69"/>
      <c r="C1726" s="70"/>
      <c r="D1726" s="71"/>
    </row>
    <row r="1727" spans="2:4" x14ac:dyDescent="0.2">
      <c r="B1727" s="69"/>
      <c r="C1727" s="70"/>
      <c r="D1727" s="71"/>
    </row>
    <row r="1728" spans="2:4" x14ac:dyDescent="0.2">
      <c r="B1728" s="69"/>
      <c r="C1728" s="70"/>
      <c r="D1728" s="71"/>
    </row>
    <row r="1729" spans="2:4" x14ac:dyDescent="0.2">
      <c r="B1729" s="69"/>
      <c r="C1729" s="70"/>
      <c r="D1729" s="71"/>
    </row>
    <row r="1730" spans="2:4" x14ac:dyDescent="0.2">
      <c r="B1730" s="69"/>
      <c r="C1730" s="70"/>
      <c r="D1730" s="71"/>
    </row>
    <row r="1731" spans="2:4" x14ac:dyDescent="0.2">
      <c r="B1731" s="69"/>
      <c r="C1731" s="70"/>
      <c r="D1731" s="71"/>
    </row>
    <row r="1732" spans="2:4" x14ac:dyDescent="0.2">
      <c r="B1732" s="69"/>
      <c r="C1732" s="70"/>
      <c r="D1732" s="71"/>
    </row>
    <row r="1733" spans="2:4" x14ac:dyDescent="0.2">
      <c r="B1733" s="69"/>
      <c r="C1733" s="70"/>
      <c r="D1733" s="71"/>
    </row>
    <row r="1734" spans="2:4" x14ac:dyDescent="0.2">
      <c r="B1734" s="69"/>
      <c r="C1734" s="70"/>
      <c r="D1734" s="71"/>
    </row>
    <row r="1735" spans="2:4" x14ac:dyDescent="0.2">
      <c r="B1735" s="69"/>
      <c r="C1735" s="70"/>
      <c r="D1735" s="71"/>
    </row>
    <row r="1736" spans="2:4" x14ac:dyDescent="0.2">
      <c r="B1736" s="69"/>
      <c r="C1736" s="70"/>
      <c r="D1736" s="71"/>
    </row>
    <row r="1737" spans="2:4" x14ac:dyDescent="0.2">
      <c r="B1737" s="69"/>
      <c r="C1737" s="70"/>
      <c r="D1737" s="71"/>
    </row>
    <row r="1738" spans="2:4" x14ac:dyDescent="0.2">
      <c r="B1738" s="69"/>
      <c r="C1738" s="70"/>
      <c r="D1738" s="71"/>
    </row>
    <row r="1739" spans="2:4" x14ac:dyDescent="0.2">
      <c r="B1739" s="69"/>
      <c r="C1739" s="70"/>
      <c r="D1739" s="71"/>
    </row>
    <row r="1740" spans="2:4" x14ac:dyDescent="0.2">
      <c r="B1740" s="69"/>
      <c r="C1740" s="70"/>
      <c r="D1740" s="71"/>
    </row>
    <row r="1741" spans="2:4" x14ac:dyDescent="0.2">
      <c r="B1741" s="69"/>
      <c r="C1741" s="70"/>
      <c r="D1741" s="71"/>
    </row>
    <row r="1742" spans="2:4" x14ac:dyDescent="0.2">
      <c r="B1742" s="69"/>
      <c r="C1742" s="70"/>
      <c r="D1742" s="71"/>
    </row>
    <row r="1743" spans="2:4" x14ac:dyDescent="0.2">
      <c r="B1743" s="69"/>
      <c r="C1743" s="70"/>
      <c r="D1743" s="71"/>
    </row>
    <row r="1744" spans="2:4" x14ac:dyDescent="0.2">
      <c r="B1744" s="69"/>
      <c r="C1744" s="70"/>
      <c r="D1744" s="71"/>
    </row>
    <row r="1745" spans="2:4" x14ac:dyDescent="0.2">
      <c r="B1745" s="69"/>
      <c r="C1745" s="70"/>
      <c r="D1745" s="71"/>
    </row>
    <row r="1746" spans="2:4" x14ac:dyDescent="0.2">
      <c r="B1746" s="69"/>
      <c r="C1746" s="70"/>
      <c r="D1746" s="71"/>
    </row>
    <row r="1747" spans="2:4" x14ac:dyDescent="0.2">
      <c r="B1747" s="69"/>
      <c r="C1747" s="70"/>
      <c r="D1747" s="71"/>
    </row>
    <row r="1748" spans="2:4" x14ac:dyDescent="0.2">
      <c r="B1748" s="69"/>
      <c r="C1748" s="70"/>
      <c r="D1748" s="71"/>
    </row>
    <row r="1749" spans="2:4" x14ac:dyDescent="0.2">
      <c r="B1749" s="69"/>
      <c r="C1749" s="70"/>
      <c r="D1749" s="71"/>
    </row>
    <row r="1750" spans="2:4" x14ac:dyDescent="0.2">
      <c r="B1750" s="69"/>
      <c r="C1750" s="70"/>
      <c r="D1750" s="71"/>
    </row>
    <row r="1751" spans="2:4" x14ac:dyDescent="0.2">
      <c r="B1751" s="69"/>
      <c r="C1751" s="70"/>
      <c r="D1751" s="71"/>
    </row>
    <row r="1752" spans="2:4" x14ac:dyDescent="0.2">
      <c r="B1752" s="69"/>
      <c r="C1752" s="70"/>
      <c r="D1752" s="71"/>
    </row>
    <row r="1753" spans="2:4" x14ac:dyDescent="0.2">
      <c r="B1753" s="69"/>
      <c r="C1753" s="70"/>
      <c r="D1753" s="71"/>
    </row>
    <row r="1754" spans="2:4" x14ac:dyDescent="0.2">
      <c r="B1754" s="69"/>
      <c r="C1754" s="70"/>
      <c r="D1754" s="71"/>
    </row>
    <row r="1755" spans="2:4" x14ac:dyDescent="0.2">
      <c r="B1755" s="69"/>
      <c r="C1755" s="70"/>
      <c r="D1755" s="71"/>
    </row>
    <row r="1756" spans="2:4" x14ac:dyDescent="0.2">
      <c r="B1756" s="69"/>
      <c r="C1756" s="70"/>
      <c r="D1756" s="71"/>
    </row>
    <row r="1757" spans="2:4" x14ac:dyDescent="0.2">
      <c r="B1757" s="69"/>
      <c r="C1757" s="70"/>
      <c r="D1757" s="71"/>
    </row>
    <row r="1758" spans="2:4" x14ac:dyDescent="0.2">
      <c r="B1758" s="69"/>
      <c r="C1758" s="70"/>
      <c r="D1758" s="71"/>
    </row>
    <row r="1759" spans="2:4" x14ac:dyDescent="0.2">
      <c r="B1759" s="69"/>
      <c r="C1759" s="70"/>
      <c r="D1759" s="71"/>
    </row>
    <row r="1760" spans="2:4" x14ac:dyDescent="0.2">
      <c r="B1760" s="69"/>
      <c r="C1760" s="70"/>
      <c r="D1760" s="71"/>
    </row>
    <row r="1761" spans="2:4" x14ac:dyDescent="0.2">
      <c r="B1761" s="69"/>
      <c r="C1761" s="70"/>
      <c r="D1761" s="71"/>
    </row>
    <row r="1762" spans="2:4" x14ac:dyDescent="0.2">
      <c r="B1762" s="69"/>
      <c r="C1762" s="70"/>
      <c r="D1762" s="71"/>
    </row>
    <row r="1763" spans="2:4" x14ac:dyDescent="0.2">
      <c r="B1763" s="69"/>
      <c r="C1763" s="70"/>
      <c r="D1763" s="71"/>
    </row>
    <row r="1764" spans="2:4" x14ac:dyDescent="0.2">
      <c r="B1764" s="69"/>
      <c r="C1764" s="70"/>
      <c r="D1764" s="71"/>
    </row>
    <row r="1765" spans="2:4" x14ac:dyDescent="0.2">
      <c r="B1765" s="69"/>
      <c r="C1765" s="70"/>
      <c r="D1765" s="71"/>
    </row>
    <row r="1766" spans="2:4" x14ac:dyDescent="0.2">
      <c r="B1766" s="69"/>
      <c r="C1766" s="70"/>
      <c r="D1766" s="71"/>
    </row>
    <row r="1767" spans="2:4" x14ac:dyDescent="0.2">
      <c r="B1767" s="69"/>
      <c r="C1767" s="70"/>
      <c r="D1767" s="71"/>
    </row>
    <row r="1768" spans="2:4" x14ac:dyDescent="0.2">
      <c r="B1768" s="69"/>
      <c r="C1768" s="70"/>
      <c r="D1768" s="71"/>
    </row>
    <row r="1769" spans="2:4" x14ac:dyDescent="0.2">
      <c r="B1769" s="69"/>
      <c r="C1769" s="70"/>
      <c r="D1769" s="71"/>
    </row>
    <row r="1770" spans="2:4" x14ac:dyDescent="0.2">
      <c r="B1770" s="69"/>
      <c r="C1770" s="70"/>
      <c r="D1770" s="71"/>
    </row>
    <row r="1771" spans="2:4" x14ac:dyDescent="0.2">
      <c r="B1771" s="69"/>
      <c r="C1771" s="70"/>
      <c r="D1771" s="71"/>
    </row>
    <row r="1772" spans="2:4" x14ac:dyDescent="0.2">
      <c r="B1772" s="69"/>
      <c r="C1772" s="70"/>
      <c r="D1772" s="71"/>
    </row>
    <row r="1773" spans="2:4" x14ac:dyDescent="0.2">
      <c r="B1773" s="69"/>
      <c r="C1773" s="70"/>
      <c r="D1773" s="71"/>
    </row>
    <row r="1774" spans="2:4" x14ac:dyDescent="0.2">
      <c r="B1774" s="69"/>
      <c r="C1774" s="70"/>
      <c r="D1774" s="71"/>
    </row>
    <row r="1775" spans="2:4" x14ac:dyDescent="0.2">
      <c r="B1775" s="69"/>
      <c r="C1775" s="70"/>
      <c r="D1775" s="71"/>
    </row>
    <row r="1776" spans="2:4" x14ac:dyDescent="0.2">
      <c r="B1776" s="69"/>
      <c r="C1776" s="70"/>
      <c r="D1776" s="71"/>
    </row>
    <row r="1777" spans="2:4" x14ac:dyDescent="0.2">
      <c r="B1777" s="69"/>
      <c r="C1777" s="70"/>
      <c r="D1777" s="71"/>
    </row>
    <row r="1778" spans="2:4" x14ac:dyDescent="0.2">
      <c r="B1778" s="69"/>
      <c r="C1778" s="70"/>
      <c r="D1778" s="71"/>
    </row>
    <row r="1779" spans="2:4" x14ac:dyDescent="0.2">
      <c r="B1779" s="69"/>
      <c r="C1779" s="70"/>
      <c r="D1779" s="71"/>
    </row>
    <row r="1780" spans="2:4" x14ac:dyDescent="0.2">
      <c r="B1780" s="69"/>
      <c r="C1780" s="70"/>
      <c r="D1780" s="71"/>
    </row>
    <row r="1781" spans="2:4" x14ac:dyDescent="0.2">
      <c r="B1781" s="69"/>
      <c r="C1781" s="70"/>
      <c r="D1781" s="71"/>
    </row>
    <row r="1782" spans="2:4" x14ac:dyDescent="0.2">
      <c r="B1782" s="69"/>
      <c r="C1782" s="70"/>
      <c r="D1782" s="71"/>
    </row>
    <row r="1783" spans="2:4" x14ac:dyDescent="0.2">
      <c r="B1783" s="69"/>
      <c r="C1783" s="70"/>
      <c r="D1783" s="71"/>
    </row>
    <row r="1784" spans="2:4" x14ac:dyDescent="0.2">
      <c r="B1784" s="69"/>
      <c r="C1784" s="70"/>
      <c r="D1784" s="71"/>
    </row>
    <row r="1785" spans="2:4" x14ac:dyDescent="0.2">
      <c r="B1785" s="69"/>
      <c r="C1785" s="70"/>
      <c r="D1785" s="71"/>
    </row>
    <row r="1786" spans="2:4" x14ac:dyDescent="0.2">
      <c r="B1786" s="69"/>
      <c r="C1786" s="70"/>
      <c r="D1786" s="71"/>
    </row>
    <row r="1787" spans="2:4" x14ac:dyDescent="0.2">
      <c r="B1787" s="69"/>
      <c r="C1787" s="70"/>
      <c r="D1787" s="71"/>
    </row>
    <row r="1788" spans="2:4" x14ac:dyDescent="0.2">
      <c r="B1788" s="69"/>
      <c r="C1788" s="70"/>
      <c r="D1788" s="71"/>
    </row>
    <row r="1789" spans="2:4" x14ac:dyDescent="0.2">
      <c r="B1789" s="69"/>
      <c r="C1789" s="70"/>
      <c r="D1789" s="71"/>
    </row>
    <row r="1790" spans="2:4" x14ac:dyDescent="0.2">
      <c r="B1790" s="69"/>
      <c r="C1790" s="70"/>
      <c r="D1790" s="71"/>
    </row>
    <row r="1791" spans="2:4" x14ac:dyDescent="0.2">
      <c r="B1791" s="69"/>
      <c r="C1791" s="70"/>
      <c r="D1791" s="71"/>
    </row>
    <row r="1792" spans="2:4" x14ac:dyDescent="0.2">
      <c r="B1792" s="69"/>
      <c r="C1792" s="70"/>
      <c r="D1792" s="71"/>
    </row>
    <row r="1793" spans="2:4" x14ac:dyDescent="0.2">
      <c r="B1793" s="69"/>
      <c r="C1793" s="70"/>
      <c r="D1793" s="71"/>
    </row>
    <row r="1794" spans="2:4" x14ac:dyDescent="0.2">
      <c r="B1794" s="69"/>
      <c r="C1794" s="70"/>
      <c r="D1794" s="71"/>
    </row>
    <row r="1795" spans="2:4" x14ac:dyDescent="0.2">
      <c r="B1795" s="69"/>
      <c r="C1795" s="70"/>
      <c r="D1795" s="71"/>
    </row>
    <row r="1796" spans="2:4" x14ac:dyDescent="0.2">
      <c r="B1796" s="69"/>
      <c r="C1796" s="70"/>
      <c r="D1796" s="71"/>
    </row>
    <row r="1797" spans="2:4" x14ac:dyDescent="0.2">
      <c r="B1797" s="69"/>
      <c r="C1797" s="70"/>
      <c r="D1797" s="71"/>
    </row>
    <row r="1798" spans="2:4" x14ac:dyDescent="0.2">
      <c r="B1798" s="69"/>
      <c r="C1798" s="70"/>
      <c r="D1798" s="71"/>
    </row>
    <row r="1799" spans="2:4" x14ac:dyDescent="0.2">
      <c r="B1799" s="69"/>
      <c r="C1799" s="70"/>
      <c r="D1799" s="71"/>
    </row>
    <row r="1800" spans="2:4" x14ac:dyDescent="0.2">
      <c r="B1800" s="69"/>
      <c r="C1800" s="70"/>
      <c r="D1800" s="71"/>
    </row>
    <row r="1801" spans="2:4" x14ac:dyDescent="0.2">
      <c r="B1801" s="69"/>
      <c r="C1801" s="70"/>
      <c r="D1801" s="71"/>
    </row>
    <row r="1802" spans="2:4" x14ac:dyDescent="0.2">
      <c r="B1802" s="69"/>
      <c r="C1802" s="70"/>
      <c r="D1802" s="71"/>
    </row>
    <row r="1803" spans="2:4" x14ac:dyDescent="0.2">
      <c r="B1803" s="69"/>
      <c r="C1803" s="70"/>
      <c r="D1803" s="71"/>
    </row>
    <row r="1804" spans="2:4" x14ac:dyDescent="0.2">
      <c r="B1804" s="69"/>
      <c r="C1804" s="70"/>
      <c r="D1804" s="71"/>
    </row>
    <row r="1805" spans="2:4" x14ac:dyDescent="0.2">
      <c r="B1805" s="69"/>
      <c r="C1805" s="70"/>
      <c r="D1805" s="71"/>
    </row>
    <row r="1806" spans="2:4" x14ac:dyDescent="0.2">
      <c r="B1806" s="69"/>
      <c r="C1806" s="70"/>
      <c r="D1806" s="71"/>
    </row>
    <row r="1807" spans="2:4" x14ac:dyDescent="0.2">
      <c r="B1807" s="69"/>
      <c r="C1807" s="70"/>
      <c r="D1807" s="71"/>
    </row>
    <row r="1808" spans="2:4" x14ac:dyDescent="0.2">
      <c r="B1808" s="69"/>
      <c r="C1808" s="70"/>
      <c r="D1808" s="71"/>
    </row>
    <row r="1809" spans="2:4" x14ac:dyDescent="0.2">
      <c r="B1809" s="69"/>
      <c r="C1809" s="70"/>
      <c r="D1809" s="71"/>
    </row>
    <row r="1810" spans="2:4" x14ac:dyDescent="0.2">
      <c r="B1810" s="69"/>
      <c r="C1810" s="70"/>
      <c r="D1810" s="71"/>
    </row>
    <row r="1811" spans="2:4" x14ac:dyDescent="0.2">
      <c r="B1811" s="69"/>
      <c r="C1811" s="70"/>
      <c r="D1811" s="71"/>
    </row>
    <row r="1812" spans="2:4" x14ac:dyDescent="0.2">
      <c r="B1812" s="69"/>
      <c r="C1812" s="70"/>
      <c r="D1812" s="71"/>
    </row>
    <row r="1813" spans="2:4" x14ac:dyDescent="0.2">
      <c r="B1813" s="69"/>
      <c r="C1813" s="70"/>
      <c r="D1813" s="71"/>
    </row>
    <row r="1814" spans="2:4" x14ac:dyDescent="0.2">
      <c r="B1814" s="69"/>
      <c r="C1814" s="70"/>
      <c r="D1814" s="71"/>
    </row>
    <row r="1815" spans="2:4" x14ac:dyDescent="0.2">
      <c r="B1815" s="69"/>
      <c r="C1815" s="70"/>
      <c r="D1815" s="71"/>
    </row>
    <row r="1816" spans="2:4" x14ac:dyDescent="0.2">
      <c r="B1816" s="69"/>
      <c r="C1816" s="70"/>
      <c r="D1816" s="71"/>
    </row>
    <row r="1817" spans="2:4" x14ac:dyDescent="0.2">
      <c r="B1817" s="69"/>
      <c r="C1817" s="70"/>
      <c r="D1817" s="71"/>
    </row>
    <row r="1818" spans="2:4" x14ac:dyDescent="0.2">
      <c r="B1818" s="69"/>
      <c r="C1818" s="70"/>
      <c r="D1818" s="71"/>
    </row>
    <row r="1819" spans="2:4" x14ac:dyDescent="0.2">
      <c r="B1819" s="69"/>
      <c r="C1819" s="70"/>
      <c r="D1819" s="71"/>
    </row>
    <row r="1820" spans="2:4" x14ac:dyDescent="0.2">
      <c r="B1820" s="69"/>
      <c r="C1820" s="70"/>
      <c r="D1820" s="71"/>
    </row>
    <row r="1821" spans="2:4" x14ac:dyDescent="0.2">
      <c r="B1821" s="69"/>
      <c r="C1821" s="70"/>
      <c r="D1821" s="71"/>
    </row>
    <row r="1822" spans="2:4" x14ac:dyDescent="0.2">
      <c r="B1822" s="69"/>
      <c r="C1822" s="70"/>
      <c r="D1822" s="71"/>
    </row>
    <row r="1823" spans="2:4" x14ac:dyDescent="0.2">
      <c r="B1823" s="69"/>
      <c r="C1823" s="70"/>
      <c r="D1823" s="71"/>
    </row>
    <row r="1824" spans="2:4" x14ac:dyDescent="0.2">
      <c r="B1824" s="69"/>
      <c r="C1824" s="70"/>
      <c r="D1824" s="71"/>
    </row>
    <row r="1825" spans="2:4" x14ac:dyDescent="0.2">
      <c r="B1825" s="69"/>
      <c r="C1825" s="70"/>
      <c r="D1825" s="71"/>
    </row>
    <row r="1826" spans="2:4" x14ac:dyDescent="0.2">
      <c r="B1826" s="69"/>
      <c r="C1826" s="70"/>
      <c r="D1826" s="71"/>
    </row>
    <row r="1827" spans="2:4" x14ac:dyDescent="0.2">
      <c r="B1827" s="69"/>
      <c r="C1827" s="70"/>
      <c r="D1827" s="71"/>
    </row>
    <row r="1828" spans="2:4" x14ac:dyDescent="0.2">
      <c r="B1828" s="69"/>
      <c r="C1828" s="70"/>
      <c r="D1828" s="71"/>
    </row>
    <row r="1829" spans="2:4" x14ac:dyDescent="0.2">
      <c r="B1829" s="69"/>
      <c r="C1829" s="70"/>
      <c r="D1829" s="71"/>
    </row>
    <row r="1830" spans="2:4" x14ac:dyDescent="0.2">
      <c r="B1830" s="69"/>
      <c r="C1830" s="70"/>
      <c r="D1830" s="71"/>
    </row>
    <row r="1831" spans="2:4" x14ac:dyDescent="0.2">
      <c r="B1831" s="69"/>
      <c r="C1831" s="70"/>
      <c r="D1831" s="71"/>
    </row>
    <row r="1832" spans="2:4" x14ac:dyDescent="0.2">
      <c r="B1832" s="69"/>
      <c r="C1832" s="70"/>
      <c r="D1832" s="71"/>
    </row>
    <row r="1833" spans="2:4" x14ac:dyDescent="0.2">
      <c r="B1833" s="69"/>
      <c r="C1833" s="70"/>
      <c r="D1833" s="71"/>
    </row>
    <row r="1834" spans="2:4" x14ac:dyDescent="0.2">
      <c r="B1834" s="69"/>
      <c r="C1834" s="70"/>
      <c r="D1834" s="71"/>
    </row>
    <row r="1835" spans="2:4" x14ac:dyDescent="0.2">
      <c r="B1835" s="69"/>
      <c r="C1835" s="70"/>
      <c r="D1835" s="71"/>
    </row>
    <row r="1836" spans="2:4" x14ac:dyDescent="0.2">
      <c r="B1836" s="69"/>
      <c r="C1836" s="70"/>
      <c r="D1836" s="71"/>
    </row>
    <row r="1837" spans="2:4" x14ac:dyDescent="0.2">
      <c r="B1837" s="69"/>
      <c r="C1837" s="70"/>
      <c r="D1837" s="71"/>
    </row>
    <row r="1838" spans="2:4" x14ac:dyDescent="0.2">
      <c r="B1838" s="69"/>
      <c r="C1838" s="70"/>
      <c r="D1838" s="71"/>
    </row>
    <row r="1839" spans="2:4" x14ac:dyDescent="0.2">
      <c r="B1839" s="69"/>
      <c r="C1839" s="70"/>
      <c r="D1839" s="71"/>
    </row>
    <row r="1840" spans="2:4" x14ac:dyDescent="0.2">
      <c r="B1840" s="69"/>
      <c r="C1840" s="70"/>
      <c r="D1840" s="71"/>
    </row>
    <row r="1841" spans="2:4" x14ac:dyDescent="0.2">
      <c r="B1841" s="69"/>
      <c r="C1841" s="70"/>
      <c r="D1841" s="71"/>
    </row>
    <row r="1842" spans="2:4" x14ac:dyDescent="0.2">
      <c r="B1842" s="69"/>
      <c r="C1842" s="70"/>
      <c r="D1842" s="71"/>
    </row>
    <row r="1843" spans="2:4" x14ac:dyDescent="0.2">
      <c r="B1843" s="69"/>
      <c r="C1843" s="70"/>
      <c r="D1843" s="71"/>
    </row>
    <row r="1844" spans="2:4" x14ac:dyDescent="0.2">
      <c r="B1844" s="69"/>
      <c r="C1844" s="70"/>
      <c r="D1844" s="71"/>
    </row>
    <row r="1845" spans="2:4" x14ac:dyDescent="0.2">
      <c r="B1845" s="69"/>
      <c r="C1845" s="70"/>
      <c r="D1845" s="71"/>
    </row>
    <row r="1846" spans="2:4" x14ac:dyDescent="0.2">
      <c r="B1846" s="69"/>
      <c r="C1846" s="70"/>
      <c r="D1846" s="71"/>
    </row>
    <row r="1847" spans="2:4" x14ac:dyDescent="0.2">
      <c r="B1847" s="69"/>
      <c r="C1847" s="70"/>
      <c r="D1847" s="71"/>
    </row>
    <row r="1848" spans="2:4" x14ac:dyDescent="0.2">
      <c r="B1848" s="69"/>
      <c r="C1848" s="70"/>
      <c r="D1848" s="71"/>
    </row>
    <row r="1849" spans="2:4" x14ac:dyDescent="0.2">
      <c r="B1849" s="69"/>
      <c r="C1849" s="70"/>
      <c r="D1849" s="71"/>
    </row>
    <row r="1850" spans="2:4" x14ac:dyDescent="0.2">
      <c r="B1850" s="69"/>
      <c r="C1850" s="70"/>
      <c r="D1850" s="71"/>
    </row>
    <row r="1851" spans="2:4" x14ac:dyDescent="0.2">
      <c r="B1851" s="69"/>
      <c r="C1851" s="70"/>
      <c r="D1851" s="71"/>
    </row>
    <row r="1852" spans="2:4" x14ac:dyDescent="0.2">
      <c r="B1852" s="69"/>
      <c r="C1852" s="70"/>
      <c r="D1852" s="71"/>
    </row>
    <row r="1853" spans="2:4" x14ac:dyDescent="0.2">
      <c r="B1853" s="69"/>
      <c r="C1853" s="70"/>
      <c r="D1853" s="71"/>
    </row>
    <row r="1854" spans="2:4" x14ac:dyDescent="0.2">
      <c r="B1854" s="69"/>
      <c r="C1854" s="70"/>
      <c r="D1854" s="71"/>
    </row>
    <row r="1855" spans="2:4" x14ac:dyDescent="0.2">
      <c r="B1855" s="69"/>
      <c r="C1855" s="70"/>
      <c r="D1855" s="71"/>
    </row>
    <row r="1856" spans="2:4" x14ac:dyDescent="0.2">
      <c r="B1856" s="69"/>
      <c r="C1856" s="70"/>
      <c r="D1856" s="71"/>
    </row>
    <row r="1857" spans="2:4" x14ac:dyDescent="0.2">
      <c r="B1857" s="69"/>
      <c r="C1857" s="70"/>
      <c r="D1857" s="71"/>
    </row>
    <row r="1858" spans="2:4" x14ac:dyDescent="0.2">
      <c r="B1858" s="69"/>
      <c r="C1858" s="70"/>
      <c r="D1858" s="71"/>
    </row>
    <row r="1859" spans="2:4" x14ac:dyDescent="0.2">
      <c r="B1859" s="69"/>
      <c r="C1859" s="70"/>
      <c r="D1859" s="71"/>
    </row>
    <row r="1860" spans="2:4" x14ac:dyDescent="0.2">
      <c r="B1860" s="69"/>
      <c r="C1860" s="70"/>
      <c r="D1860" s="71"/>
    </row>
    <row r="1861" spans="2:4" x14ac:dyDescent="0.2">
      <c r="B1861" s="69"/>
      <c r="C1861" s="70"/>
      <c r="D1861" s="71"/>
    </row>
    <row r="1862" spans="2:4" x14ac:dyDescent="0.2">
      <c r="B1862" s="69"/>
      <c r="C1862" s="70"/>
      <c r="D1862" s="71"/>
    </row>
    <row r="1863" spans="2:4" x14ac:dyDescent="0.2">
      <c r="B1863" s="69"/>
      <c r="C1863" s="70"/>
      <c r="D1863" s="71"/>
    </row>
    <row r="1864" spans="2:4" x14ac:dyDescent="0.2">
      <c r="B1864" s="69"/>
      <c r="C1864" s="70"/>
      <c r="D1864" s="71"/>
    </row>
    <row r="1865" spans="2:4" x14ac:dyDescent="0.2">
      <c r="B1865" s="69"/>
      <c r="C1865" s="70"/>
      <c r="D1865" s="71"/>
    </row>
    <row r="1866" spans="2:4" x14ac:dyDescent="0.2">
      <c r="B1866" s="69"/>
      <c r="C1866" s="70"/>
      <c r="D1866" s="71"/>
    </row>
    <row r="1867" spans="2:4" x14ac:dyDescent="0.2">
      <c r="B1867" s="69"/>
      <c r="C1867" s="70"/>
      <c r="D1867" s="71"/>
    </row>
    <row r="1868" spans="2:4" x14ac:dyDescent="0.2">
      <c r="B1868" s="69"/>
      <c r="C1868" s="70"/>
      <c r="D1868" s="71"/>
    </row>
    <row r="1869" spans="2:4" x14ac:dyDescent="0.2">
      <c r="B1869" s="69"/>
      <c r="C1869" s="70"/>
      <c r="D1869" s="71"/>
    </row>
    <row r="1870" spans="2:4" x14ac:dyDescent="0.2">
      <c r="B1870" s="69"/>
      <c r="C1870" s="70"/>
      <c r="D1870" s="71"/>
    </row>
    <row r="1871" spans="2:4" x14ac:dyDescent="0.2">
      <c r="B1871" s="69"/>
      <c r="C1871" s="70"/>
      <c r="D1871" s="71"/>
    </row>
    <row r="1872" spans="2:4" x14ac:dyDescent="0.2">
      <c r="B1872" s="69"/>
      <c r="C1872" s="70"/>
      <c r="D1872" s="71"/>
    </row>
    <row r="1873" spans="2:4" x14ac:dyDescent="0.2">
      <c r="B1873" s="69"/>
      <c r="C1873" s="70"/>
      <c r="D1873" s="71"/>
    </row>
    <row r="1874" spans="2:4" x14ac:dyDescent="0.2">
      <c r="B1874" s="69"/>
      <c r="C1874" s="70"/>
      <c r="D1874" s="71"/>
    </row>
    <row r="1875" spans="2:4" x14ac:dyDescent="0.2">
      <c r="B1875" s="69"/>
      <c r="C1875" s="70"/>
      <c r="D1875" s="71"/>
    </row>
    <row r="1876" spans="2:4" x14ac:dyDescent="0.2">
      <c r="B1876" s="69"/>
      <c r="C1876" s="70"/>
      <c r="D1876" s="71"/>
    </row>
    <row r="1877" spans="2:4" x14ac:dyDescent="0.2">
      <c r="B1877" s="69"/>
      <c r="C1877" s="70"/>
      <c r="D1877" s="71"/>
    </row>
    <row r="1878" spans="2:4" x14ac:dyDescent="0.2">
      <c r="B1878" s="69"/>
      <c r="C1878" s="70"/>
      <c r="D1878" s="71"/>
    </row>
    <row r="1879" spans="2:4" x14ac:dyDescent="0.2">
      <c r="B1879" s="69"/>
      <c r="C1879" s="70"/>
      <c r="D1879" s="71"/>
    </row>
    <row r="1880" spans="2:4" x14ac:dyDescent="0.2">
      <c r="B1880" s="69"/>
      <c r="C1880" s="70"/>
      <c r="D1880" s="71"/>
    </row>
    <row r="1881" spans="2:4" x14ac:dyDescent="0.2">
      <c r="B1881" s="69"/>
      <c r="C1881" s="70"/>
      <c r="D1881" s="71"/>
    </row>
    <row r="1882" spans="2:4" x14ac:dyDescent="0.2">
      <c r="B1882" s="69"/>
      <c r="C1882" s="70"/>
      <c r="D1882" s="71"/>
    </row>
    <row r="1883" spans="2:4" x14ac:dyDescent="0.2">
      <c r="B1883" s="69"/>
      <c r="C1883" s="70"/>
      <c r="D1883" s="71"/>
    </row>
    <row r="1884" spans="2:4" x14ac:dyDescent="0.2">
      <c r="B1884" s="69"/>
      <c r="C1884" s="70"/>
      <c r="D1884" s="71"/>
    </row>
    <row r="1885" spans="2:4" x14ac:dyDescent="0.2">
      <c r="B1885" s="69"/>
      <c r="C1885" s="70"/>
      <c r="D1885" s="71"/>
    </row>
    <row r="1886" spans="2:4" x14ac:dyDescent="0.2">
      <c r="B1886" s="69"/>
      <c r="C1886" s="70"/>
      <c r="D1886" s="71"/>
    </row>
    <row r="1887" spans="2:4" x14ac:dyDescent="0.2">
      <c r="B1887" s="69"/>
      <c r="C1887" s="70"/>
      <c r="D1887" s="71"/>
    </row>
    <row r="1888" spans="2:4" x14ac:dyDescent="0.2">
      <c r="B1888" s="69"/>
      <c r="C1888" s="70"/>
      <c r="D1888" s="71"/>
    </row>
    <row r="1889" spans="2:4" x14ac:dyDescent="0.2">
      <c r="B1889" s="69"/>
      <c r="C1889" s="70"/>
      <c r="D1889" s="71"/>
    </row>
    <row r="1890" spans="2:4" x14ac:dyDescent="0.2">
      <c r="B1890" s="69"/>
      <c r="C1890" s="70"/>
      <c r="D1890" s="71"/>
    </row>
    <row r="1891" spans="2:4" x14ac:dyDescent="0.2">
      <c r="B1891" s="69"/>
      <c r="C1891" s="70"/>
      <c r="D1891" s="71"/>
    </row>
    <row r="1892" spans="2:4" x14ac:dyDescent="0.2">
      <c r="B1892" s="69"/>
      <c r="C1892" s="70"/>
      <c r="D1892" s="71"/>
    </row>
    <row r="1893" spans="2:4" x14ac:dyDescent="0.2">
      <c r="B1893" s="69"/>
      <c r="C1893" s="70"/>
      <c r="D1893" s="71"/>
    </row>
    <row r="1894" spans="2:4" x14ac:dyDescent="0.2">
      <c r="B1894" s="69"/>
      <c r="C1894" s="70"/>
      <c r="D1894" s="71"/>
    </row>
    <row r="1895" spans="2:4" x14ac:dyDescent="0.2">
      <c r="B1895" s="69"/>
      <c r="C1895" s="70"/>
      <c r="D1895" s="71"/>
    </row>
    <row r="1896" spans="2:4" x14ac:dyDescent="0.2">
      <c r="B1896" s="69"/>
      <c r="C1896" s="70"/>
      <c r="D1896" s="71"/>
    </row>
    <row r="1897" spans="2:4" x14ac:dyDescent="0.2">
      <c r="B1897" s="69"/>
      <c r="C1897" s="70"/>
      <c r="D1897" s="71"/>
    </row>
    <row r="1898" spans="2:4" x14ac:dyDescent="0.2">
      <c r="B1898" s="69"/>
      <c r="C1898" s="70"/>
      <c r="D1898" s="71"/>
    </row>
    <row r="1899" spans="2:4" x14ac:dyDescent="0.2">
      <c r="B1899" s="69"/>
      <c r="C1899" s="70"/>
      <c r="D1899" s="71"/>
    </row>
    <row r="1900" spans="2:4" x14ac:dyDescent="0.2">
      <c r="B1900" s="69"/>
      <c r="C1900" s="70"/>
      <c r="D1900" s="71"/>
    </row>
    <row r="1901" spans="2:4" x14ac:dyDescent="0.2">
      <c r="B1901" s="69"/>
      <c r="C1901" s="70"/>
      <c r="D1901" s="71"/>
    </row>
    <row r="1902" spans="2:4" x14ac:dyDescent="0.2">
      <c r="B1902" s="69"/>
      <c r="C1902" s="70"/>
      <c r="D1902" s="71"/>
    </row>
    <row r="1903" spans="2:4" x14ac:dyDescent="0.2">
      <c r="B1903" s="69"/>
      <c r="C1903" s="70"/>
      <c r="D1903" s="71"/>
    </row>
    <row r="1904" spans="2:4" x14ac:dyDescent="0.2">
      <c r="B1904" s="69"/>
      <c r="C1904" s="70"/>
      <c r="D1904" s="71"/>
    </row>
    <row r="1905" spans="2:4" x14ac:dyDescent="0.2">
      <c r="B1905" s="69"/>
      <c r="C1905" s="70"/>
      <c r="D1905" s="71"/>
    </row>
    <row r="1906" spans="2:4" x14ac:dyDescent="0.2">
      <c r="B1906" s="69"/>
      <c r="C1906" s="70"/>
      <c r="D1906" s="71"/>
    </row>
    <row r="1907" spans="2:4" x14ac:dyDescent="0.2">
      <c r="B1907" s="69"/>
      <c r="C1907" s="70"/>
      <c r="D1907" s="71"/>
    </row>
    <row r="1908" spans="2:4" x14ac:dyDescent="0.2">
      <c r="B1908" s="69"/>
      <c r="C1908" s="70"/>
      <c r="D1908" s="71"/>
    </row>
    <row r="1909" spans="2:4" x14ac:dyDescent="0.2">
      <c r="B1909" s="69"/>
      <c r="C1909" s="70"/>
      <c r="D1909" s="71"/>
    </row>
    <row r="1910" spans="2:4" x14ac:dyDescent="0.2">
      <c r="B1910" s="69"/>
      <c r="C1910" s="70"/>
      <c r="D1910" s="71"/>
    </row>
    <row r="1911" spans="2:4" x14ac:dyDescent="0.2">
      <c r="B1911" s="69"/>
      <c r="C1911" s="70"/>
      <c r="D1911" s="71"/>
    </row>
    <row r="1912" spans="2:4" x14ac:dyDescent="0.2">
      <c r="B1912" s="69"/>
      <c r="C1912" s="70"/>
      <c r="D1912" s="71"/>
    </row>
    <row r="1913" spans="2:4" x14ac:dyDescent="0.2">
      <c r="B1913" s="69"/>
      <c r="C1913" s="70"/>
      <c r="D1913" s="71"/>
    </row>
    <row r="1914" spans="2:4" x14ac:dyDescent="0.2">
      <c r="B1914" s="69"/>
      <c r="C1914" s="70"/>
      <c r="D1914" s="71"/>
    </row>
    <row r="1915" spans="2:4" x14ac:dyDescent="0.2">
      <c r="B1915" s="69"/>
      <c r="C1915" s="70"/>
      <c r="D1915" s="71"/>
    </row>
    <row r="1916" spans="2:4" x14ac:dyDescent="0.2">
      <c r="B1916" s="69"/>
      <c r="C1916" s="70"/>
      <c r="D1916" s="71"/>
    </row>
    <row r="1917" spans="2:4" x14ac:dyDescent="0.2">
      <c r="B1917" s="69"/>
      <c r="C1917" s="70"/>
      <c r="D1917" s="71"/>
    </row>
    <row r="1918" spans="2:4" x14ac:dyDescent="0.2">
      <c r="B1918" s="69"/>
      <c r="C1918" s="70"/>
      <c r="D1918" s="71"/>
    </row>
    <row r="1919" spans="2:4" x14ac:dyDescent="0.2">
      <c r="B1919" s="69"/>
      <c r="C1919" s="70"/>
      <c r="D1919" s="71"/>
    </row>
    <row r="1920" spans="2:4" x14ac:dyDescent="0.2">
      <c r="B1920" s="69"/>
      <c r="C1920" s="70"/>
      <c r="D1920" s="71"/>
    </row>
    <row r="1921" spans="2:4" x14ac:dyDescent="0.2">
      <c r="B1921" s="69"/>
      <c r="C1921" s="70"/>
      <c r="D1921" s="71"/>
    </row>
    <row r="1922" spans="2:4" x14ac:dyDescent="0.2">
      <c r="B1922" s="69"/>
      <c r="C1922" s="70"/>
      <c r="D1922" s="71"/>
    </row>
    <row r="1923" spans="2:4" x14ac:dyDescent="0.2">
      <c r="B1923" s="69"/>
      <c r="C1923" s="70"/>
      <c r="D1923" s="71"/>
    </row>
    <row r="1924" spans="2:4" x14ac:dyDescent="0.2">
      <c r="B1924" s="69"/>
      <c r="C1924" s="70"/>
      <c r="D1924" s="71"/>
    </row>
    <row r="1925" spans="2:4" x14ac:dyDescent="0.2">
      <c r="B1925" s="69"/>
      <c r="C1925" s="70"/>
      <c r="D1925" s="71"/>
    </row>
    <row r="1926" spans="2:4" x14ac:dyDescent="0.2">
      <c r="B1926" s="69"/>
      <c r="C1926" s="70"/>
      <c r="D1926" s="71"/>
    </row>
    <row r="1927" spans="2:4" x14ac:dyDescent="0.2">
      <c r="B1927" s="69"/>
      <c r="C1927" s="70"/>
      <c r="D1927" s="71"/>
    </row>
    <row r="1928" spans="2:4" x14ac:dyDescent="0.2">
      <c r="B1928" s="69"/>
      <c r="C1928" s="70"/>
      <c r="D1928" s="71"/>
    </row>
    <row r="1929" spans="2:4" x14ac:dyDescent="0.2">
      <c r="B1929" s="69"/>
      <c r="C1929" s="70"/>
      <c r="D1929" s="71"/>
    </row>
    <row r="1930" spans="2:4" x14ac:dyDescent="0.2">
      <c r="B1930" s="69"/>
      <c r="C1930" s="70"/>
      <c r="D1930" s="71"/>
    </row>
    <row r="1931" spans="2:4" x14ac:dyDescent="0.2">
      <c r="B1931" s="69"/>
      <c r="C1931" s="70"/>
      <c r="D1931" s="71"/>
    </row>
    <row r="1932" spans="2:4" x14ac:dyDescent="0.2">
      <c r="B1932" s="69"/>
      <c r="C1932" s="70"/>
      <c r="D1932" s="71"/>
    </row>
    <row r="1933" spans="2:4" x14ac:dyDescent="0.2">
      <c r="B1933" s="69"/>
      <c r="C1933" s="70"/>
      <c r="D1933" s="71"/>
    </row>
    <row r="1934" spans="2:4" x14ac:dyDescent="0.2">
      <c r="B1934" s="69"/>
      <c r="C1934" s="70"/>
      <c r="D1934" s="71"/>
    </row>
    <row r="1935" spans="2:4" x14ac:dyDescent="0.2">
      <c r="B1935" s="69"/>
      <c r="C1935" s="70"/>
      <c r="D1935" s="71"/>
    </row>
    <row r="1936" spans="2:4" x14ac:dyDescent="0.2">
      <c r="B1936" s="69"/>
      <c r="C1936" s="70"/>
      <c r="D1936" s="71"/>
    </row>
    <row r="1937" spans="2:4" x14ac:dyDescent="0.2">
      <c r="B1937" s="69"/>
      <c r="C1937" s="70"/>
      <c r="D1937" s="71"/>
    </row>
    <row r="1938" spans="2:4" x14ac:dyDescent="0.2">
      <c r="B1938" s="69"/>
      <c r="C1938" s="70"/>
      <c r="D1938" s="71"/>
    </row>
    <row r="1939" spans="2:4" x14ac:dyDescent="0.2">
      <c r="B1939" s="69"/>
      <c r="C1939" s="70"/>
      <c r="D1939" s="71"/>
    </row>
    <row r="1940" spans="2:4" x14ac:dyDescent="0.2">
      <c r="B1940" s="69"/>
      <c r="C1940" s="70"/>
      <c r="D1940" s="71"/>
    </row>
    <row r="1941" spans="2:4" x14ac:dyDescent="0.2">
      <c r="B1941" s="69"/>
      <c r="C1941" s="70"/>
      <c r="D1941" s="71"/>
    </row>
    <row r="1942" spans="2:4" x14ac:dyDescent="0.2">
      <c r="B1942" s="69"/>
      <c r="C1942" s="70"/>
      <c r="D1942" s="71"/>
    </row>
    <row r="1943" spans="2:4" x14ac:dyDescent="0.2">
      <c r="B1943" s="69"/>
      <c r="C1943" s="70"/>
      <c r="D1943" s="71"/>
    </row>
    <row r="1944" spans="2:4" x14ac:dyDescent="0.2">
      <c r="B1944" s="69"/>
      <c r="C1944" s="70"/>
      <c r="D1944" s="71"/>
    </row>
    <row r="1945" spans="2:4" x14ac:dyDescent="0.2">
      <c r="B1945" s="69"/>
      <c r="C1945" s="70"/>
      <c r="D1945" s="71"/>
    </row>
    <row r="1946" spans="2:4" x14ac:dyDescent="0.2">
      <c r="B1946" s="69"/>
      <c r="C1946" s="70"/>
      <c r="D1946" s="71"/>
    </row>
    <row r="1947" spans="2:4" x14ac:dyDescent="0.2">
      <c r="B1947" s="69"/>
      <c r="C1947" s="70"/>
      <c r="D1947" s="71"/>
    </row>
    <row r="1948" spans="2:4" x14ac:dyDescent="0.2">
      <c r="B1948" s="69"/>
      <c r="C1948" s="70"/>
      <c r="D1948" s="71"/>
    </row>
    <row r="1949" spans="2:4" x14ac:dyDescent="0.2">
      <c r="B1949" s="69"/>
      <c r="C1949" s="70"/>
      <c r="D1949" s="71"/>
    </row>
    <row r="1950" spans="2:4" x14ac:dyDescent="0.2">
      <c r="B1950" s="69"/>
      <c r="C1950" s="70"/>
      <c r="D1950" s="71"/>
    </row>
    <row r="1951" spans="2:4" x14ac:dyDescent="0.2">
      <c r="B1951" s="69"/>
      <c r="C1951" s="70"/>
      <c r="D1951" s="71"/>
    </row>
    <row r="1952" spans="2:4" x14ac:dyDescent="0.2">
      <c r="B1952" s="69"/>
      <c r="C1952" s="70"/>
      <c r="D1952" s="71"/>
    </row>
    <row r="1953" spans="2:4" x14ac:dyDescent="0.2">
      <c r="B1953" s="69"/>
      <c r="C1953" s="70"/>
      <c r="D1953" s="71"/>
    </row>
    <row r="1954" spans="2:4" x14ac:dyDescent="0.2">
      <c r="B1954" s="69"/>
      <c r="C1954" s="70"/>
      <c r="D1954" s="71"/>
    </row>
    <row r="1955" spans="2:4" x14ac:dyDescent="0.2">
      <c r="B1955" s="69"/>
      <c r="C1955" s="70"/>
      <c r="D1955" s="71"/>
    </row>
    <row r="1956" spans="2:4" x14ac:dyDescent="0.2">
      <c r="B1956" s="69"/>
      <c r="C1956" s="70"/>
      <c r="D1956" s="71"/>
    </row>
    <row r="1957" spans="2:4" x14ac:dyDescent="0.2">
      <c r="B1957" s="69"/>
      <c r="C1957" s="70"/>
      <c r="D1957" s="71"/>
    </row>
    <row r="1958" spans="2:4" x14ac:dyDescent="0.2">
      <c r="B1958" s="69"/>
      <c r="C1958" s="70"/>
      <c r="D1958" s="71"/>
    </row>
    <row r="1959" spans="2:4" x14ac:dyDescent="0.2">
      <c r="B1959" s="69"/>
      <c r="C1959" s="70"/>
      <c r="D1959" s="71"/>
    </row>
    <row r="1960" spans="2:4" x14ac:dyDescent="0.2">
      <c r="B1960" s="69"/>
      <c r="C1960" s="70"/>
      <c r="D1960" s="71"/>
    </row>
    <row r="1961" spans="2:4" x14ac:dyDescent="0.2">
      <c r="B1961" s="69"/>
      <c r="C1961" s="70"/>
      <c r="D1961" s="71"/>
    </row>
    <row r="1962" spans="2:4" x14ac:dyDescent="0.2">
      <c r="B1962" s="69"/>
      <c r="C1962" s="70"/>
      <c r="D1962" s="71"/>
    </row>
    <row r="1963" spans="2:4" x14ac:dyDescent="0.2">
      <c r="B1963" s="69"/>
      <c r="C1963" s="70"/>
      <c r="D1963" s="71"/>
    </row>
    <row r="1964" spans="2:4" x14ac:dyDescent="0.2">
      <c r="B1964" s="69"/>
      <c r="C1964" s="70"/>
      <c r="D1964" s="71"/>
    </row>
    <row r="1965" spans="2:4" x14ac:dyDescent="0.2">
      <c r="B1965" s="69"/>
      <c r="C1965" s="70"/>
      <c r="D1965" s="71"/>
    </row>
    <row r="1966" spans="2:4" x14ac:dyDescent="0.2">
      <c r="B1966" s="69"/>
      <c r="C1966" s="70"/>
      <c r="D1966" s="71"/>
    </row>
    <row r="1967" spans="2:4" x14ac:dyDescent="0.2">
      <c r="B1967" s="69"/>
      <c r="C1967" s="70"/>
      <c r="D1967" s="71"/>
    </row>
    <row r="1968" spans="2:4" x14ac:dyDescent="0.2">
      <c r="B1968" s="69"/>
      <c r="C1968" s="70"/>
      <c r="D1968" s="71"/>
    </row>
    <row r="1969" spans="2:4" x14ac:dyDescent="0.2">
      <c r="B1969" s="69"/>
      <c r="C1969" s="70"/>
      <c r="D1969" s="71"/>
    </row>
    <row r="1970" spans="2:4" x14ac:dyDescent="0.2">
      <c r="B1970" s="69"/>
      <c r="C1970" s="70"/>
      <c r="D1970" s="71"/>
    </row>
    <row r="1971" spans="2:4" x14ac:dyDescent="0.2">
      <c r="B1971" s="69"/>
      <c r="C1971" s="70"/>
      <c r="D1971" s="71"/>
    </row>
    <row r="1972" spans="2:4" x14ac:dyDescent="0.2">
      <c r="B1972" s="69"/>
      <c r="C1972" s="70"/>
      <c r="D1972" s="71"/>
    </row>
    <row r="1973" spans="2:4" x14ac:dyDescent="0.2">
      <c r="B1973" s="69"/>
      <c r="C1973" s="70"/>
      <c r="D1973" s="71"/>
    </row>
    <row r="1974" spans="2:4" x14ac:dyDescent="0.2">
      <c r="B1974" s="69"/>
      <c r="C1974" s="70"/>
      <c r="D1974" s="71"/>
    </row>
    <row r="1975" spans="2:4" x14ac:dyDescent="0.2">
      <c r="B1975" s="69"/>
      <c r="C1975" s="70"/>
      <c r="D1975" s="71"/>
    </row>
    <row r="1976" spans="2:4" x14ac:dyDescent="0.2">
      <c r="B1976" s="69"/>
      <c r="C1976" s="70"/>
      <c r="D1976" s="71"/>
    </row>
    <row r="1977" spans="2:4" x14ac:dyDescent="0.2">
      <c r="B1977" s="69"/>
      <c r="C1977" s="70"/>
      <c r="D1977" s="71"/>
    </row>
    <row r="1978" spans="2:4" x14ac:dyDescent="0.2">
      <c r="B1978" s="69"/>
      <c r="C1978" s="70"/>
      <c r="D1978" s="71"/>
    </row>
    <row r="1979" spans="2:4" x14ac:dyDescent="0.2">
      <c r="B1979" s="69"/>
      <c r="C1979" s="70"/>
      <c r="D1979" s="71"/>
    </row>
    <row r="1980" spans="2:4" x14ac:dyDescent="0.2">
      <c r="B1980" s="69"/>
      <c r="C1980" s="70"/>
      <c r="D1980" s="71"/>
    </row>
    <row r="1981" spans="2:4" x14ac:dyDescent="0.2">
      <c r="B1981" s="69"/>
      <c r="C1981" s="70"/>
      <c r="D1981" s="71"/>
    </row>
    <row r="1982" spans="2:4" x14ac:dyDescent="0.2">
      <c r="B1982" s="69"/>
      <c r="C1982" s="70"/>
      <c r="D1982" s="71"/>
    </row>
    <row r="1983" spans="2:4" x14ac:dyDescent="0.2">
      <c r="B1983" s="69"/>
      <c r="C1983" s="70"/>
      <c r="D1983" s="71"/>
    </row>
    <row r="1984" spans="2:4" x14ac:dyDescent="0.2">
      <c r="B1984" s="69"/>
      <c r="C1984" s="70"/>
      <c r="D1984" s="71"/>
    </row>
    <row r="1985" spans="2:4" x14ac:dyDescent="0.2">
      <c r="B1985" s="69"/>
      <c r="C1985" s="70"/>
      <c r="D1985" s="71"/>
    </row>
    <row r="1986" spans="2:4" x14ac:dyDescent="0.2">
      <c r="B1986" s="69"/>
      <c r="C1986" s="70"/>
      <c r="D1986" s="71"/>
    </row>
    <row r="1987" spans="2:4" x14ac:dyDescent="0.2">
      <c r="B1987" s="69"/>
      <c r="C1987" s="70"/>
      <c r="D1987" s="71"/>
    </row>
    <row r="1988" spans="2:4" x14ac:dyDescent="0.2">
      <c r="B1988" s="69"/>
      <c r="C1988" s="70"/>
      <c r="D1988" s="71"/>
    </row>
    <row r="1989" spans="2:4" x14ac:dyDescent="0.2">
      <c r="B1989" s="69"/>
      <c r="C1989" s="70"/>
      <c r="D1989" s="71"/>
    </row>
    <row r="1990" spans="2:4" x14ac:dyDescent="0.2">
      <c r="B1990" s="69"/>
      <c r="C1990" s="70"/>
      <c r="D1990" s="71"/>
    </row>
    <row r="1991" spans="2:4" x14ac:dyDescent="0.2">
      <c r="B1991" s="69"/>
      <c r="C1991" s="70"/>
      <c r="D1991" s="71"/>
    </row>
    <row r="1992" spans="2:4" x14ac:dyDescent="0.2">
      <c r="B1992" s="69"/>
      <c r="C1992" s="70"/>
      <c r="D1992" s="71"/>
    </row>
    <row r="1993" spans="2:4" x14ac:dyDescent="0.2">
      <c r="B1993" s="69"/>
      <c r="C1993" s="70"/>
      <c r="D1993" s="71"/>
    </row>
    <row r="1994" spans="2:4" x14ac:dyDescent="0.2">
      <c r="B1994" s="69"/>
      <c r="C1994" s="70"/>
      <c r="D1994" s="71"/>
    </row>
    <row r="1995" spans="2:4" x14ac:dyDescent="0.2">
      <c r="B1995" s="69"/>
      <c r="C1995" s="70"/>
      <c r="D1995" s="71"/>
    </row>
    <row r="1996" spans="2:4" x14ac:dyDescent="0.2">
      <c r="B1996" s="69"/>
      <c r="C1996" s="70"/>
      <c r="D1996" s="71"/>
    </row>
    <row r="1997" spans="2:4" x14ac:dyDescent="0.2">
      <c r="B1997" s="69"/>
      <c r="C1997" s="70"/>
      <c r="D1997" s="71"/>
    </row>
    <row r="1998" spans="2:4" x14ac:dyDescent="0.2">
      <c r="B1998" s="69"/>
      <c r="C1998" s="70"/>
      <c r="D1998" s="71"/>
    </row>
    <row r="1999" spans="2:4" x14ac:dyDescent="0.2">
      <c r="B1999" s="69"/>
      <c r="C1999" s="70"/>
      <c r="D1999" s="71"/>
    </row>
    <row r="2000" spans="2:4" x14ac:dyDescent="0.2">
      <c r="B2000" s="69"/>
      <c r="C2000" s="70"/>
      <c r="D2000" s="71"/>
    </row>
    <row r="2001" spans="2:4" x14ac:dyDescent="0.2">
      <c r="B2001" s="69"/>
      <c r="C2001" s="70"/>
      <c r="D2001" s="71"/>
    </row>
    <row r="2002" spans="2:4" x14ac:dyDescent="0.2">
      <c r="B2002" s="69"/>
      <c r="C2002" s="70"/>
      <c r="D2002" s="71"/>
    </row>
    <row r="2003" spans="2:4" x14ac:dyDescent="0.2">
      <c r="B2003" s="69"/>
      <c r="C2003" s="70"/>
      <c r="D2003" s="71"/>
    </row>
    <row r="2004" spans="2:4" x14ac:dyDescent="0.2">
      <c r="B2004" s="69"/>
      <c r="C2004" s="70"/>
      <c r="D2004" s="71"/>
    </row>
    <row r="2005" spans="2:4" x14ac:dyDescent="0.2">
      <c r="B2005" s="69"/>
      <c r="C2005" s="70"/>
      <c r="D2005" s="71"/>
    </row>
    <row r="2006" spans="2:4" x14ac:dyDescent="0.2">
      <c r="B2006" s="69"/>
      <c r="C2006" s="70"/>
      <c r="D2006" s="71"/>
    </row>
    <row r="2007" spans="2:4" x14ac:dyDescent="0.2">
      <c r="B2007" s="69"/>
      <c r="C2007" s="70"/>
      <c r="D2007" s="71"/>
    </row>
    <row r="2008" spans="2:4" x14ac:dyDescent="0.2">
      <c r="B2008" s="69"/>
      <c r="C2008" s="70"/>
      <c r="D2008" s="71"/>
    </row>
    <row r="2009" spans="2:4" x14ac:dyDescent="0.2">
      <c r="B2009" s="69"/>
      <c r="C2009" s="70"/>
      <c r="D2009" s="71"/>
    </row>
    <row r="2010" spans="2:4" x14ac:dyDescent="0.2">
      <c r="B2010" s="69"/>
      <c r="C2010" s="70"/>
      <c r="D2010" s="71"/>
    </row>
    <row r="2011" spans="2:4" x14ac:dyDescent="0.2">
      <c r="B2011" s="69"/>
      <c r="C2011" s="70"/>
      <c r="D2011" s="71"/>
    </row>
    <row r="2012" spans="2:4" x14ac:dyDescent="0.2">
      <c r="B2012" s="69"/>
      <c r="C2012" s="70"/>
      <c r="D2012" s="71"/>
    </row>
    <row r="2013" spans="2:4" x14ac:dyDescent="0.2">
      <c r="B2013" s="69"/>
      <c r="C2013" s="70"/>
      <c r="D2013" s="71"/>
    </row>
    <row r="2014" spans="2:4" x14ac:dyDescent="0.2">
      <c r="B2014" s="69"/>
      <c r="C2014" s="70"/>
      <c r="D2014" s="71"/>
    </row>
    <row r="2015" spans="2:4" x14ac:dyDescent="0.2">
      <c r="B2015" s="69"/>
      <c r="C2015" s="70"/>
      <c r="D2015" s="71"/>
    </row>
    <row r="2016" spans="2:4" x14ac:dyDescent="0.2">
      <c r="B2016" s="69"/>
      <c r="C2016" s="70"/>
      <c r="D2016" s="71"/>
    </row>
    <row r="2017" spans="2:4" x14ac:dyDescent="0.2">
      <c r="B2017" s="69"/>
      <c r="C2017" s="70"/>
      <c r="D2017" s="71"/>
    </row>
    <row r="2018" spans="2:4" x14ac:dyDescent="0.2">
      <c r="B2018" s="69"/>
      <c r="C2018" s="70"/>
      <c r="D2018" s="71"/>
    </row>
    <row r="2019" spans="2:4" x14ac:dyDescent="0.2">
      <c r="B2019" s="69"/>
      <c r="C2019" s="70"/>
      <c r="D2019" s="71"/>
    </row>
    <row r="2020" spans="2:4" x14ac:dyDescent="0.2">
      <c r="B2020" s="69"/>
      <c r="C2020" s="70"/>
      <c r="D2020" s="71"/>
    </row>
    <row r="2021" spans="2:4" x14ac:dyDescent="0.2">
      <c r="B2021" s="69"/>
      <c r="C2021" s="70"/>
      <c r="D2021" s="71"/>
    </row>
    <row r="2022" spans="2:4" x14ac:dyDescent="0.2">
      <c r="B2022" s="69"/>
      <c r="C2022" s="70"/>
      <c r="D2022" s="71"/>
    </row>
    <row r="2023" spans="2:4" x14ac:dyDescent="0.2">
      <c r="B2023" s="69"/>
      <c r="C2023" s="70"/>
      <c r="D2023" s="71"/>
    </row>
    <row r="2024" spans="2:4" x14ac:dyDescent="0.2">
      <c r="B2024" s="69"/>
      <c r="C2024" s="70"/>
      <c r="D2024" s="71"/>
    </row>
    <row r="2025" spans="2:4" x14ac:dyDescent="0.2">
      <c r="B2025" s="69"/>
      <c r="C2025" s="70"/>
      <c r="D2025" s="71"/>
    </row>
    <row r="2026" spans="2:4" x14ac:dyDescent="0.2">
      <c r="B2026" s="69"/>
      <c r="C2026" s="70"/>
      <c r="D2026" s="71"/>
    </row>
    <row r="2027" spans="2:4" x14ac:dyDescent="0.2">
      <c r="B2027" s="69"/>
      <c r="C2027" s="70"/>
      <c r="D2027" s="71"/>
    </row>
    <row r="2028" spans="2:4" x14ac:dyDescent="0.2">
      <c r="B2028" s="69"/>
      <c r="C2028" s="70"/>
      <c r="D2028" s="71"/>
    </row>
    <row r="2029" spans="2:4" x14ac:dyDescent="0.2">
      <c r="B2029" s="69"/>
      <c r="C2029" s="70"/>
      <c r="D2029" s="71"/>
    </row>
    <row r="2030" spans="2:4" x14ac:dyDescent="0.2">
      <c r="B2030" s="69"/>
      <c r="C2030" s="70"/>
      <c r="D2030" s="71"/>
    </row>
    <row r="2031" spans="2:4" x14ac:dyDescent="0.2">
      <c r="B2031" s="69"/>
      <c r="C2031" s="70"/>
      <c r="D2031" s="71"/>
    </row>
    <row r="2032" spans="2:4" x14ac:dyDescent="0.2">
      <c r="B2032" s="69"/>
      <c r="C2032" s="70"/>
      <c r="D2032" s="71"/>
    </row>
    <row r="2033" spans="2:4" x14ac:dyDescent="0.2">
      <c r="B2033" s="69"/>
      <c r="C2033" s="70"/>
      <c r="D2033" s="71"/>
    </row>
    <row r="2034" spans="2:4" x14ac:dyDescent="0.2">
      <c r="B2034" s="69"/>
      <c r="C2034" s="70"/>
      <c r="D2034" s="71"/>
    </row>
    <row r="2035" spans="2:4" x14ac:dyDescent="0.2">
      <c r="B2035" s="69"/>
      <c r="C2035" s="70"/>
      <c r="D2035" s="71"/>
    </row>
    <row r="2036" spans="2:4" x14ac:dyDescent="0.2">
      <c r="B2036" s="69"/>
      <c r="C2036" s="70"/>
      <c r="D2036" s="71"/>
    </row>
    <row r="2037" spans="2:4" x14ac:dyDescent="0.2">
      <c r="B2037" s="69"/>
      <c r="C2037" s="70"/>
      <c r="D2037" s="71"/>
    </row>
    <row r="2038" spans="2:4" x14ac:dyDescent="0.2">
      <c r="B2038" s="69"/>
      <c r="C2038" s="70"/>
      <c r="D2038" s="71"/>
    </row>
    <row r="2039" spans="2:4" x14ac:dyDescent="0.2">
      <c r="B2039" s="69"/>
      <c r="C2039" s="70"/>
      <c r="D2039" s="71"/>
    </row>
    <row r="2040" spans="2:4" x14ac:dyDescent="0.2">
      <c r="B2040" s="69"/>
      <c r="C2040" s="70"/>
      <c r="D2040" s="71"/>
    </row>
    <row r="2041" spans="2:4" x14ac:dyDescent="0.2">
      <c r="B2041" s="69"/>
      <c r="C2041" s="70"/>
      <c r="D2041" s="71"/>
    </row>
    <row r="2042" spans="2:4" x14ac:dyDescent="0.2">
      <c r="B2042" s="69"/>
      <c r="C2042" s="70"/>
      <c r="D2042" s="71"/>
    </row>
    <row r="2043" spans="2:4" x14ac:dyDescent="0.2">
      <c r="B2043" s="69"/>
      <c r="C2043" s="70"/>
      <c r="D2043" s="71"/>
    </row>
    <row r="2044" spans="2:4" x14ac:dyDescent="0.2">
      <c r="B2044" s="69"/>
      <c r="C2044" s="70"/>
      <c r="D2044" s="71"/>
    </row>
    <row r="2045" spans="2:4" x14ac:dyDescent="0.2">
      <c r="B2045" s="69"/>
      <c r="C2045" s="70"/>
      <c r="D2045" s="71"/>
    </row>
    <row r="2046" spans="2:4" x14ac:dyDescent="0.2">
      <c r="B2046" s="69"/>
      <c r="C2046" s="70"/>
      <c r="D2046" s="71"/>
    </row>
    <row r="2047" spans="2:4" x14ac:dyDescent="0.2">
      <c r="B2047" s="69"/>
      <c r="C2047" s="70"/>
      <c r="D2047" s="71"/>
    </row>
    <row r="2048" spans="2:4" x14ac:dyDescent="0.2">
      <c r="B2048" s="69"/>
      <c r="C2048" s="70"/>
      <c r="D2048" s="71"/>
    </row>
    <row r="2049" spans="2:4" x14ac:dyDescent="0.2">
      <c r="B2049" s="69"/>
      <c r="C2049" s="70"/>
      <c r="D2049" s="71"/>
    </row>
    <row r="2050" spans="2:4" x14ac:dyDescent="0.2">
      <c r="B2050" s="69"/>
      <c r="C2050" s="70"/>
      <c r="D2050" s="71"/>
    </row>
    <row r="2051" spans="2:4" x14ac:dyDescent="0.2">
      <c r="B2051" s="69"/>
      <c r="C2051" s="70"/>
      <c r="D2051" s="71"/>
    </row>
    <row r="2052" spans="2:4" x14ac:dyDescent="0.2">
      <c r="B2052" s="69"/>
      <c r="C2052" s="70"/>
      <c r="D2052" s="71"/>
    </row>
    <row r="2053" spans="2:4" x14ac:dyDescent="0.2">
      <c r="B2053" s="69"/>
      <c r="C2053" s="70"/>
      <c r="D2053" s="71"/>
    </row>
    <row r="2054" spans="2:4" x14ac:dyDescent="0.2">
      <c r="B2054" s="69"/>
      <c r="C2054" s="70"/>
      <c r="D2054" s="71"/>
    </row>
    <row r="2055" spans="2:4" x14ac:dyDescent="0.2">
      <c r="B2055" s="69"/>
      <c r="C2055" s="70"/>
      <c r="D2055" s="71"/>
    </row>
    <row r="2056" spans="2:4" x14ac:dyDescent="0.2">
      <c r="B2056" s="69"/>
      <c r="C2056" s="70"/>
      <c r="D2056" s="71"/>
    </row>
    <row r="2057" spans="2:4" x14ac:dyDescent="0.2">
      <c r="B2057" s="69"/>
      <c r="C2057" s="70"/>
      <c r="D2057" s="71"/>
    </row>
    <row r="2058" spans="2:4" x14ac:dyDescent="0.2">
      <c r="B2058" s="69"/>
      <c r="C2058" s="70"/>
      <c r="D2058" s="71"/>
    </row>
    <row r="2059" spans="2:4" x14ac:dyDescent="0.2">
      <c r="B2059" s="69"/>
      <c r="C2059" s="70"/>
      <c r="D2059" s="71"/>
    </row>
    <row r="2060" spans="2:4" x14ac:dyDescent="0.2">
      <c r="B2060" s="69"/>
      <c r="C2060" s="70"/>
      <c r="D2060" s="71"/>
    </row>
    <row r="2061" spans="2:4" x14ac:dyDescent="0.2">
      <c r="B2061" s="69"/>
      <c r="C2061" s="70"/>
      <c r="D2061" s="71"/>
    </row>
    <row r="2062" spans="2:4" x14ac:dyDescent="0.2">
      <c r="B2062" s="69"/>
      <c r="C2062" s="70"/>
      <c r="D2062" s="71"/>
    </row>
    <row r="2063" spans="2:4" x14ac:dyDescent="0.2">
      <c r="B2063" s="69"/>
      <c r="C2063" s="70"/>
      <c r="D2063" s="71"/>
    </row>
    <row r="2064" spans="2:4" x14ac:dyDescent="0.2">
      <c r="B2064" s="69"/>
      <c r="C2064" s="70"/>
      <c r="D2064" s="71"/>
    </row>
    <row r="2065" spans="2:4" x14ac:dyDescent="0.2">
      <c r="B2065" s="69"/>
      <c r="C2065" s="70"/>
      <c r="D2065" s="71"/>
    </row>
    <row r="2066" spans="2:4" x14ac:dyDescent="0.2">
      <c r="B2066" s="69"/>
      <c r="C2066" s="70"/>
      <c r="D2066" s="71"/>
    </row>
    <row r="2067" spans="2:4" x14ac:dyDescent="0.2">
      <c r="B2067" s="69"/>
      <c r="C2067" s="70"/>
      <c r="D2067" s="71"/>
    </row>
    <row r="2068" spans="2:4" x14ac:dyDescent="0.2">
      <c r="B2068" s="69"/>
      <c r="C2068" s="70"/>
      <c r="D2068" s="71"/>
    </row>
    <row r="2069" spans="2:4" x14ac:dyDescent="0.2">
      <c r="B2069" s="69"/>
      <c r="C2069" s="70"/>
      <c r="D2069" s="71"/>
    </row>
    <row r="2070" spans="2:4" x14ac:dyDescent="0.2">
      <c r="B2070" s="69"/>
      <c r="C2070" s="70"/>
      <c r="D2070" s="71"/>
    </row>
    <row r="2071" spans="2:4" x14ac:dyDescent="0.2">
      <c r="B2071" s="69"/>
      <c r="C2071" s="70"/>
      <c r="D2071" s="71"/>
    </row>
    <row r="2072" spans="2:4" x14ac:dyDescent="0.2">
      <c r="B2072" s="69"/>
      <c r="C2072" s="70"/>
      <c r="D2072" s="71"/>
    </row>
    <row r="2073" spans="2:4" x14ac:dyDescent="0.2">
      <c r="B2073" s="69"/>
      <c r="C2073" s="70"/>
      <c r="D2073" s="71"/>
    </row>
    <row r="2074" spans="2:4" x14ac:dyDescent="0.2">
      <c r="B2074" s="69"/>
      <c r="C2074" s="70"/>
      <c r="D2074" s="71"/>
    </row>
    <row r="2075" spans="2:4" x14ac:dyDescent="0.2">
      <c r="B2075" s="69"/>
      <c r="C2075" s="70"/>
      <c r="D2075" s="71"/>
    </row>
    <row r="2076" spans="2:4" x14ac:dyDescent="0.2">
      <c r="B2076" s="69"/>
      <c r="C2076" s="70"/>
      <c r="D2076" s="71"/>
    </row>
    <row r="2077" spans="2:4" x14ac:dyDescent="0.2">
      <c r="B2077" s="69"/>
      <c r="C2077" s="70"/>
      <c r="D2077" s="71"/>
    </row>
    <row r="2078" spans="2:4" x14ac:dyDescent="0.2">
      <c r="B2078" s="69"/>
      <c r="C2078" s="70"/>
      <c r="D2078" s="71"/>
    </row>
    <row r="2079" spans="2:4" x14ac:dyDescent="0.2">
      <c r="B2079" s="69"/>
      <c r="C2079" s="70"/>
      <c r="D2079" s="71"/>
    </row>
    <row r="2080" spans="2:4" x14ac:dyDescent="0.2">
      <c r="B2080" s="69"/>
      <c r="C2080" s="70"/>
      <c r="D2080" s="71"/>
    </row>
    <row r="2081" spans="2:4" x14ac:dyDescent="0.2">
      <c r="B2081" s="69"/>
      <c r="C2081" s="70"/>
      <c r="D2081" s="71"/>
    </row>
    <row r="2082" spans="2:4" x14ac:dyDescent="0.2">
      <c r="B2082" s="69"/>
      <c r="C2082" s="70"/>
      <c r="D2082" s="71"/>
    </row>
    <row r="2083" spans="2:4" x14ac:dyDescent="0.2">
      <c r="B2083" s="69"/>
      <c r="C2083" s="70"/>
      <c r="D2083" s="71"/>
    </row>
    <row r="2084" spans="2:4" x14ac:dyDescent="0.2">
      <c r="B2084" s="69"/>
      <c r="C2084" s="70"/>
      <c r="D2084" s="71"/>
    </row>
    <row r="2085" spans="2:4" x14ac:dyDescent="0.2">
      <c r="B2085" s="69"/>
      <c r="C2085" s="70"/>
      <c r="D2085" s="71"/>
    </row>
    <row r="2086" spans="2:4" x14ac:dyDescent="0.2">
      <c r="B2086" s="69"/>
      <c r="C2086" s="70"/>
      <c r="D2086" s="71"/>
    </row>
    <row r="2087" spans="2:4" x14ac:dyDescent="0.2">
      <c r="B2087" s="69"/>
      <c r="C2087" s="70"/>
      <c r="D2087" s="71"/>
    </row>
    <row r="2088" spans="2:4" x14ac:dyDescent="0.2">
      <c r="B2088" s="69"/>
      <c r="C2088" s="70"/>
      <c r="D2088" s="71"/>
    </row>
    <row r="2089" spans="2:4" x14ac:dyDescent="0.2">
      <c r="B2089" s="69"/>
      <c r="C2089" s="70"/>
      <c r="D2089" s="71"/>
    </row>
    <row r="2090" spans="2:4" x14ac:dyDescent="0.2">
      <c r="B2090" s="69"/>
      <c r="C2090" s="70"/>
      <c r="D2090" s="71"/>
    </row>
    <row r="2091" spans="2:4" x14ac:dyDescent="0.2">
      <c r="B2091" s="69"/>
      <c r="C2091" s="70"/>
      <c r="D2091" s="71"/>
    </row>
    <row r="2092" spans="2:4" x14ac:dyDescent="0.2">
      <c r="B2092" s="69"/>
      <c r="C2092" s="70"/>
      <c r="D2092" s="71"/>
    </row>
    <row r="2093" spans="2:4" x14ac:dyDescent="0.2">
      <c r="B2093" s="69"/>
      <c r="C2093" s="70"/>
      <c r="D2093" s="71"/>
    </row>
    <row r="2094" spans="2:4" x14ac:dyDescent="0.2">
      <c r="B2094" s="69"/>
      <c r="C2094" s="70"/>
      <c r="D2094" s="71"/>
    </row>
    <row r="2095" spans="2:4" x14ac:dyDescent="0.2">
      <c r="B2095" s="69"/>
      <c r="C2095" s="70"/>
      <c r="D2095" s="71"/>
    </row>
    <row r="2096" spans="2:4" x14ac:dyDescent="0.2">
      <c r="B2096" s="69"/>
      <c r="C2096" s="70"/>
      <c r="D2096" s="71"/>
    </row>
    <row r="2097" spans="2:4" x14ac:dyDescent="0.2">
      <c r="B2097" s="69"/>
      <c r="C2097" s="70"/>
      <c r="D2097" s="71"/>
    </row>
    <row r="2098" spans="2:4" x14ac:dyDescent="0.2">
      <c r="B2098" s="69"/>
      <c r="C2098" s="70"/>
      <c r="D2098" s="71"/>
    </row>
    <row r="2099" spans="2:4" x14ac:dyDescent="0.2">
      <c r="B2099" s="69"/>
      <c r="C2099" s="70"/>
      <c r="D2099" s="71"/>
    </row>
    <row r="2100" spans="2:4" x14ac:dyDescent="0.2">
      <c r="B2100" s="69"/>
      <c r="C2100" s="70"/>
      <c r="D2100" s="71"/>
    </row>
    <row r="2101" spans="2:4" x14ac:dyDescent="0.2">
      <c r="B2101" s="69"/>
      <c r="C2101" s="70"/>
      <c r="D2101" s="71"/>
    </row>
    <row r="2102" spans="2:4" x14ac:dyDescent="0.2">
      <c r="B2102" s="69"/>
      <c r="C2102" s="70"/>
      <c r="D2102" s="71"/>
    </row>
    <row r="2103" spans="2:4" x14ac:dyDescent="0.2">
      <c r="B2103" s="69"/>
      <c r="C2103" s="70"/>
      <c r="D2103" s="71"/>
    </row>
    <row r="2104" spans="2:4" x14ac:dyDescent="0.2">
      <c r="B2104" s="69"/>
      <c r="C2104" s="70"/>
      <c r="D2104" s="71"/>
    </row>
    <row r="2105" spans="2:4" x14ac:dyDescent="0.2">
      <c r="B2105" s="69"/>
      <c r="C2105" s="70"/>
      <c r="D2105" s="71"/>
    </row>
    <row r="2106" spans="2:4" x14ac:dyDescent="0.2">
      <c r="B2106" s="69"/>
      <c r="C2106" s="70"/>
      <c r="D2106" s="71"/>
    </row>
    <row r="2107" spans="2:4" x14ac:dyDescent="0.2">
      <c r="B2107" s="69"/>
      <c r="C2107" s="70"/>
      <c r="D2107" s="71"/>
    </row>
    <row r="2108" spans="2:4" x14ac:dyDescent="0.2">
      <c r="B2108" s="69"/>
      <c r="C2108" s="70"/>
      <c r="D2108" s="71"/>
    </row>
    <row r="2109" spans="2:4" x14ac:dyDescent="0.2">
      <c r="B2109" s="69"/>
      <c r="C2109" s="70"/>
      <c r="D2109" s="71"/>
    </row>
    <row r="2110" spans="2:4" x14ac:dyDescent="0.2">
      <c r="B2110" s="69"/>
      <c r="C2110" s="70"/>
      <c r="D2110" s="71"/>
    </row>
    <row r="2111" spans="2:4" x14ac:dyDescent="0.2">
      <c r="B2111" s="69"/>
      <c r="C2111" s="70"/>
      <c r="D2111" s="71"/>
    </row>
    <row r="2112" spans="2:4" x14ac:dyDescent="0.2">
      <c r="B2112" s="69"/>
      <c r="C2112" s="70"/>
      <c r="D2112" s="71"/>
    </row>
    <row r="2113" spans="2:4" x14ac:dyDescent="0.2">
      <c r="B2113" s="69"/>
      <c r="C2113" s="70"/>
      <c r="D2113" s="71"/>
    </row>
    <row r="2114" spans="2:4" x14ac:dyDescent="0.2">
      <c r="B2114" s="69"/>
      <c r="C2114" s="70"/>
      <c r="D2114" s="71"/>
    </row>
    <row r="2115" spans="2:4" x14ac:dyDescent="0.2">
      <c r="B2115" s="69"/>
      <c r="C2115" s="70"/>
      <c r="D2115" s="71"/>
    </row>
    <row r="2116" spans="2:4" x14ac:dyDescent="0.2">
      <c r="B2116" s="69"/>
      <c r="C2116" s="70"/>
      <c r="D2116" s="71"/>
    </row>
    <row r="2117" spans="2:4" x14ac:dyDescent="0.2">
      <c r="B2117" s="69"/>
      <c r="C2117" s="70"/>
      <c r="D2117" s="71"/>
    </row>
    <row r="2118" spans="2:4" x14ac:dyDescent="0.2">
      <c r="B2118" s="69"/>
      <c r="C2118" s="70"/>
      <c r="D2118" s="71"/>
    </row>
    <row r="2119" spans="2:4" x14ac:dyDescent="0.2">
      <c r="B2119" s="69"/>
      <c r="C2119" s="70"/>
      <c r="D2119" s="71"/>
    </row>
    <row r="2120" spans="2:4" x14ac:dyDescent="0.2">
      <c r="B2120" s="69"/>
      <c r="C2120" s="70"/>
      <c r="D2120" s="71"/>
    </row>
    <row r="2121" spans="2:4" x14ac:dyDescent="0.2">
      <c r="B2121" s="69"/>
      <c r="C2121" s="70"/>
      <c r="D2121" s="71"/>
    </row>
    <row r="2122" spans="2:4" x14ac:dyDescent="0.2">
      <c r="B2122" s="69"/>
      <c r="C2122" s="70"/>
      <c r="D2122" s="71"/>
    </row>
    <row r="2123" spans="2:4" x14ac:dyDescent="0.2">
      <c r="B2123" s="69"/>
      <c r="C2123" s="70"/>
      <c r="D2123" s="71"/>
    </row>
    <row r="2124" spans="2:4" x14ac:dyDescent="0.2">
      <c r="B2124" s="69"/>
      <c r="C2124" s="70"/>
      <c r="D2124" s="71"/>
    </row>
    <row r="2125" spans="2:4" x14ac:dyDescent="0.2">
      <c r="B2125" s="69"/>
      <c r="C2125" s="70"/>
      <c r="D2125" s="71"/>
    </row>
    <row r="2126" spans="2:4" x14ac:dyDescent="0.2">
      <c r="B2126" s="69"/>
      <c r="C2126" s="70"/>
      <c r="D2126" s="71"/>
    </row>
    <row r="2127" spans="2:4" x14ac:dyDescent="0.2">
      <c r="B2127" s="69"/>
      <c r="C2127" s="70"/>
      <c r="D2127" s="71"/>
    </row>
    <row r="2128" spans="2:4" x14ac:dyDescent="0.2">
      <c r="B2128" s="69"/>
      <c r="C2128" s="70"/>
      <c r="D2128" s="71"/>
    </row>
    <row r="2129" spans="2:4" x14ac:dyDescent="0.2">
      <c r="B2129" s="69"/>
      <c r="C2129" s="70"/>
      <c r="D2129" s="71"/>
    </row>
    <row r="2130" spans="2:4" x14ac:dyDescent="0.2">
      <c r="B2130" s="69"/>
      <c r="C2130" s="70"/>
      <c r="D2130" s="71"/>
    </row>
    <row r="2131" spans="2:4" x14ac:dyDescent="0.2">
      <c r="B2131" s="69"/>
      <c r="C2131" s="70"/>
      <c r="D2131" s="71"/>
    </row>
    <row r="2132" spans="2:4" x14ac:dyDescent="0.2">
      <c r="B2132" s="69"/>
      <c r="C2132" s="70"/>
      <c r="D2132" s="71"/>
    </row>
    <row r="2133" spans="2:4" x14ac:dyDescent="0.2">
      <c r="B2133" s="69"/>
      <c r="C2133" s="70"/>
      <c r="D2133" s="71"/>
    </row>
    <row r="2134" spans="2:4" x14ac:dyDescent="0.2">
      <c r="B2134" s="69"/>
      <c r="C2134" s="70"/>
      <c r="D2134" s="71"/>
    </row>
    <row r="2135" spans="2:4" x14ac:dyDescent="0.2">
      <c r="B2135" s="69"/>
      <c r="C2135" s="70"/>
      <c r="D2135" s="71"/>
    </row>
    <row r="2136" spans="2:4" x14ac:dyDescent="0.2">
      <c r="B2136" s="69"/>
      <c r="C2136" s="70"/>
      <c r="D2136" s="71"/>
    </row>
    <row r="2137" spans="2:4" x14ac:dyDescent="0.2">
      <c r="B2137" s="69"/>
      <c r="C2137" s="70"/>
      <c r="D2137" s="71"/>
    </row>
    <row r="2138" spans="2:4" x14ac:dyDescent="0.2">
      <c r="B2138" s="69"/>
      <c r="C2138" s="70"/>
      <c r="D2138" s="71"/>
    </row>
    <row r="2139" spans="2:4" x14ac:dyDescent="0.2">
      <c r="B2139" s="69"/>
      <c r="C2139" s="70"/>
      <c r="D2139" s="71"/>
    </row>
    <row r="2140" spans="2:4" x14ac:dyDescent="0.2">
      <c r="B2140" s="69"/>
      <c r="C2140" s="70"/>
      <c r="D2140" s="71"/>
    </row>
    <row r="2141" spans="2:4" x14ac:dyDescent="0.2">
      <c r="B2141" s="69"/>
      <c r="C2141" s="70"/>
      <c r="D2141" s="71"/>
    </row>
    <row r="2142" spans="2:4" x14ac:dyDescent="0.2">
      <c r="B2142" s="69"/>
      <c r="C2142" s="70"/>
      <c r="D2142" s="71"/>
    </row>
    <row r="2143" spans="2:4" x14ac:dyDescent="0.2">
      <c r="B2143" s="69"/>
      <c r="C2143" s="70"/>
      <c r="D2143" s="71"/>
    </row>
    <row r="2144" spans="2:4" x14ac:dyDescent="0.2">
      <c r="B2144" s="69"/>
      <c r="C2144" s="70"/>
      <c r="D2144" s="71"/>
    </row>
    <row r="2145" spans="2:4" x14ac:dyDescent="0.2">
      <c r="B2145" s="69"/>
      <c r="C2145" s="70"/>
      <c r="D2145" s="71"/>
    </row>
    <row r="2146" spans="2:4" x14ac:dyDescent="0.2">
      <c r="B2146" s="69"/>
      <c r="C2146" s="70"/>
      <c r="D2146" s="71"/>
    </row>
    <row r="2147" spans="2:4" x14ac:dyDescent="0.2">
      <c r="B2147" s="69"/>
      <c r="C2147" s="70"/>
      <c r="D2147" s="71"/>
    </row>
    <row r="2148" spans="2:4" x14ac:dyDescent="0.2">
      <c r="B2148" s="69"/>
      <c r="C2148" s="70"/>
      <c r="D2148" s="71"/>
    </row>
    <row r="2149" spans="2:4" x14ac:dyDescent="0.2">
      <c r="B2149" s="69"/>
      <c r="C2149" s="70"/>
      <c r="D2149" s="71"/>
    </row>
    <row r="2150" spans="2:4" x14ac:dyDescent="0.2">
      <c r="B2150" s="69"/>
      <c r="C2150" s="70"/>
      <c r="D2150" s="71"/>
    </row>
    <row r="2151" spans="2:4" x14ac:dyDescent="0.2">
      <c r="B2151" s="69"/>
      <c r="C2151" s="70"/>
      <c r="D2151" s="71"/>
    </row>
    <row r="2152" spans="2:4" x14ac:dyDescent="0.2">
      <c r="B2152" s="69"/>
      <c r="C2152" s="70"/>
      <c r="D2152" s="71"/>
    </row>
    <row r="2153" spans="2:4" x14ac:dyDescent="0.2">
      <c r="B2153" s="69"/>
      <c r="C2153" s="70"/>
      <c r="D2153" s="71"/>
    </row>
    <row r="2154" spans="2:4" x14ac:dyDescent="0.2">
      <c r="B2154" s="69"/>
      <c r="C2154" s="70"/>
      <c r="D2154" s="71"/>
    </row>
    <row r="2155" spans="2:4" x14ac:dyDescent="0.2">
      <c r="B2155" s="69"/>
      <c r="C2155" s="70"/>
      <c r="D2155" s="71"/>
    </row>
    <row r="2156" spans="2:4" x14ac:dyDescent="0.2">
      <c r="B2156" s="69"/>
      <c r="C2156" s="70"/>
      <c r="D2156" s="71"/>
    </row>
    <row r="2157" spans="2:4" x14ac:dyDescent="0.2">
      <c r="B2157" s="69"/>
      <c r="C2157" s="70"/>
      <c r="D2157" s="71"/>
    </row>
    <row r="2158" spans="2:4" x14ac:dyDescent="0.2">
      <c r="B2158" s="69"/>
      <c r="C2158" s="70"/>
      <c r="D2158" s="71"/>
    </row>
    <row r="2159" spans="2:4" x14ac:dyDescent="0.2">
      <c r="B2159" s="69"/>
      <c r="C2159" s="70"/>
      <c r="D2159" s="71"/>
    </row>
    <row r="2160" spans="2:4" x14ac:dyDescent="0.2">
      <c r="B2160" s="69"/>
      <c r="C2160" s="70"/>
      <c r="D2160" s="71"/>
    </row>
    <row r="2161" spans="2:4" x14ac:dyDescent="0.2">
      <c r="B2161" s="69"/>
      <c r="C2161" s="70"/>
      <c r="D2161" s="71"/>
    </row>
    <row r="2162" spans="2:4" x14ac:dyDescent="0.2">
      <c r="B2162" s="69"/>
      <c r="C2162" s="70"/>
      <c r="D2162" s="71"/>
    </row>
    <row r="2163" spans="2:4" x14ac:dyDescent="0.2">
      <c r="B2163" s="69"/>
      <c r="C2163" s="70"/>
      <c r="D2163" s="71"/>
    </row>
    <row r="2164" spans="2:4" x14ac:dyDescent="0.2">
      <c r="B2164" s="69"/>
      <c r="C2164" s="70"/>
      <c r="D2164" s="71"/>
    </row>
    <row r="2165" spans="2:4" x14ac:dyDescent="0.2">
      <c r="B2165" s="69"/>
      <c r="C2165" s="70"/>
      <c r="D2165" s="71"/>
    </row>
    <row r="2166" spans="2:4" x14ac:dyDescent="0.2">
      <c r="B2166" s="69"/>
      <c r="C2166" s="70"/>
      <c r="D2166" s="71"/>
    </row>
    <row r="2167" spans="2:4" x14ac:dyDescent="0.2">
      <c r="B2167" s="69"/>
      <c r="C2167" s="70"/>
      <c r="D2167" s="71"/>
    </row>
    <row r="2168" spans="2:4" x14ac:dyDescent="0.2">
      <c r="B2168" s="69"/>
      <c r="C2168" s="70"/>
      <c r="D2168" s="71"/>
    </row>
    <row r="2169" spans="2:4" x14ac:dyDescent="0.2">
      <c r="B2169" s="69"/>
      <c r="C2169" s="70"/>
      <c r="D2169" s="71"/>
    </row>
    <row r="2170" spans="2:4" x14ac:dyDescent="0.2">
      <c r="B2170" s="69"/>
      <c r="C2170" s="70"/>
      <c r="D2170" s="71"/>
    </row>
    <row r="2171" spans="2:4" x14ac:dyDescent="0.2">
      <c r="B2171" s="69"/>
      <c r="C2171" s="70"/>
      <c r="D2171" s="71"/>
    </row>
    <row r="2172" spans="2:4" x14ac:dyDescent="0.2">
      <c r="B2172" s="69"/>
      <c r="C2172" s="70"/>
      <c r="D2172" s="71"/>
    </row>
    <row r="2173" spans="2:4" x14ac:dyDescent="0.2">
      <c r="B2173" s="69"/>
      <c r="C2173" s="70"/>
      <c r="D2173" s="71"/>
    </row>
    <row r="2174" spans="2:4" x14ac:dyDescent="0.2">
      <c r="B2174" s="69"/>
      <c r="C2174" s="70"/>
      <c r="D2174" s="71"/>
    </row>
    <row r="2175" spans="2:4" x14ac:dyDescent="0.2">
      <c r="B2175" s="69"/>
      <c r="C2175" s="70"/>
      <c r="D2175" s="71"/>
    </row>
    <row r="2176" spans="2:4" x14ac:dyDescent="0.2">
      <c r="B2176" s="69"/>
      <c r="C2176" s="70"/>
      <c r="D2176" s="71"/>
    </row>
    <row r="2177" spans="2:4" x14ac:dyDescent="0.2">
      <c r="B2177" s="69"/>
      <c r="C2177" s="70"/>
      <c r="D2177" s="71"/>
    </row>
    <row r="2178" spans="2:4" x14ac:dyDescent="0.2">
      <c r="B2178" s="69"/>
      <c r="C2178" s="70"/>
      <c r="D2178" s="71"/>
    </row>
    <row r="2179" spans="2:4" x14ac:dyDescent="0.2">
      <c r="B2179" s="69"/>
      <c r="C2179" s="70"/>
      <c r="D2179" s="71"/>
    </row>
    <row r="2180" spans="2:4" x14ac:dyDescent="0.2">
      <c r="B2180" s="69"/>
      <c r="C2180" s="70"/>
      <c r="D2180" s="71"/>
    </row>
    <row r="2181" spans="2:4" x14ac:dyDescent="0.2">
      <c r="B2181" s="69"/>
      <c r="C2181" s="70"/>
      <c r="D2181" s="71"/>
    </row>
    <row r="2182" spans="2:4" x14ac:dyDescent="0.2">
      <c r="B2182" s="69"/>
      <c r="C2182" s="70"/>
      <c r="D2182" s="71"/>
    </row>
    <row r="2183" spans="2:4" x14ac:dyDescent="0.2">
      <c r="B2183" s="69"/>
      <c r="C2183" s="70"/>
      <c r="D2183" s="71"/>
    </row>
    <row r="2184" spans="2:4" x14ac:dyDescent="0.2">
      <c r="B2184" s="69"/>
      <c r="C2184" s="70"/>
      <c r="D2184" s="71"/>
    </row>
    <row r="2185" spans="2:4" x14ac:dyDescent="0.2">
      <c r="B2185" s="69"/>
      <c r="C2185" s="70"/>
      <c r="D2185" s="71"/>
    </row>
    <row r="2186" spans="2:4" x14ac:dyDescent="0.2">
      <c r="B2186" s="69"/>
      <c r="C2186" s="70"/>
      <c r="D2186" s="71"/>
    </row>
    <row r="2187" spans="2:4" x14ac:dyDescent="0.2">
      <c r="B2187" s="69"/>
      <c r="C2187" s="70"/>
      <c r="D2187" s="71"/>
    </row>
    <row r="2188" spans="2:4" x14ac:dyDescent="0.2">
      <c r="B2188" s="69"/>
      <c r="C2188" s="70"/>
      <c r="D2188" s="71"/>
    </row>
    <row r="2189" spans="2:4" x14ac:dyDescent="0.2">
      <c r="B2189" s="69"/>
      <c r="C2189" s="70"/>
      <c r="D2189" s="71"/>
    </row>
    <row r="2190" spans="2:4" x14ac:dyDescent="0.2">
      <c r="B2190" s="69"/>
      <c r="C2190" s="70"/>
      <c r="D2190" s="71"/>
    </row>
    <row r="2191" spans="2:4" x14ac:dyDescent="0.2">
      <c r="B2191" s="69"/>
      <c r="C2191" s="70"/>
      <c r="D2191" s="71"/>
    </row>
    <row r="2192" spans="2:4" x14ac:dyDescent="0.2">
      <c r="B2192" s="69"/>
      <c r="C2192" s="70"/>
      <c r="D2192" s="71"/>
    </row>
    <row r="2193" spans="2:4" x14ac:dyDescent="0.2">
      <c r="B2193" s="69"/>
      <c r="C2193" s="70"/>
      <c r="D2193" s="71"/>
    </row>
    <row r="2194" spans="2:4" x14ac:dyDescent="0.2">
      <c r="B2194" s="69"/>
      <c r="C2194" s="70"/>
      <c r="D2194" s="71"/>
    </row>
    <row r="2195" spans="2:4" x14ac:dyDescent="0.2">
      <c r="B2195" s="69"/>
      <c r="C2195" s="70"/>
      <c r="D2195" s="71"/>
    </row>
    <row r="2196" spans="2:4" x14ac:dyDescent="0.2">
      <c r="B2196" s="69"/>
      <c r="C2196" s="70"/>
      <c r="D2196" s="71"/>
    </row>
    <row r="2197" spans="2:4" x14ac:dyDescent="0.2">
      <c r="B2197" s="69"/>
      <c r="C2197" s="70"/>
      <c r="D2197" s="71"/>
    </row>
    <row r="2198" spans="2:4" x14ac:dyDescent="0.2">
      <c r="B2198" s="69"/>
      <c r="C2198" s="70"/>
      <c r="D2198" s="71"/>
    </row>
    <row r="2199" spans="2:4" x14ac:dyDescent="0.2">
      <c r="B2199" s="69"/>
      <c r="C2199" s="70"/>
      <c r="D2199" s="71"/>
    </row>
    <row r="2200" spans="2:4" x14ac:dyDescent="0.2">
      <c r="B2200" s="69"/>
      <c r="C2200" s="70"/>
      <c r="D2200" s="71"/>
    </row>
    <row r="2201" spans="2:4" x14ac:dyDescent="0.2">
      <c r="B2201" s="69"/>
      <c r="C2201" s="70"/>
      <c r="D2201" s="71"/>
    </row>
    <row r="2202" spans="2:4" x14ac:dyDescent="0.2">
      <c r="B2202" s="69"/>
      <c r="C2202" s="70"/>
      <c r="D2202" s="71"/>
    </row>
    <row r="2203" spans="2:4" x14ac:dyDescent="0.2">
      <c r="B2203" s="69"/>
      <c r="C2203" s="70"/>
      <c r="D2203" s="71"/>
    </row>
    <row r="2204" spans="2:4" x14ac:dyDescent="0.2">
      <c r="B2204" s="69"/>
      <c r="C2204" s="70"/>
      <c r="D2204" s="71"/>
    </row>
    <row r="2205" spans="2:4" x14ac:dyDescent="0.2">
      <c r="B2205" s="69"/>
      <c r="C2205" s="70"/>
      <c r="D2205" s="71"/>
    </row>
    <row r="2206" spans="2:4" x14ac:dyDescent="0.2">
      <c r="B2206" s="69"/>
      <c r="C2206" s="70"/>
      <c r="D2206" s="71"/>
    </row>
    <row r="2207" spans="2:4" x14ac:dyDescent="0.2">
      <c r="B2207" s="69"/>
      <c r="C2207" s="70"/>
      <c r="D2207" s="71"/>
    </row>
    <row r="2208" spans="2:4" x14ac:dyDescent="0.2">
      <c r="B2208" s="69"/>
      <c r="C2208" s="70"/>
      <c r="D2208" s="71"/>
    </row>
    <row r="2209" spans="2:4" x14ac:dyDescent="0.2">
      <c r="B2209" s="69"/>
      <c r="C2209" s="70"/>
      <c r="D2209" s="71"/>
    </row>
    <row r="2210" spans="2:4" x14ac:dyDescent="0.2">
      <c r="B2210" s="69"/>
      <c r="C2210" s="70"/>
      <c r="D2210" s="71"/>
    </row>
    <row r="2211" spans="2:4" x14ac:dyDescent="0.2">
      <c r="B2211" s="69"/>
      <c r="C2211" s="70"/>
      <c r="D2211" s="71"/>
    </row>
    <row r="2212" spans="2:4" x14ac:dyDescent="0.2">
      <c r="B2212" s="69"/>
      <c r="C2212" s="70"/>
      <c r="D2212" s="71"/>
    </row>
    <row r="2213" spans="2:4" x14ac:dyDescent="0.2">
      <c r="B2213" s="69"/>
      <c r="C2213" s="70"/>
      <c r="D2213" s="71"/>
    </row>
    <row r="2214" spans="2:4" x14ac:dyDescent="0.2">
      <c r="B2214" s="69"/>
      <c r="C2214" s="70"/>
      <c r="D2214" s="71"/>
    </row>
    <row r="2215" spans="2:4" x14ac:dyDescent="0.2">
      <c r="B2215" s="69"/>
      <c r="C2215" s="70"/>
      <c r="D2215" s="71"/>
    </row>
    <row r="2216" spans="2:4" x14ac:dyDescent="0.2">
      <c r="B2216" s="69"/>
      <c r="C2216" s="70"/>
      <c r="D2216" s="71"/>
    </row>
    <row r="2217" spans="2:4" x14ac:dyDescent="0.2">
      <c r="B2217" s="69"/>
      <c r="C2217" s="70"/>
      <c r="D2217" s="71"/>
    </row>
    <row r="2218" spans="2:4" x14ac:dyDescent="0.2">
      <c r="B2218" s="69"/>
      <c r="C2218" s="70"/>
      <c r="D2218" s="71"/>
    </row>
    <row r="2219" spans="2:4" x14ac:dyDescent="0.2">
      <c r="B2219" s="69"/>
      <c r="C2219" s="70"/>
      <c r="D2219" s="71"/>
    </row>
    <row r="2220" spans="2:4" x14ac:dyDescent="0.2">
      <c r="B2220" s="69"/>
      <c r="C2220" s="70"/>
      <c r="D2220" s="71"/>
    </row>
    <row r="2221" spans="2:4" x14ac:dyDescent="0.2">
      <c r="B2221" s="69"/>
      <c r="C2221" s="70"/>
      <c r="D2221" s="71"/>
    </row>
    <row r="2222" spans="2:4" x14ac:dyDescent="0.2">
      <c r="B2222" s="69"/>
      <c r="C2222" s="70"/>
      <c r="D2222" s="71"/>
    </row>
    <row r="2223" spans="2:4" x14ac:dyDescent="0.2">
      <c r="B2223" s="69"/>
      <c r="C2223" s="70"/>
      <c r="D2223" s="71"/>
    </row>
    <row r="2224" spans="2:4" x14ac:dyDescent="0.2">
      <c r="B2224" s="69"/>
      <c r="C2224" s="70"/>
      <c r="D2224" s="71"/>
    </row>
    <row r="2225" spans="2:4" x14ac:dyDescent="0.2">
      <c r="B2225" s="69"/>
      <c r="C2225" s="70"/>
      <c r="D2225" s="71"/>
    </row>
    <row r="2226" spans="2:4" x14ac:dyDescent="0.2">
      <c r="B2226" s="69"/>
      <c r="C2226" s="70"/>
      <c r="D2226" s="71"/>
    </row>
    <row r="2227" spans="2:4" x14ac:dyDescent="0.2">
      <c r="B2227" s="69"/>
      <c r="C2227" s="70"/>
      <c r="D2227" s="71"/>
    </row>
    <row r="2228" spans="2:4" x14ac:dyDescent="0.2">
      <c r="B2228" s="69"/>
      <c r="C2228" s="70"/>
      <c r="D2228" s="71"/>
    </row>
    <row r="2229" spans="2:4" x14ac:dyDescent="0.2">
      <c r="B2229" s="69"/>
      <c r="C2229" s="70"/>
      <c r="D2229" s="71"/>
    </row>
    <row r="2230" spans="2:4" x14ac:dyDescent="0.2">
      <c r="B2230" s="69"/>
      <c r="C2230" s="70"/>
      <c r="D2230" s="71"/>
    </row>
    <row r="2231" spans="2:4" x14ac:dyDescent="0.2">
      <c r="B2231" s="69"/>
      <c r="C2231" s="70"/>
      <c r="D2231" s="71"/>
    </row>
    <row r="2232" spans="2:4" x14ac:dyDescent="0.2">
      <c r="B2232" s="69"/>
      <c r="C2232" s="70"/>
      <c r="D2232" s="71"/>
    </row>
    <row r="2233" spans="2:4" x14ac:dyDescent="0.2">
      <c r="B2233" s="69"/>
      <c r="C2233" s="70"/>
      <c r="D2233" s="71"/>
    </row>
    <row r="2234" spans="2:4" x14ac:dyDescent="0.2">
      <c r="B2234" s="69"/>
      <c r="C2234" s="70"/>
      <c r="D2234" s="71"/>
    </row>
    <row r="2235" spans="2:4" x14ac:dyDescent="0.2">
      <c r="B2235" s="69"/>
      <c r="C2235" s="70"/>
      <c r="D2235" s="71"/>
    </row>
    <row r="2236" spans="2:4" x14ac:dyDescent="0.2">
      <c r="B2236" s="69"/>
      <c r="C2236" s="70"/>
      <c r="D2236" s="71"/>
    </row>
    <row r="2237" spans="2:4" x14ac:dyDescent="0.2">
      <c r="B2237" s="69"/>
      <c r="C2237" s="70"/>
      <c r="D2237" s="71"/>
    </row>
    <row r="2238" spans="2:4" x14ac:dyDescent="0.2">
      <c r="B2238" s="69"/>
      <c r="C2238" s="70"/>
      <c r="D2238" s="71"/>
    </row>
    <row r="2239" spans="2:4" x14ac:dyDescent="0.2">
      <c r="B2239" s="69"/>
      <c r="C2239" s="70"/>
      <c r="D2239" s="71"/>
    </row>
    <row r="2240" spans="2:4" x14ac:dyDescent="0.2">
      <c r="B2240" s="69"/>
      <c r="C2240" s="70"/>
      <c r="D2240" s="71"/>
    </row>
    <row r="2241" spans="2:4" x14ac:dyDescent="0.2">
      <c r="B2241" s="69"/>
      <c r="C2241" s="70"/>
      <c r="D2241" s="71"/>
    </row>
    <row r="2242" spans="2:4" x14ac:dyDescent="0.2">
      <c r="B2242" s="69"/>
      <c r="C2242" s="70"/>
      <c r="D2242" s="71"/>
    </row>
    <row r="2243" spans="2:4" x14ac:dyDescent="0.2">
      <c r="B2243" s="69"/>
      <c r="C2243" s="70"/>
      <c r="D2243" s="71"/>
    </row>
    <row r="2244" spans="2:4" x14ac:dyDescent="0.2">
      <c r="B2244" s="69"/>
      <c r="C2244" s="70"/>
      <c r="D2244" s="71"/>
    </row>
    <row r="2245" spans="2:4" x14ac:dyDescent="0.2">
      <c r="B2245" s="69"/>
      <c r="C2245" s="70"/>
      <c r="D2245" s="71"/>
    </row>
    <row r="2246" spans="2:4" x14ac:dyDescent="0.2">
      <c r="B2246" s="69"/>
      <c r="C2246" s="70"/>
      <c r="D2246" s="71"/>
    </row>
    <row r="2247" spans="2:4" x14ac:dyDescent="0.2">
      <c r="B2247" s="69"/>
      <c r="C2247" s="70"/>
      <c r="D2247" s="71"/>
    </row>
    <row r="2248" spans="2:4" x14ac:dyDescent="0.2">
      <c r="B2248" s="69"/>
      <c r="C2248" s="70"/>
      <c r="D2248" s="71"/>
    </row>
    <row r="2249" spans="2:4" x14ac:dyDescent="0.2">
      <c r="B2249" s="69"/>
      <c r="C2249" s="70"/>
      <c r="D2249" s="71"/>
    </row>
    <row r="2250" spans="2:4" x14ac:dyDescent="0.2">
      <c r="B2250" s="69"/>
      <c r="C2250" s="70"/>
      <c r="D2250" s="71"/>
    </row>
    <row r="2251" spans="2:4" x14ac:dyDescent="0.2">
      <c r="B2251" s="69"/>
      <c r="C2251" s="70"/>
      <c r="D2251" s="71"/>
    </row>
    <row r="2252" spans="2:4" x14ac:dyDescent="0.2">
      <c r="B2252" s="69"/>
      <c r="C2252" s="70"/>
      <c r="D2252" s="71"/>
    </row>
    <row r="2253" spans="2:4" x14ac:dyDescent="0.2">
      <c r="B2253" s="69"/>
      <c r="C2253" s="70"/>
      <c r="D2253" s="71"/>
    </row>
    <row r="2254" spans="2:4" x14ac:dyDescent="0.2">
      <c r="B2254" s="69"/>
      <c r="C2254" s="70"/>
      <c r="D2254" s="71"/>
    </row>
    <row r="2255" spans="2:4" x14ac:dyDescent="0.2">
      <c r="B2255" s="69"/>
      <c r="C2255" s="70"/>
      <c r="D2255" s="71"/>
    </row>
    <row r="2256" spans="2:4" x14ac:dyDescent="0.2">
      <c r="B2256" s="69"/>
      <c r="C2256" s="70"/>
      <c r="D2256" s="71"/>
    </row>
    <row r="2257" spans="2:4" x14ac:dyDescent="0.2">
      <c r="B2257" s="69"/>
      <c r="C2257" s="70"/>
      <c r="D2257" s="71"/>
    </row>
    <row r="2258" spans="2:4" x14ac:dyDescent="0.2">
      <c r="B2258" s="69"/>
      <c r="C2258" s="70"/>
      <c r="D2258" s="71"/>
    </row>
    <row r="2259" spans="2:4" x14ac:dyDescent="0.2">
      <c r="B2259" s="69"/>
      <c r="C2259" s="70"/>
      <c r="D2259" s="71"/>
    </row>
    <row r="2260" spans="2:4" x14ac:dyDescent="0.2">
      <c r="B2260" s="69"/>
      <c r="C2260" s="70"/>
      <c r="D2260" s="71"/>
    </row>
    <row r="2261" spans="2:4" x14ac:dyDescent="0.2">
      <c r="B2261" s="69"/>
      <c r="C2261" s="70"/>
      <c r="D2261" s="71"/>
    </row>
    <row r="2262" spans="2:4" x14ac:dyDescent="0.2">
      <c r="B2262" s="69"/>
      <c r="C2262" s="70"/>
      <c r="D2262" s="71"/>
    </row>
    <row r="2263" spans="2:4" x14ac:dyDescent="0.2">
      <c r="B2263" s="69"/>
      <c r="C2263" s="70"/>
      <c r="D2263" s="71"/>
    </row>
    <row r="2264" spans="2:4" x14ac:dyDescent="0.2">
      <c r="B2264" s="69"/>
      <c r="C2264" s="70"/>
      <c r="D2264" s="71"/>
    </row>
    <row r="2265" spans="2:4" x14ac:dyDescent="0.2">
      <c r="B2265" s="69"/>
      <c r="C2265" s="70"/>
      <c r="D2265" s="71"/>
    </row>
    <row r="2266" spans="2:4" x14ac:dyDescent="0.2">
      <c r="B2266" s="69"/>
      <c r="C2266" s="70"/>
      <c r="D2266" s="71"/>
    </row>
    <row r="2267" spans="2:4" x14ac:dyDescent="0.2">
      <c r="B2267" s="69"/>
      <c r="C2267" s="70"/>
      <c r="D2267" s="71"/>
    </row>
    <row r="2268" spans="2:4" x14ac:dyDescent="0.2">
      <c r="B2268" s="69"/>
      <c r="C2268" s="70"/>
      <c r="D2268" s="71"/>
    </row>
    <row r="2269" spans="2:4" x14ac:dyDescent="0.2">
      <c r="B2269" s="69"/>
      <c r="C2269" s="70"/>
      <c r="D2269" s="71"/>
    </row>
    <row r="2270" spans="2:4" x14ac:dyDescent="0.2">
      <c r="B2270" s="69"/>
      <c r="C2270" s="70"/>
      <c r="D2270" s="71"/>
    </row>
    <row r="2271" spans="2:4" x14ac:dyDescent="0.2">
      <c r="B2271" s="69"/>
      <c r="C2271" s="70"/>
      <c r="D2271" s="71"/>
    </row>
    <row r="2272" spans="2:4" x14ac:dyDescent="0.2">
      <c r="B2272" s="69"/>
      <c r="C2272" s="70"/>
      <c r="D2272" s="71"/>
    </row>
    <row r="2273" spans="2:4" x14ac:dyDescent="0.2">
      <c r="B2273" s="69"/>
      <c r="C2273" s="70"/>
      <c r="D2273" s="71"/>
    </row>
    <row r="2274" spans="2:4" x14ac:dyDescent="0.2">
      <c r="B2274" s="69"/>
      <c r="C2274" s="70"/>
      <c r="D2274" s="71"/>
    </row>
    <row r="2275" spans="2:4" x14ac:dyDescent="0.2">
      <c r="B2275" s="69"/>
      <c r="C2275" s="70"/>
      <c r="D2275" s="71"/>
    </row>
    <row r="2276" spans="2:4" x14ac:dyDescent="0.2">
      <c r="B2276" s="69"/>
      <c r="C2276" s="70"/>
      <c r="D2276" s="71"/>
    </row>
    <row r="2277" spans="2:4" x14ac:dyDescent="0.2">
      <c r="B2277" s="69"/>
      <c r="C2277" s="70"/>
      <c r="D2277" s="71"/>
    </row>
    <row r="2278" spans="2:4" x14ac:dyDescent="0.2">
      <c r="B2278" s="69"/>
      <c r="C2278" s="70"/>
      <c r="D2278" s="71"/>
    </row>
    <row r="2279" spans="2:4" x14ac:dyDescent="0.2">
      <c r="B2279" s="69"/>
      <c r="C2279" s="70"/>
      <c r="D2279" s="71"/>
    </row>
    <row r="2280" spans="2:4" x14ac:dyDescent="0.2">
      <c r="B2280" s="69"/>
      <c r="C2280" s="70"/>
      <c r="D2280" s="71"/>
    </row>
    <row r="2281" spans="2:4" x14ac:dyDescent="0.2">
      <c r="B2281" s="69"/>
      <c r="C2281" s="70"/>
      <c r="D2281" s="71"/>
    </row>
    <row r="2282" spans="2:4" x14ac:dyDescent="0.2">
      <c r="B2282" s="69"/>
      <c r="C2282" s="70"/>
      <c r="D2282" s="71"/>
    </row>
    <row r="2283" spans="2:4" x14ac:dyDescent="0.2">
      <c r="B2283" s="69"/>
      <c r="C2283" s="70"/>
      <c r="D2283" s="71"/>
    </row>
    <row r="2284" spans="2:4" x14ac:dyDescent="0.2">
      <c r="B2284" s="69"/>
      <c r="C2284" s="70"/>
      <c r="D2284" s="71"/>
    </row>
    <row r="2285" spans="2:4" x14ac:dyDescent="0.2">
      <c r="B2285" s="69"/>
      <c r="C2285" s="70"/>
      <c r="D2285" s="71"/>
    </row>
    <row r="2286" spans="2:4" x14ac:dyDescent="0.2">
      <c r="B2286" s="69"/>
      <c r="C2286" s="70"/>
      <c r="D2286" s="71"/>
    </row>
    <row r="2287" spans="2:4" x14ac:dyDescent="0.2">
      <c r="B2287" s="69"/>
      <c r="C2287" s="70"/>
      <c r="D2287" s="71"/>
    </row>
    <row r="2288" spans="2:4" x14ac:dyDescent="0.2">
      <c r="B2288" s="69"/>
      <c r="C2288" s="70"/>
      <c r="D2288" s="71"/>
    </row>
    <row r="2289" spans="2:4" x14ac:dyDescent="0.2">
      <c r="B2289" s="69"/>
      <c r="C2289" s="70"/>
      <c r="D2289" s="71"/>
    </row>
    <row r="2290" spans="2:4" x14ac:dyDescent="0.2">
      <c r="B2290" s="69"/>
      <c r="C2290" s="70"/>
      <c r="D2290" s="71"/>
    </row>
    <row r="2291" spans="2:4" x14ac:dyDescent="0.2">
      <c r="B2291" s="69"/>
      <c r="C2291" s="70"/>
      <c r="D2291" s="71"/>
    </row>
    <row r="2292" spans="2:4" x14ac:dyDescent="0.2">
      <c r="B2292" s="69"/>
      <c r="C2292" s="70"/>
      <c r="D2292" s="71"/>
    </row>
    <row r="2293" spans="2:4" x14ac:dyDescent="0.2">
      <c r="B2293" s="69"/>
      <c r="C2293" s="70"/>
      <c r="D2293" s="71"/>
    </row>
    <row r="2294" spans="2:4" x14ac:dyDescent="0.2">
      <c r="B2294" s="69"/>
      <c r="C2294" s="70"/>
      <c r="D2294" s="71"/>
    </row>
    <row r="2295" spans="2:4" x14ac:dyDescent="0.2">
      <c r="B2295" s="69"/>
      <c r="C2295" s="70"/>
      <c r="D2295" s="71"/>
    </row>
    <row r="2296" spans="2:4" x14ac:dyDescent="0.2">
      <c r="B2296" s="69"/>
      <c r="C2296" s="70"/>
      <c r="D2296" s="71"/>
    </row>
    <row r="2297" spans="2:4" x14ac:dyDescent="0.2">
      <c r="B2297" s="69"/>
      <c r="C2297" s="70"/>
      <c r="D2297" s="71"/>
    </row>
    <row r="2298" spans="2:4" x14ac:dyDescent="0.2">
      <c r="B2298" s="69"/>
      <c r="C2298" s="70"/>
      <c r="D2298" s="71"/>
    </row>
    <row r="2299" spans="2:4" x14ac:dyDescent="0.2">
      <c r="B2299" s="69"/>
      <c r="C2299" s="70"/>
      <c r="D2299" s="71"/>
    </row>
    <row r="2300" spans="2:4" x14ac:dyDescent="0.2">
      <c r="B2300" s="69"/>
      <c r="C2300" s="70"/>
      <c r="D2300" s="71"/>
    </row>
    <row r="2301" spans="2:4" x14ac:dyDescent="0.2">
      <c r="B2301" s="69"/>
      <c r="C2301" s="70"/>
      <c r="D2301" s="71"/>
    </row>
    <row r="2302" spans="2:4" x14ac:dyDescent="0.2">
      <c r="B2302" s="69"/>
      <c r="C2302" s="70"/>
      <c r="D2302" s="71"/>
    </row>
    <row r="2303" spans="2:4" x14ac:dyDescent="0.2">
      <c r="B2303" s="69"/>
      <c r="C2303" s="70"/>
      <c r="D2303" s="71"/>
    </row>
    <row r="2304" spans="2:4" x14ac:dyDescent="0.2">
      <c r="B2304" s="69"/>
      <c r="C2304" s="70"/>
      <c r="D2304" s="71"/>
    </row>
    <row r="2305" spans="2:4" x14ac:dyDescent="0.2">
      <c r="B2305" s="69"/>
      <c r="C2305" s="70"/>
      <c r="D2305" s="71"/>
    </row>
    <row r="2306" spans="2:4" x14ac:dyDescent="0.2">
      <c r="B2306" s="69"/>
      <c r="C2306" s="70"/>
      <c r="D2306" s="71"/>
    </row>
    <row r="2307" spans="2:4" x14ac:dyDescent="0.2">
      <c r="B2307" s="69"/>
      <c r="C2307" s="70"/>
      <c r="D2307" s="71"/>
    </row>
    <row r="2308" spans="2:4" x14ac:dyDescent="0.2">
      <c r="B2308" s="69"/>
      <c r="C2308" s="70"/>
      <c r="D2308" s="71"/>
    </row>
    <row r="2309" spans="2:4" x14ac:dyDescent="0.2">
      <c r="B2309" s="69"/>
      <c r="C2309" s="70"/>
      <c r="D2309" s="71"/>
    </row>
    <row r="2310" spans="2:4" x14ac:dyDescent="0.2">
      <c r="B2310" s="69"/>
      <c r="C2310" s="70"/>
      <c r="D2310" s="71"/>
    </row>
    <row r="2311" spans="2:4" x14ac:dyDescent="0.2">
      <c r="B2311" s="69"/>
      <c r="C2311" s="70"/>
      <c r="D2311" s="71"/>
    </row>
    <row r="2312" spans="2:4" x14ac:dyDescent="0.2">
      <c r="B2312" s="69"/>
      <c r="C2312" s="70"/>
      <c r="D2312" s="71"/>
    </row>
    <row r="2313" spans="2:4" x14ac:dyDescent="0.2">
      <c r="B2313" s="69"/>
      <c r="C2313" s="70"/>
      <c r="D2313" s="71"/>
    </row>
    <row r="2314" spans="2:4" x14ac:dyDescent="0.2">
      <c r="B2314" s="69"/>
      <c r="C2314" s="70"/>
      <c r="D2314" s="71"/>
    </row>
    <row r="2315" spans="2:4" x14ac:dyDescent="0.2">
      <c r="B2315" s="69"/>
      <c r="C2315" s="70"/>
      <c r="D2315" s="71"/>
    </row>
    <row r="2316" spans="2:4" x14ac:dyDescent="0.2">
      <c r="B2316" s="69"/>
      <c r="C2316" s="70"/>
      <c r="D2316" s="71"/>
    </row>
    <row r="2317" spans="2:4" x14ac:dyDescent="0.2">
      <c r="B2317" s="69"/>
      <c r="C2317" s="70"/>
      <c r="D2317" s="71"/>
    </row>
    <row r="2318" spans="2:4" x14ac:dyDescent="0.2">
      <c r="B2318" s="69"/>
      <c r="C2318" s="70"/>
      <c r="D2318" s="71"/>
    </row>
    <row r="2319" spans="2:4" x14ac:dyDescent="0.2">
      <c r="B2319" s="69"/>
      <c r="C2319" s="70"/>
      <c r="D2319" s="71"/>
    </row>
    <row r="2320" spans="2:4" x14ac:dyDescent="0.2">
      <c r="B2320" s="69"/>
      <c r="C2320" s="70"/>
      <c r="D2320" s="71"/>
    </row>
    <row r="2321" spans="2:4" x14ac:dyDescent="0.2">
      <c r="B2321" s="69"/>
      <c r="C2321" s="70"/>
      <c r="D2321" s="71"/>
    </row>
    <row r="2322" spans="2:4" x14ac:dyDescent="0.2">
      <c r="B2322" s="69"/>
      <c r="C2322" s="70"/>
      <c r="D2322" s="71"/>
    </row>
    <row r="2323" spans="2:4" x14ac:dyDescent="0.2">
      <c r="B2323" s="69"/>
      <c r="C2323" s="70"/>
      <c r="D2323" s="71"/>
    </row>
    <row r="2324" spans="2:4" x14ac:dyDescent="0.2">
      <c r="B2324" s="69"/>
      <c r="C2324" s="70"/>
      <c r="D2324" s="71"/>
    </row>
    <row r="2325" spans="2:4" x14ac:dyDescent="0.2">
      <c r="B2325" s="69"/>
      <c r="C2325" s="70"/>
      <c r="D2325" s="71"/>
    </row>
    <row r="2326" spans="2:4" x14ac:dyDescent="0.2">
      <c r="B2326" s="69"/>
      <c r="C2326" s="70"/>
      <c r="D2326" s="71"/>
    </row>
    <row r="2327" spans="2:4" x14ac:dyDescent="0.2">
      <c r="B2327" s="69"/>
      <c r="C2327" s="70"/>
      <c r="D2327" s="71"/>
    </row>
    <row r="2328" spans="2:4" x14ac:dyDescent="0.2">
      <c r="B2328" s="69"/>
      <c r="C2328" s="70"/>
      <c r="D2328" s="71"/>
    </row>
    <row r="2329" spans="2:4" x14ac:dyDescent="0.2">
      <c r="B2329" s="69"/>
      <c r="C2329" s="70"/>
      <c r="D2329" s="71"/>
    </row>
    <row r="2330" spans="2:4" x14ac:dyDescent="0.2">
      <c r="B2330" s="69"/>
      <c r="C2330" s="70"/>
      <c r="D2330" s="71"/>
    </row>
    <row r="2331" spans="2:4" x14ac:dyDescent="0.2">
      <c r="B2331" s="69"/>
      <c r="C2331" s="70"/>
      <c r="D2331" s="71"/>
    </row>
    <row r="2332" spans="2:4" x14ac:dyDescent="0.2">
      <c r="B2332" s="69"/>
      <c r="C2332" s="70"/>
      <c r="D2332" s="71"/>
    </row>
    <row r="2333" spans="2:4" x14ac:dyDescent="0.2">
      <c r="B2333" s="69"/>
      <c r="C2333" s="70"/>
      <c r="D2333" s="71"/>
    </row>
    <row r="2334" spans="2:4" x14ac:dyDescent="0.2">
      <c r="B2334" s="69"/>
      <c r="C2334" s="70"/>
      <c r="D2334" s="71"/>
    </row>
    <row r="2335" spans="2:4" x14ac:dyDescent="0.2">
      <c r="B2335" s="69"/>
      <c r="C2335" s="70"/>
      <c r="D2335" s="71"/>
    </row>
    <row r="2336" spans="2:4" x14ac:dyDescent="0.2">
      <c r="B2336" s="69"/>
      <c r="C2336" s="70"/>
      <c r="D2336" s="71"/>
    </row>
    <row r="2337" spans="2:4" x14ac:dyDescent="0.2">
      <c r="B2337" s="69"/>
      <c r="C2337" s="70"/>
      <c r="D2337" s="71"/>
    </row>
    <row r="2338" spans="2:4" x14ac:dyDescent="0.2">
      <c r="B2338" s="69"/>
      <c r="C2338" s="70"/>
      <c r="D2338" s="71"/>
    </row>
    <row r="2339" spans="2:4" x14ac:dyDescent="0.2">
      <c r="B2339" s="69"/>
      <c r="C2339" s="70"/>
      <c r="D2339" s="71"/>
    </row>
    <row r="2340" spans="2:4" x14ac:dyDescent="0.2">
      <c r="B2340" s="69"/>
      <c r="C2340" s="70"/>
      <c r="D2340" s="71"/>
    </row>
    <row r="2341" spans="2:4" x14ac:dyDescent="0.2">
      <c r="B2341" s="69"/>
      <c r="C2341" s="70"/>
      <c r="D2341" s="71"/>
    </row>
    <row r="2342" spans="2:4" x14ac:dyDescent="0.2">
      <c r="B2342" s="69"/>
      <c r="C2342" s="70"/>
      <c r="D2342" s="71"/>
    </row>
    <row r="2343" spans="2:4" x14ac:dyDescent="0.2">
      <c r="B2343" s="69"/>
      <c r="C2343" s="70"/>
      <c r="D2343" s="71"/>
    </row>
    <row r="2344" spans="2:4" x14ac:dyDescent="0.2">
      <c r="B2344" s="69"/>
      <c r="C2344" s="70"/>
      <c r="D2344" s="71"/>
    </row>
    <row r="2345" spans="2:4" x14ac:dyDescent="0.2">
      <c r="B2345" s="69"/>
      <c r="C2345" s="70"/>
      <c r="D2345" s="71"/>
    </row>
    <row r="2346" spans="2:4" x14ac:dyDescent="0.2">
      <c r="B2346" s="69"/>
      <c r="C2346" s="70"/>
      <c r="D2346" s="71"/>
    </row>
    <row r="2347" spans="2:4" x14ac:dyDescent="0.2">
      <c r="B2347" s="69"/>
      <c r="C2347" s="70"/>
      <c r="D2347" s="71"/>
    </row>
    <row r="2348" spans="2:4" x14ac:dyDescent="0.2">
      <c r="B2348" s="69"/>
      <c r="C2348" s="70"/>
      <c r="D2348" s="71"/>
    </row>
    <row r="2349" spans="2:4" x14ac:dyDescent="0.2">
      <c r="B2349" s="69"/>
      <c r="C2349" s="70"/>
      <c r="D2349" s="71"/>
    </row>
    <row r="2350" spans="2:4" x14ac:dyDescent="0.2">
      <c r="B2350" s="69"/>
      <c r="C2350" s="70"/>
      <c r="D2350" s="71"/>
    </row>
    <row r="2351" spans="2:4" x14ac:dyDescent="0.2">
      <c r="B2351" s="69"/>
      <c r="C2351" s="70"/>
      <c r="D2351" s="71"/>
    </row>
    <row r="2352" spans="2:4" x14ac:dyDescent="0.2">
      <c r="B2352" s="69"/>
      <c r="C2352" s="70"/>
      <c r="D2352" s="71"/>
    </row>
    <row r="2353" spans="2:4" x14ac:dyDescent="0.2">
      <c r="B2353" s="69"/>
      <c r="C2353" s="70"/>
      <c r="D2353" s="71"/>
    </row>
    <row r="2354" spans="2:4" x14ac:dyDescent="0.2">
      <c r="B2354" s="69"/>
      <c r="C2354" s="70"/>
      <c r="D2354" s="71"/>
    </row>
    <row r="2355" spans="2:4" x14ac:dyDescent="0.2">
      <c r="B2355" s="69"/>
      <c r="C2355" s="70"/>
      <c r="D2355" s="71"/>
    </row>
    <row r="2356" spans="2:4" x14ac:dyDescent="0.2">
      <c r="B2356" s="69"/>
      <c r="C2356" s="70"/>
      <c r="D2356" s="71"/>
    </row>
    <row r="2357" spans="2:4" x14ac:dyDescent="0.2">
      <c r="B2357" s="69"/>
      <c r="C2357" s="70"/>
      <c r="D2357" s="71"/>
    </row>
    <row r="2358" spans="2:4" x14ac:dyDescent="0.2">
      <c r="B2358" s="69"/>
      <c r="C2358" s="70"/>
      <c r="D2358" s="71"/>
    </row>
    <row r="2359" spans="2:4" x14ac:dyDescent="0.2">
      <c r="B2359" s="69"/>
      <c r="C2359" s="70"/>
      <c r="D2359" s="71"/>
    </row>
    <row r="2360" spans="2:4" x14ac:dyDescent="0.2">
      <c r="B2360" s="69"/>
      <c r="C2360" s="70"/>
      <c r="D2360" s="71"/>
    </row>
    <row r="2361" spans="2:4" x14ac:dyDescent="0.2">
      <c r="B2361" s="69"/>
      <c r="C2361" s="70"/>
      <c r="D2361" s="71"/>
    </row>
    <row r="2362" spans="2:4" x14ac:dyDescent="0.2">
      <c r="B2362" s="69"/>
      <c r="C2362" s="70"/>
      <c r="D2362" s="71"/>
    </row>
    <row r="2363" spans="2:4" x14ac:dyDescent="0.2">
      <c r="B2363" s="69"/>
      <c r="C2363" s="70"/>
      <c r="D2363" s="71"/>
    </row>
    <row r="2364" spans="2:4" x14ac:dyDescent="0.2">
      <c r="B2364" s="69"/>
      <c r="C2364" s="70"/>
      <c r="D2364" s="71"/>
    </row>
    <row r="2365" spans="2:4" x14ac:dyDescent="0.2">
      <c r="B2365" s="69"/>
      <c r="C2365" s="70"/>
      <c r="D2365" s="71"/>
    </row>
    <row r="2366" spans="2:4" x14ac:dyDescent="0.2">
      <c r="B2366" s="69"/>
      <c r="C2366" s="70"/>
      <c r="D2366" s="71"/>
    </row>
    <row r="2367" spans="2:4" x14ac:dyDescent="0.2">
      <c r="B2367" s="69"/>
      <c r="C2367" s="70"/>
      <c r="D2367" s="71"/>
    </row>
    <row r="2368" spans="2:4" x14ac:dyDescent="0.2">
      <c r="B2368" s="69"/>
      <c r="C2368" s="70"/>
      <c r="D2368" s="71"/>
    </row>
    <row r="2369" spans="2:4" x14ac:dyDescent="0.2">
      <c r="B2369" s="69"/>
      <c r="C2369" s="70"/>
      <c r="D2369" s="71"/>
    </row>
    <row r="2370" spans="2:4" x14ac:dyDescent="0.2">
      <c r="B2370" s="69"/>
      <c r="C2370" s="70"/>
      <c r="D2370" s="71"/>
    </row>
    <row r="2371" spans="2:4" x14ac:dyDescent="0.2">
      <c r="B2371" s="69"/>
      <c r="C2371" s="70"/>
      <c r="D2371" s="71"/>
    </row>
    <row r="2372" spans="2:4" x14ac:dyDescent="0.2">
      <c r="B2372" s="69"/>
      <c r="C2372" s="70"/>
      <c r="D2372" s="71"/>
    </row>
    <row r="2373" spans="2:4" x14ac:dyDescent="0.2">
      <c r="B2373" s="69"/>
      <c r="C2373" s="70"/>
      <c r="D2373" s="71"/>
    </row>
    <row r="2374" spans="2:4" x14ac:dyDescent="0.2">
      <c r="B2374" s="69"/>
      <c r="C2374" s="70"/>
      <c r="D2374" s="71"/>
    </row>
    <row r="2375" spans="2:4" x14ac:dyDescent="0.2">
      <c r="B2375" s="69"/>
      <c r="C2375" s="70"/>
      <c r="D2375" s="71"/>
    </row>
    <row r="2376" spans="2:4" x14ac:dyDescent="0.2">
      <c r="B2376" s="69"/>
      <c r="C2376" s="70"/>
      <c r="D2376" s="71"/>
    </row>
    <row r="2377" spans="2:4" x14ac:dyDescent="0.2">
      <c r="B2377" s="69"/>
      <c r="C2377" s="70"/>
      <c r="D2377" s="71"/>
    </row>
    <row r="2378" spans="2:4" x14ac:dyDescent="0.2">
      <c r="B2378" s="69"/>
      <c r="C2378" s="70"/>
      <c r="D2378" s="71"/>
    </row>
    <row r="2379" spans="2:4" x14ac:dyDescent="0.2">
      <c r="B2379" s="69"/>
      <c r="C2379" s="70"/>
      <c r="D2379" s="71"/>
    </row>
    <row r="2380" spans="2:4" x14ac:dyDescent="0.2">
      <c r="B2380" s="69"/>
      <c r="C2380" s="70"/>
      <c r="D2380" s="71"/>
    </row>
    <row r="2381" spans="2:4" x14ac:dyDescent="0.2">
      <c r="B2381" s="69"/>
      <c r="C2381" s="70"/>
      <c r="D2381" s="71"/>
    </row>
    <row r="2382" spans="2:4" x14ac:dyDescent="0.2">
      <c r="B2382" s="69"/>
      <c r="C2382" s="70"/>
      <c r="D2382" s="71"/>
    </row>
    <row r="2383" spans="2:4" x14ac:dyDescent="0.2">
      <c r="B2383" s="69"/>
      <c r="C2383" s="70"/>
      <c r="D2383" s="71"/>
    </row>
    <row r="2384" spans="2:4" x14ac:dyDescent="0.2">
      <c r="B2384" s="69"/>
      <c r="C2384" s="70"/>
      <c r="D2384" s="71"/>
    </row>
    <row r="2385" spans="2:4" x14ac:dyDescent="0.2">
      <c r="B2385" s="69"/>
      <c r="C2385" s="70"/>
      <c r="D2385" s="71"/>
    </row>
    <row r="2386" spans="2:4" x14ac:dyDescent="0.2">
      <c r="B2386" s="69"/>
      <c r="C2386" s="70"/>
      <c r="D2386" s="71"/>
    </row>
    <row r="2387" spans="2:4" x14ac:dyDescent="0.2">
      <c r="B2387" s="69"/>
      <c r="C2387" s="70"/>
      <c r="D2387" s="71"/>
    </row>
    <row r="2388" spans="2:4" x14ac:dyDescent="0.2">
      <c r="B2388" s="69"/>
      <c r="C2388" s="70"/>
      <c r="D2388" s="71"/>
    </row>
    <row r="2389" spans="2:4" x14ac:dyDescent="0.2">
      <c r="B2389" s="69"/>
      <c r="C2389" s="70"/>
      <c r="D2389" s="71"/>
    </row>
    <row r="2390" spans="2:4" x14ac:dyDescent="0.2">
      <c r="B2390" s="69"/>
      <c r="C2390" s="70"/>
      <c r="D2390" s="71"/>
    </row>
    <row r="2391" spans="2:4" x14ac:dyDescent="0.2">
      <c r="B2391" s="69"/>
      <c r="C2391" s="70"/>
      <c r="D2391" s="71"/>
    </row>
    <row r="2392" spans="2:4" x14ac:dyDescent="0.2">
      <c r="B2392" s="69"/>
      <c r="C2392" s="70"/>
      <c r="D2392" s="71"/>
    </row>
    <row r="2393" spans="2:4" x14ac:dyDescent="0.2">
      <c r="B2393" s="69"/>
      <c r="C2393" s="70"/>
      <c r="D2393" s="71"/>
    </row>
    <row r="2394" spans="2:4" x14ac:dyDescent="0.2">
      <c r="B2394" s="69"/>
      <c r="C2394" s="70"/>
      <c r="D2394" s="71"/>
    </row>
    <row r="2395" spans="2:4" x14ac:dyDescent="0.2">
      <c r="B2395" s="69"/>
      <c r="C2395" s="70"/>
      <c r="D2395" s="71"/>
    </row>
    <row r="2396" spans="2:4" x14ac:dyDescent="0.2">
      <c r="B2396" s="69"/>
      <c r="C2396" s="70"/>
      <c r="D2396" s="71"/>
    </row>
    <row r="2397" spans="2:4" x14ac:dyDescent="0.2">
      <c r="B2397" s="69"/>
      <c r="C2397" s="70"/>
      <c r="D2397" s="71"/>
    </row>
    <row r="2398" spans="2:4" x14ac:dyDescent="0.2">
      <c r="B2398" s="69"/>
      <c r="C2398" s="70"/>
      <c r="D2398" s="71"/>
    </row>
    <row r="2399" spans="2:4" x14ac:dyDescent="0.2">
      <c r="B2399" s="69"/>
      <c r="C2399" s="70"/>
      <c r="D2399" s="71"/>
    </row>
    <row r="2400" spans="2:4" x14ac:dyDescent="0.2">
      <c r="B2400" s="69"/>
      <c r="C2400" s="70"/>
      <c r="D2400" s="71"/>
    </row>
    <row r="2401" spans="2:4" x14ac:dyDescent="0.2">
      <c r="B2401" s="69"/>
      <c r="C2401" s="70"/>
      <c r="D2401" s="71"/>
    </row>
    <row r="2402" spans="2:4" x14ac:dyDescent="0.2">
      <c r="B2402" s="69"/>
      <c r="C2402" s="70"/>
      <c r="D2402" s="71"/>
    </row>
    <row r="2403" spans="2:4" x14ac:dyDescent="0.2">
      <c r="B2403" s="69"/>
      <c r="C2403" s="70"/>
      <c r="D2403" s="71"/>
    </row>
    <row r="2404" spans="2:4" x14ac:dyDescent="0.2">
      <c r="B2404" s="69"/>
      <c r="C2404" s="70"/>
      <c r="D2404" s="71"/>
    </row>
    <row r="2405" spans="2:4" x14ac:dyDescent="0.2">
      <c r="B2405" s="69"/>
      <c r="C2405" s="70"/>
      <c r="D2405" s="71"/>
    </row>
    <row r="2406" spans="2:4" x14ac:dyDescent="0.2">
      <c r="B2406" s="69"/>
      <c r="C2406" s="70"/>
      <c r="D2406" s="71"/>
    </row>
    <row r="2407" spans="2:4" x14ac:dyDescent="0.2">
      <c r="B2407" s="69"/>
      <c r="C2407" s="70"/>
      <c r="D2407" s="71"/>
    </row>
    <row r="2408" spans="2:4" x14ac:dyDescent="0.2">
      <c r="B2408" s="69"/>
      <c r="C2408" s="70"/>
      <c r="D2408" s="71"/>
    </row>
    <row r="2409" spans="2:4" x14ac:dyDescent="0.2">
      <c r="B2409" s="69"/>
      <c r="C2409" s="70"/>
      <c r="D2409" s="71"/>
    </row>
    <row r="2410" spans="2:4" x14ac:dyDescent="0.2">
      <c r="B2410" s="69"/>
      <c r="C2410" s="70"/>
      <c r="D2410" s="71"/>
    </row>
    <row r="2411" spans="2:4" x14ac:dyDescent="0.2">
      <c r="B2411" s="69"/>
      <c r="C2411" s="70"/>
      <c r="D2411" s="71"/>
    </row>
    <row r="2412" spans="2:4" x14ac:dyDescent="0.2">
      <c r="B2412" s="69"/>
      <c r="C2412" s="70"/>
      <c r="D2412" s="71"/>
    </row>
    <row r="2413" spans="2:4" x14ac:dyDescent="0.2">
      <c r="B2413" s="69"/>
      <c r="C2413" s="70"/>
      <c r="D2413" s="71"/>
    </row>
    <row r="2414" spans="2:4" x14ac:dyDescent="0.2">
      <c r="B2414" s="69"/>
      <c r="C2414" s="70"/>
      <c r="D2414" s="71"/>
    </row>
    <row r="2415" spans="2:4" x14ac:dyDescent="0.2">
      <c r="B2415" s="69"/>
      <c r="C2415" s="70"/>
      <c r="D2415" s="71"/>
    </row>
    <row r="2416" spans="2:4" x14ac:dyDescent="0.2">
      <c r="B2416" s="69"/>
      <c r="C2416" s="70"/>
      <c r="D2416" s="71"/>
    </row>
    <row r="2417" spans="2:4" x14ac:dyDescent="0.2">
      <c r="B2417" s="69"/>
      <c r="C2417" s="70"/>
      <c r="D2417" s="71"/>
    </row>
    <row r="2418" spans="2:4" x14ac:dyDescent="0.2">
      <c r="B2418" s="69"/>
      <c r="C2418" s="70"/>
      <c r="D2418" s="71"/>
    </row>
    <row r="2419" spans="2:4" x14ac:dyDescent="0.2">
      <c r="B2419" s="69"/>
      <c r="C2419" s="70"/>
      <c r="D2419" s="71"/>
    </row>
    <row r="2420" spans="2:4" x14ac:dyDescent="0.2">
      <c r="B2420" s="69"/>
      <c r="C2420" s="70"/>
      <c r="D2420" s="71"/>
    </row>
    <row r="2421" spans="2:4" x14ac:dyDescent="0.2">
      <c r="B2421" s="69"/>
      <c r="C2421" s="70"/>
      <c r="D2421" s="71"/>
    </row>
    <row r="2422" spans="2:4" x14ac:dyDescent="0.2">
      <c r="B2422" s="69"/>
      <c r="C2422" s="70"/>
      <c r="D2422" s="71"/>
    </row>
    <row r="2423" spans="2:4" x14ac:dyDescent="0.2">
      <c r="B2423" s="69"/>
      <c r="C2423" s="70"/>
      <c r="D2423" s="71"/>
    </row>
    <row r="2424" spans="2:4" x14ac:dyDescent="0.2">
      <c r="B2424" s="69"/>
      <c r="C2424" s="70"/>
      <c r="D2424" s="71"/>
    </row>
    <row r="2425" spans="2:4" x14ac:dyDescent="0.2">
      <c r="B2425" s="69"/>
      <c r="C2425" s="70"/>
      <c r="D2425" s="71"/>
    </row>
    <row r="2426" spans="2:4" x14ac:dyDescent="0.2">
      <c r="B2426" s="69"/>
      <c r="C2426" s="70"/>
      <c r="D2426" s="71"/>
    </row>
    <row r="2427" spans="2:4" x14ac:dyDescent="0.2">
      <c r="B2427" s="69"/>
      <c r="C2427" s="70"/>
      <c r="D2427" s="71"/>
    </row>
    <row r="2428" spans="2:4" x14ac:dyDescent="0.2">
      <c r="B2428" s="69"/>
      <c r="C2428" s="70"/>
      <c r="D2428" s="71"/>
    </row>
    <row r="2429" spans="2:4" x14ac:dyDescent="0.2">
      <c r="B2429" s="69"/>
      <c r="C2429" s="70"/>
      <c r="D2429" s="71"/>
    </row>
    <row r="2430" spans="2:4" x14ac:dyDescent="0.2">
      <c r="B2430" s="69"/>
      <c r="C2430" s="70"/>
      <c r="D2430" s="71"/>
    </row>
    <row r="2431" spans="2:4" x14ac:dyDescent="0.2">
      <c r="B2431" s="69"/>
      <c r="C2431" s="70"/>
      <c r="D2431" s="71"/>
    </row>
    <row r="2432" spans="2:4" x14ac:dyDescent="0.2">
      <c r="B2432" s="69"/>
      <c r="C2432" s="70"/>
      <c r="D2432" s="71"/>
    </row>
    <row r="2433" spans="2:4" x14ac:dyDescent="0.2">
      <c r="B2433" s="69"/>
      <c r="C2433" s="70"/>
      <c r="D2433" s="71"/>
    </row>
    <row r="2434" spans="2:4" x14ac:dyDescent="0.2">
      <c r="B2434" s="69"/>
      <c r="C2434" s="70"/>
      <c r="D2434" s="71"/>
    </row>
    <row r="2435" spans="2:4" x14ac:dyDescent="0.2">
      <c r="B2435" s="69"/>
      <c r="C2435" s="70"/>
      <c r="D2435" s="71"/>
    </row>
    <row r="2436" spans="2:4" x14ac:dyDescent="0.2">
      <c r="B2436" s="69"/>
      <c r="C2436" s="70"/>
      <c r="D2436" s="71"/>
    </row>
    <row r="2437" spans="2:4" x14ac:dyDescent="0.2">
      <c r="B2437" s="69"/>
      <c r="C2437" s="70"/>
      <c r="D2437" s="71"/>
    </row>
    <row r="2438" spans="2:4" x14ac:dyDescent="0.2">
      <c r="B2438" s="69"/>
      <c r="C2438" s="70"/>
      <c r="D2438" s="71"/>
    </row>
    <row r="2439" spans="2:4" x14ac:dyDescent="0.2">
      <c r="B2439" s="69"/>
      <c r="C2439" s="70"/>
      <c r="D2439" s="71"/>
    </row>
    <row r="2440" spans="2:4" x14ac:dyDescent="0.2">
      <c r="B2440" s="69"/>
      <c r="C2440" s="70"/>
      <c r="D2440" s="71"/>
    </row>
    <row r="2441" spans="2:4" x14ac:dyDescent="0.2">
      <c r="B2441" s="69"/>
      <c r="C2441" s="70"/>
      <c r="D2441" s="71"/>
    </row>
    <row r="2442" spans="2:4" x14ac:dyDescent="0.2">
      <c r="B2442" s="69"/>
      <c r="C2442" s="70"/>
      <c r="D2442" s="71"/>
    </row>
    <row r="2443" spans="2:4" x14ac:dyDescent="0.2">
      <c r="B2443" s="69"/>
      <c r="C2443" s="70"/>
      <c r="D2443" s="71"/>
    </row>
    <row r="2444" spans="2:4" x14ac:dyDescent="0.2">
      <c r="B2444" s="69"/>
      <c r="C2444" s="70"/>
      <c r="D2444" s="71"/>
    </row>
    <row r="2445" spans="2:4" x14ac:dyDescent="0.2">
      <c r="B2445" s="69"/>
      <c r="C2445" s="70"/>
      <c r="D2445" s="71"/>
    </row>
    <row r="2446" spans="2:4" x14ac:dyDescent="0.2">
      <c r="B2446" s="69"/>
      <c r="C2446" s="70"/>
      <c r="D2446" s="71"/>
    </row>
    <row r="2447" spans="2:4" x14ac:dyDescent="0.2">
      <c r="B2447" s="69"/>
      <c r="C2447" s="70"/>
      <c r="D2447" s="71"/>
    </row>
    <row r="2448" spans="2:4" x14ac:dyDescent="0.2">
      <c r="B2448" s="69"/>
      <c r="C2448" s="70"/>
      <c r="D2448" s="71"/>
    </row>
    <row r="2449" spans="2:4" x14ac:dyDescent="0.2">
      <c r="B2449" s="69"/>
      <c r="C2449" s="70"/>
      <c r="D2449" s="71"/>
    </row>
    <row r="2450" spans="2:4" x14ac:dyDescent="0.2">
      <c r="B2450" s="69"/>
      <c r="C2450" s="70"/>
      <c r="D2450" s="71"/>
    </row>
    <row r="2451" spans="2:4" x14ac:dyDescent="0.2">
      <c r="B2451" s="69"/>
      <c r="C2451" s="70"/>
      <c r="D2451" s="71"/>
    </row>
    <row r="2452" spans="2:4" x14ac:dyDescent="0.2">
      <c r="B2452" s="69"/>
      <c r="C2452" s="70"/>
      <c r="D2452" s="71"/>
    </row>
    <row r="2453" spans="2:4" x14ac:dyDescent="0.2">
      <c r="B2453" s="69"/>
      <c r="C2453" s="70"/>
      <c r="D2453" s="71"/>
    </row>
    <row r="2454" spans="2:4" x14ac:dyDescent="0.2">
      <c r="B2454" s="69"/>
      <c r="C2454" s="70"/>
      <c r="D2454" s="71"/>
    </row>
    <row r="2455" spans="2:4" x14ac:dyDescent="0.2">
      <c r="B2455" s="69"/>
      <c r="C2455" s="70"/>
      <c r="D2455" s="71"/>
    </row>
    <row r="2456" spans="2:4" x14ac:dyDescent="0.2">
      <c r="B2456" s="69"/>
      <c r="C2456" s="70"/>
      <c r="D2456" s="71"/>
    </row>
    <row r="2457" spans="2:4" x14ac:dyDescent="0.2">
      <c r="B2457" s="69"/>
      <c r="C2457" s="70"/>
      <c r="D2457" s="71"/>
    </row>
    <row r="2458" spans="2:4" x14ac:dyDescent="0.2">
      <c r="B2458" s="69"/>
      <c r="C2458" s="70"/>
      <c r="D2458" s="71"/>
    </row>
    <row r="2459" spans="2:4" x14ac:dyDescent="0.2">
      <c r="B2459" s="69"/>
      <c r="C2459" s="70"/>
      <c r="D2459" s="71"/>
    </row>
    <row r="2460" spans="2:4" x14ac:dyDescent="0.2">
      <c r="B2460" s="69"/>
      <c r="C2460" s="70"/>
      <c r="D2460" s="71"/>
    </row>
    <row r="2461" spans="2:4" x14ac:dyDescent="0.2">
      <c r="B2461" s="69"/>
      <c r="C2461" s="70"/>
      <c r="D2461" s="71"/>
    </row>
    <row r="2462" spans="2:4" x14ac:dyDescent="0.2">
      <c r="B2462" s="69"/>
      <c r="C2462" s="70"/>
      <c r="D2462" s="71"/>
    </row>
    <row r="2463" spans="2:4" x14ac:dyDescent="0.2">
      <c r="B2463" s="69"/>
      <c r="C2463" s="70"/>
      <c r="D2463" s="71"/>
    </row>
    <row r="2464" spans="2:4" x14ac:dyDescent="0.2">
      <c r="B2464" s="69"/>
      <c r="C2464" s="70"/>
      <c r="D2464" s="71"/>
    </row>
    <row r="2465" spans="2:4" x14ac:dyDescent="0.2">
      <c r="B2465" s="69"/>
      <c r="C2465" s="70"/>
      <c r="D2465" s="71"/>
    </row>
    <row r="2466" spans="2:4" x14ac:dyDescent="0.2">
      <c r="B2466" s="69"/>
      <c r="C2466" s="70"/>
      <c r="D2466" s="71"/>
    </row>
    <row r="2467" spans="2:4" x14ac:dyDescent="0.2">
      <c r="B2467" s="69"/>
      <c r="C2467" s="70"/>
      <c r="D2467" s="71"/>
    </row>
    <row r="2468" spans="2:4" x14ac:dyDescent="0.2">
      <c r="B2468" s="69"/>
      <c r="C2468" s="70"/>
      <c r="D2468" s="71"/>
    </row>
    <row r="2469" spans="2:4" x14ac:dyDescent="0.2">
      <c r="B2469" s="69"/>
      <c r="C2469" s="70"/>
      <c r="D2469" s="71"/>
    </row>
    <row r="2470" spans="2:4" x14ac:dyDescent="0.2">
      <c r="B2470" s="69"/>
      <c r="C2470" s="70"/>
      <c r="D2470" s="71"/>
    </row>
    <row r="2471" spans="2:4" x14ac:dyDescent="0.2">
      <c r="B2471" s="69"/>
      <c r="C2471" s="70"/>
      <c r="D2471" s="71"/>
    </row>
    <row r="2472" spans="2:4" x14ac:dyDescent="0.2">
      <c r="B2472" s="69"/>
      <c r="C2472" s="70"/>
      <c r="D2472" s="71"/>
    </row>
    <row r="2473" spans="2:4" x14ac:dyDescent="0.2">
      <c r="B2473" s="69"/>
      <c r="C2473" s="70"/>
      <c r="D2473" s="71"/>
    </row>
    <row r="2474" spans="2:4" x14ac:dyDescent="0.2">
      <c r="B2474" s="69"/>
      <c r="C2474" s="70"/>
      <c r="D2474" s="71"/>
    </row>
    <row r="2475" spans="2:4" x14ac:dyDescent="0.2">
      <c r="B2475" s="69"/>
      <c r="C2475" s="70"/>
      <c r="D2475" s="71"/>
    </row>
    <row r="2476" spans="2:4" x14ac:dyDescent="0.2">
      <c r="B2476" s="69"/>
      <c r="C2476" s="70"/>
      <c r="D2476" s="71"/>
    </row>
    <row r="2477" spans="2:4" x14ac:dyDescent="0.2">
      <c r="B2477" s="69"/>
      <c r="C2477" s="70"/>
      <c r="D2477" s="71"/>
    </row>
    <row r="2478" spans="2:4" x14ac:dyDescent="0.2">
      <c r="B2478" s="69"/>
      <c r="C2478" s="70"/>
      <c r="D2478" s="71"/>
    </row>
    <row r="2479" spans="2:4" x14ac:dyDescent="0.2">
      <c r="B2479" s="69"/>
      <c r="C2479" s="70"/>
      <c r="D2479" s="71"/>
    </row>
    <row r="2480" spans="2:4" x14ac:dyDescent="0.2">
      <c r="B2480" s="69"/>
      <c r="C2480" s="70"/>
      <c r="D2480" s="71"/>
    </row>
    <row r="2481" spans="2:4" x14ac:dyDescent="0.2">
      <c r="B2481" s="69"/>
      <c r="C2481" s="70"/>
      <c r="D2481" s="71"/>
    </row>
    <row r="2482" spans="2:4" x14ac:dyDescent="0.2">
      <c r="B2482" s="69"/>
      <c r="C2482" s="70"/>
      <c r="D2482" s="71"/>
    </row>
    <row r="2483" spans="2:4" x14ac:dyDescent="0.2">
      <c r="B2483" s="69"/>
      <c r="C2483" s="70"/>
      <c r="D2483" s="71"/>
    </row>
    <row r="2484" spans="2:4" x14ac:dyDescent="0.2">
      <c r="B2484" s="69"/>
      <c r="C2484" s="70"/>
      <c r="D2484" s="71"/>
    </row>
    <row r="2485" spans="2:4" x14ac:dyDescent="0.2">
      <c r="B2485" s="69"/>
      <c r="C2485" s="70"/>
      <c r="D2485" s="71"/>
    </row>
    <row r="2486" spans="2:4" x14ac:dyDescent="0.2">
      <c r="B2486" s="69"/>
      <c r="C2486" s="70"/>
      <c r="D2486" s="71"/>
    </row>
    <row r="2487" spans="2:4" x14ac:dyDescent="0.2">
      <c r="B2487" s="69"/>
      <c r="C2487" s="70"/>
      <c r="D2487" s="71"/>
    </row>
    <row r="2488" spans="2:4" x14ac:dyDescent="0.2">
      <c r="B2488" s="69"/>
      <c r="C2488" s="70"/>
      <c r="D2488" s="71"/>
    </row>
    <row r="2489" spans="2:4" x14ac:dyDescent="0.2">
      <c r="B2489" s="69"/>
      <c r="C2489" s="70"/>
      <c r="D2489" s="71"/>
    </row>
    <row r="2490" spans="2:4" x14ac:dyDescent="0.2">
      <c r="B2490" s="69"/>
      <c r="C2490" s="70"/>
      <c r="D2490" s="71"/>
    </row>
    <row r="2491" spans="2:4" x14ac:dyDescent="0.2">
      <c r="B2491" s="69"/>
      <c r="C2491" s="70"/>
      <c r="D2491" s="71"/>
    </row>
    <row r="2492" spans="2:4" x14ac:dyDescent="0.2">
      <c r="B2492" s="69"/>
      <c r="C2492" s="70"/>
      <c r="D2492" s="71"/>
    </row>
    <row r="2493" spans="2:4" x14ac:dyDescent="0.2">
      <c r="B2493" s="69"/>
      <c r="C2493" s="70"/>
      <c r="D2493" s="71"/>
    </row>
    <row r="2494" spans="2:4" x14ac:dyDescent="0.2">
      <c r="B2494" s="69"/>
      <c r="C2494" s="70"/>
      <c r="D2494" s="71"/>
    </row>
    <row r="2495" spans="2:4" x14ac:dyDescent="0.2">
      <c r="B2495" s="69"/>
      <c r="C2495" s="70"/>
      <c r="D2495" s="71"/>
    </row>
    <row r="2496" spans="2:4" x14ac:dyDescent="0.2">
      <c r="B2496" s="69"/>
      <c r="C2496" s="70"/>
      <c r="D2496" s="71"/>
    </row>
    <row r="2497" spans="2:4" x14ac:dyDescent="0.2">
      <c r="B2497" s="69"/>
      <c r="C2497" s="70"/>
      <c r="D2497" s="71"/>
    </row>
    <row r="2498" spans="2:4" x14ac:dyDescent="0.2">
      <c r="B2498" s="69"/>
      <c r="C2498" s="70"/>
      <c r="D2498" s="71"/>
    </row>
    <row r="2499" spans="2:4" x14ac:dyDescent="0.2">
      <c r="B2499" s="69"/>
      <c r="C2499" s="70"/>
      <c r="D2499" s="71"/>
    </row>
    <row r="2500" spans="2:4" x14ac:dyDescent="0.2">
      <c r="B2500" s="69"/>
      <c r="C2500" s="70"/>
      <c r="D2500" s="71"/>
    </row>
    <row r="2501" spans="2:4" x14ac:dyDescent="0.2">
      <c r="B2501" s="69"/>
      <c r="C2501" s="70"/>
      <c r="D2501" s="71"/>
    </row>
    <row r="2502" spans="2:4" x14ac:dyDescent="0.2">
      <c r="B2502" s="69"/>
      <c r="C2502" s="70"/>
      <c r="D2502" s="71"/>
    </row>
    <row r="2503" spans="2:4" x14ac:dyDescent="0.2">
      <c r="B2503" s="69"/>
      <c r="C2503" s="70"/>
      <c r="D2503" s="71"/>
    </row>
    <row r="2504" spans="2:4" x14ac:dyDescent="0.2">
      <c r="B2504" s="69"/>
      <c r="C2504" s="70"/>
      <c r="D2504" s="71"/>
    </row>
    <row r="2505" spans="2:4" x14ac:dyDescent="0.2">
      <c r="B2505" s="69"/>
      <c r="C2505" s="70"/>
      <c r="D2505" s="71"/>
    </row>
    <row r="2506" spans="2:4" x14ac:dyDescent="0.2">
      <c r="B2506" s="69"/>
      <c r="C2506" s="70"/>
      <c r="D2506" s="71"/>
    </row>
    <row r="2507" spans="2:4" x14ac:dyDescent="0.2">
      <c r="B2507" s="69"/>
      <c r="C2507" s="70"/>
      <c r="D2507" s="71"/>
    </row>
    <row r="2508" spans="2:4" x14ac:dyDescent="0.2">
      <c r="B2508" s="69"/>
      <c r="C2508" s="70"/>
      <c r="D2508" s="71"/>
    </row>
    <row r="2509" spans="2:4" x14ac:dyDescent="0.2">
      <c r="B2509" s="69"/>
      <c r="C2509" s="70"/>
      <c r="D2509" s="71"/>
    </row>
    <row r="2510" spans="2:4" x14ac:dyDescent="0.2">
      <c r="B2510" s="69"/>
      <c r="C2510" s="70"/>
      <c r="D2510" s="71"/>
    </row>
    <row r="2511" spans="2:4" x14ac:dyDescent="0.2">
      <c r="B2511" s="69"/>
      <c r="C2511" s="70"/>
      <c r="D2511" s="71"/>
    </row>
    <row r="2512" spans="2:4" x14ac:dyDescent="0.2">
      <c r="B2512" s="69"/>
      <c r="C2512" s="70"/>
      <c r="D2512" s="71"/>
    </row>
    <row r="2513" spans="2:4" x14ac:dyDescent="0.2">
      <c r="B2513" s="69"/>
      <c r="C2513" s="70"/>
      <c r="D2513" s="71"/>
    </row>
    <row r="2514" spans="2:4" x14ac:dyDescent="0.2">
      <c r="B2514" s="69"/>
      <c r="C2514" s="70"/>
      <c r="D2514" s="71"/>
    </row>
    <row r="2515" spans="2:4" x14ac:dyDescent="0.2">
      <c r="B2515" s="69"/>
      <c r="C2515" s="70"/>
      <c r="D2515" s="71"/>
    </row>
    <row r="2516" spans="2:4" x14ac:dyDescent="0.2">
      <c r="B2516" s="69"/>
      <c r="C2516" s="70"/>
      <c r="D2516" s="71"/>
    </row>
    <row r="2517" spans="2:4" x14ac:dyDescent="0.2">
      <c r="B2517" s="69"/>
      <c r="C2517" s="70"/>
      <c r="D2517" s="71"/>
    </row>
    <row r="2518" spans="2:4" x14ac:dyDescent="0.2">
      <c r="B2518" s="69"/>
      <c r="C2518" s="70"/>
      <c r="D2518" s="71"/>
    </row>
    <row r="2519" spans="2:4" x14ac:dyDescent="0.2">
      <c r="B2519" s="69"/>
      <c r="C2519" s="70"/>
      <c r="D2519" s="71"/>
    </row>
    <row r="2520" spans="2:4" x14ac:dyDescent="0.2">
      <c r="B2520" s="69"/>
      <c r="C2520" s="70"/>
      <c r="D2520" s="71"/>
    </row>
    <row r="2521" spans="2:4" x14ac:dyDescent="0.2">
      <c r="B2521" s="69"/>
      <c r="C2521" s="70"/>
      <c r="D2521" s="71"/>
    </row>
    <row r="2522" spans="2:4" x14ac:dyDescent="0.2">
      <c r="B2522" s="69"/>
      <c r="C2522" s="70"/>
      <c r="D2522" s="71"/>
    </row>
    <row r="2523" spans="2:4" x14ac:dyDescent="0.2">
      <c r="B2523" s="69"/>
      <c r="C2523" s="70"/>
      <c r="D2523" s="71"/>
    </row>
    <row r="2524" spans="2:4" x14ac:dyDescent="0.2">
      <c r="B2524" s="69"/>
      <c r="C2524" s="70"/>
      <c r="D2524" s="71"/>
    </row>
    <row r="2525" spans="2:4" x14ac:dyDescent="0.2">
      <c r="B2525" s="69"/>
      <c r="C2525" s="70"/>
      <c r="D2525" s="71"/>
    </row>
    <row r="2526" spans="2:4" x14ac:dyDescent="0.2">
      <c r="B2526" s="69"/>
      <c r="C2526" s="70"/>
      <c r="D2526" s="71"/>
    </row>
    <row r="2527" spans="2:4" x14ac:dyDescent="0.2">
      <c r="B2527" s="69"/>
      <c r="C2527" s="70"/>
      <c r="D2527" s="71"/>
    </row>
    <row r="2528" spans="2:4" x14ac:dyDescent="0.2">
      <c r="B2528" s="69"/>
      <c r="C2528" s="70"/>
      <c r="D2528" s="71"/>
    </row>
    <row r="2529" spans="2:4" x14ac:dyDescent="0.2">
      <c r="B2529" s="69"/>
      <c r="C2529" s="70"/>
      <c r="D2529" s="71"/>
    </row>
    <row r="2530" spans="2:4" x14ac:dyDescent="0.2">
      <c r="B2530" s="69"/>
      <c r="C2530" s="70"/>
      <c r="D2530" s="71"/>
    </row>
    <row r="2531" spans="2:4" x14ac:dyDescent="0.2">
      <c r="B2531" s="69"/>
      <c r="C2531" s="70"/>
      <c r="D2531" s="71"/>
    </row>
    <row r="2532" spans="2:4" x14ac:dyDescent="0.2">
      <c r="B2532" s="69"/>
      <c r="C2532" s="70"/>
      <c r="D2532" s="71"/>
    </row>
    <row r="2533" spans="2:4" x14ac:dyDescent="0.2">
      <c r="B2533" s="69"/>
      <c r="C2533" s="70"/>
      <c r="D2533" s="71"/>
    </row>
    <row r="2534" spans="2:4" x14ac:dyDescent="0.2">
      <c r="B2534" s="69"/>
      <c r="C2534" s="70"/>
      <c r="D2534" s="71"/>
    </row>
    <row r="2535" spans="2:4" x14ac:dyDescent="0.2">
      <c r="B2535" s="69"/>
      <c r="C2535" s="70"/>
      <c r="D2535" s="71"/>
    </row>
    <row r="2536" spans="2:4" x14ac:dyDescent="0.2">
      <c r="B2536" s="69"/>
      <c r="C2536" s="70"/>
      <c r="D2536" s="71"/>
    </row>
    <row r="2537" spans="2:4" x14ac:dyDescent="0.2">
      <c r="B2537" s="69"/>
      <c r="C2537" s="70"/>
      <c r="D2537" s="71"/>
    </row>
    <row r="2538" spans="2:4" x14ac:dyDescent="0.2">
      <c r="B2538" s="69"/>
      <c r="C2538" s="70"/>
      <c r="D2538" s="71"/>
    </row>
    <row r="2539" spans="2:4" x14ac:dyDescent="0.2">
      <c r="B2539" s="69"/>
      <c r="C2539" s="70"/>
      <c r="D2539" s="71"/>
    </row>
    <row r="2540" spans="2:4" x14ac:dyDescent="0.2">
      <c r="B2540" s="69"/>
      <c r="C2540" s="70"/>
      <c r="D2540" s="71"/>
    </row>
    <row r="2541" spans="2:4" x14ac:dyDescent="0.2">
      <c r="B2541" s="69"/>
      <c r="C2541" s="70"/>
      <c r="D2541" s="71"/>
    </row>
    <row r="2542" spans="2:4" x14ac:dyDescent="0.2">
      <c r="B2542" s="69"/>
      <c r="C2542" s="70"/>
      <c r="D2542" s="71"/>
    </row>
    <row r="2543" spans="2:4" x14ac:dyDescent="0.2">
      <c r="B2543" s="69"/>
      <c r="C2543" s="70"/>
      <c r="D2543" s="71"/>
    </row>
    <row r="2544" spans="2:4" x14ac:dyDescent="0.2">
      <c r="B2544" s="69"/>
      <c r="C2544" s="70"/>
      <c r="D2544" s="71"/>
    </row>
    <row r="2545" spans="2:4" x14ac:dyDescent="0.2">
      <c r="B2545" s="69"/>
      <c r="C2545" s="70"/>
      <c r="D2545" s="71"/>
    </row>
    <row r="2546" spans="2:4" x14ac:dyDescent="0.2">
      <c r="B2546" s="69"/>
      <c r="C2546" s="70"/>
      <c r="D2546" s="71"/>
    </row>
    <row r="2547" spans="2:4" x14ac:dyDescent="0.2">
      <c r="B2547" s="69"/>
      <c r="C2547" s="70"/>
      <c r="D2547" s="71"/>
    </row>
    <row r="2548" spans="2:4" x14ac:dyDescent="0.2">
      <c r="B2548" s="69"/>
      <c r="C2548" s="70"/>
      <c r="D2548" s="71"/>
    </row>
    <row r="2549" spans="2:4" x14ac:dyDescent="0.2">
      <c r="B2549" s="69"/>
      <c r="C2549" s="70"/>
      <c r="D2549" s="71"/>
    </row>
    <row r="2550" spans="2:4" x14ac:dyDescent="0.2">
      <c r="B2550" s="69"/>
      <c r="C2550" s="70"/>
      <c r="D2550" s="71"/>
    </row>
    <row r="2551" spans="2:4" x14ac:dyDescent="0.2">
      <c r="B2551" s="69"/>
      <c r="C2551" s="70"/>
      <c r="D2551" s="71"/>
    </row>
    <row r="2552" spans="2:4" x14ac:dyDescent="0.2">
      <c r="B2552" s="69"/>
      <c r="C2552" s="70"/>
      <c r="D2552" s="71"/>
    </row>
    <row r="2553" spans="2:4" x14ac:dyDescent="0.2">
      <c r="B2553" s="69"/>
      <c r="C2553" s="70"/>
      <c r="D2553" s="71"/>
    </row>
    <row r="2554" spans="2:4" x14ac:dyDescent="0.2">
      <c r="B2554" s="69"/>
      <c r="C2554" s="70"/>
      <c r="D2554" s="71"/>
    </row>
    <row r="2555" spans="2:4" x14ac:dyDescent="0.2">
      <c r="B2555" s="69"/>
      <c r="C2555" s="70"/>
      <c r="D2555" s="71"/>
    </row>
    <row r="2556" spans="2:4" x14ac:dyDescent="0.2">
      <c r="B2556" s="69"/>
      <c r="C2556" s="70"/>
      <c r="D2556" s="71"/>
    </row>
    <row r="2557" spans="2:4" x14ac:dyDescent="0.2">
      <c r="B2557" s="69"/>
      <c r="C2557" s="70"/>
      <c r="D2557" s="71"/>
    </row>
    <row r="2558" spans="2:4" x14ac:dyDescent="0.2">
      <c r="B2558" s="69"/>
      <c r="C2558" s="70"/>
      <c r="D2558" s="71"/>
    </row>
    <row r="2559" spans="2:4" x14ac:dyDescent="0.2">
      <c r="B2559" s="69"/>
      <c r="C2559" s="70"/>
      <c r="D2559" s="71"/>
    </row>
    <row r="2560" spans="2:4" x14ac:dyDescent="0.2">
      <c r="B2560" s="69"/>
      <c r="C2560" s="70"/>
      <c r="D2560" s="71"/>
    </row>
    <row r="2561" spans="2:4" x14ac:dyDescent="0.2">
      <c r="B2561" s="69"/>
      <c r="C2561" s="70"/>
      <c r="D2561" s="71"/>
    </row>
    <row r="2562" spans="2:4" x14ac:dyDescent="0.2">
      <c r="B2562" s="69"/>
      <c r="C2562" s="70"/>
      <c r="D2562" s="71"/>
    </row>
    <row r="2563" spans="2:4" x14ac:dyDescent="0.2">
      <c r="B2563" s="69"/>
      <c r="C2563" s="70"/>
      <c r="D2563" s="71"/>
    </row>
    <row r="2564" spans="2:4" x14ac:dyDescent="0.2">
      <c r="B2564" s="69"/>
      <c r="C2564" s="70"/>
      <c r="D2564" s="71"/>
    </row>
    <row r="2565" spans="2:4" x14ac:dyDescent="0.2">
      <c r="B2565" s="69"/>
      <c r="C2565" s="70"/>
      <c r="D2565" s="71"/>
    </row>
    <row r="2566" spans="2:4" x14ac:dyDescent="0.2">
      <c r="B2566" s="69"/>
      <c r="C2566" s="70"/>
      <c r="D2566" s="71"/>
    </row>
    <row r="2567" spans="2:4" x14ac:dyDescent="0.2">
      <c r="B2567" s="69"/>
      <c r="C2567" s="70"/>
      <c r="D2567" s="71"/>
    </row>
    <row r="2568" spans="2:4" x14ac:dyDescent="0.2">
      <c r="B2568" s="69"/>
      <c r="C2568" s="70"/>
      <c r="D2568" s="71"/>
    </row>
    <row r="2569" spans="2:4" x14ac:dyDescent="0.2">
      <c r="B2569" s="69"/>
      <c r="C2569" s="70"/>
      <c r="D2569" s="71"/>
    </row>
    <row r="2570" spans="2:4" x14ac:dyDescent="0.2">
      <c r="B2570" s="69"/>
      <c r="C2570" s="70"/>
      <c r="D2570" s="71"/>
    </row>
    <row r="2571" spans="2:4" x14ac:dyDescent="0.2">
      <c r="B2571" s="69"/>
      <c r="C2571" s="70"/>
      <c r="D2571" s="71"/>
    </row>
    <row r="2572" spans="2:4" x14ac:dyDescent="0.2">
      <c r="B2572" s="69"/>
      <c r="C2572" s="70"/>
      <c r="D2572" s="71"/>
    </row>
    <row r="2573" spans="2:4" x14ac:dyDescent="0.2">
      <c r="B2573" s="69"/>
      <c r="C2573" s="70"/>
      <c r="D2573" s="71"/>
    </row>
    <row r="2574" spans="2:4" x14ac:dyDescent="0.2">
      <c r="B2574" s="69"/>
      <c r="C2574" s="70"/>
      <c r="D2574" s="71"/>
    </row>
    <row r="2575" spans="2:4" x14ac:dyDescent="0.2">
      <c r="B2575" s="69"/>
      <c r="C2575" s="70"/>
      <c r="D2575" s="71"/>
    </row>
    <row r="2576" spans="2:4" x14ac:dyDescent="0.2">
      <c r="B2576" s="69"/>
      <c r="C2576" s="70"/>
      <c r="D2576" s="71"/>
    </row>
    <row r="2577" spans="2:4" x14ac:dyDescent="0.2">
      <c r="B2577" s="69"/>
      <c r="C2577" s="70"/>
      <c r="D2577" s="71"/>
    </row>
    <row r="2578" spans="2:4" x14ac:dyDescent="0.2">
      <c r="B2578" s="69"/>
      <c r="C2578" s="70"/>
      <c r="D2578" s="71"/>
    </row>
    <row r="2579" spans="2:4" x14ac:dyDescent="0.2">
      <c r="B2579" s="69"/>
      <c r="C2579" s="70"/>
      <c r="D2579" s="71"/>
    </row>
    <row r="2580" spans="2:4" x14ac:dyDescent="0.2">
      <c r="B2580" s="69"/>
      <c r="C2580" s="70"/>
      <c r="D2580" s="71"/>
    </row>
    <row r="2581" spans="2:4" x14ac:dyDescent="0.2">
      <c r="B2581" s="69"/>
      <c r="C2581" s="70"/>
      <c r="D2581" s="71"/>
    </row>
    <row r="2582" spans="2:4" x14ac:dyDescent="0.2">
      <c r="B2582" s="69"/>
      <c r="C2582" s="70"/>
      <c r="D2582" s="71"/>
    </row>
    <row r="2583" spans="2:4" x14ac:dyDescent="0.2">
      <c r="B2583" s="69"/>
      <c r="C2583" s="70"/>
      <c r="D2583" s="71"/>
    </row>
    <row r="2584" spans="2:4" x14ac:dyDescent="0.2">
      <c r="B2584" s="69"/>
      <c r="C2584" s="70"/>
      <c r="D2584" s="71"/>
    </row>
    <row r="2585" spans="2:4" x14ac:dyDescent="0.2">
      <c r="B2585" s="69"/>
      <c r="C2585" s="70"/>
      <c r="D2585" s="71"/>
    </row>
    <row r="2586" spans="2:4" x14ac:dyDescent="0.2">
      <c r="B2586" s="69"/>
      <c r="C2586" s="70"/>
      <c r="D2586" s="71"/>
    </row>
    <row r="2587" spans="2:4" x14ac:dyDescent="0.2">
      <c r="B2587" s="69"/>
      <c r="C2587" s="70"/>
      <c r="D2587" s="71"/>
    </row>
    <row r="2588" spans="2:4" x14ac:dyDescent="0.2">
      <c r="B2588" s="69"/>
      <c r="C2588" s="70"/>
      <c r="D2588" s="71"/>
    </row>
    <row r="2589" spans="2:4" x14ac:dyDescent="0.2">
      <c r="B2589" s="69"/>
      <c r="C2589" s="70"/>
      <c r="D2589" s="71"/>
    </row>
    <row r="2590" spans="2:4" x14ac:dyDescent="0.2">
      <c r="B2590" s="69"/>
      <c r="C2590" s="70"/>
      <c r="D2590" s="71"/>
    </row>
    <row r="2591" spans="2:4" x14ac:dyDescent="0.2">
      <c r="B2591" s="69"/>
      <c r="C2591" s="70"/>
      <c r="D2591" s="71"/>
    </row>
    <row r="2592" spans="2:4" x14ac:dyDescent="0.2">
      <c r="B2592" s="69"/>
      <c r="C2592" s="70"/>
      <c r="D2592" s="71"/>
    </row>
    <row r="2593" spans="2:4" x14ac:dyDescent="0.2">
      <c r="B2593" s="69"/>
      <c r="C2593" s="70"/>
      <c r="D2593" s="71"/>
    </row>
    <row r="2594" spans="2:4" x14ac:dyDescent="0.2">
      <c r="B2594" s="69"/>
      <c r="C2594" s="70"/>
      <c r="D2594" s="71"/>
    </row>
    <row r="2595" spans="2:4" x14ac:dyDescent="0.2">
      <c r="B2595" s="69"/>
      <c r="C2595" s="70"/>
      <c r="D2595" s="71"/>
    </row>
    <row r="2596" spans="2:4" x14ac:dyDescent="0.2">
      <c r="B2596" s="69"/>
      <c r="C2596" s="70"/>
      <c r="D2596" s="71"/>
    </row>
    <row r="2597" spans="2:4" x14ac:dyDescent="0.2">
      <c r="B2597" s="69"/>
      <c r="C2597" s="70"/>
      <c r="D2597" s="71"/>
    </row>
    <row r="2598" spans="2:4" x14ac:dyDescent="0.2">
      <c r="B2598" s="69"/>
      <c r="C2598" s="70"/>
      <c r="D2598" s="71"/>
    </row>
    <row r="2599" spans="2:4" x14ac:dyDescent="0.2">
      <c r="B2599" s="69"/>
      <c r="C2599" s="70"/>
      <c r="D2599" s="71"/>
    </row>
    <row r="2600" spans="2:4" x14ac:dyDescent="0.2">
      <c r="B2600" s="69"/>
      <c r="C2600" s="70"/>
      <c r="D2600" s="71"/>
    </row>
    <row r="2601" spans="2:4" x14ac:dyDescent="0.2">
      <c r="B2601" s="69"/>
      <c r="C2601" s="70"/>
      <c r="D2601" s="71"/>
    </row>
    <row r="2602" spans="2:4" x14ac:dyDescent="0.2">
      <c r="B2602" s="69"/>
      <c r="C2602" s="70"/>
      <c r="D2602" s="71"/>
    </row>
    <row r="2603" spans="2:4" x14ac:dyDescent="0.2">
      <c r="B2603" s="69"/>
      <c r="C2603" s="70"/>
      <c r="D2603" s="71"/>
    </row>
    <row r="2604" spans="2:4" x14ac:dyDescent="0.2">
      <c r="B2604" s="69"/>
      <c r="C2604" s="70"/>
      <c r="D2604" s="71"/>
    </row>
    <row r="2605" spans="2:4" x14ac:dyDescent="0.2">
      <c r="B2605" s="69"/>
      <c r="C2605" s="70"/>
      <c r="D2605" s="71"/>
    </row>
    <row r="2606" spans="2:4" x14ac:dyDescent="0.2">
      <c r="B2606" s="69"/>
      <c r="C2606" s="70"/>
      <c r="D2606" s="71"/>
    </row>
    <row r="2607" spans="2:4" x14ac:dyDescent="0.2">
      <c r="B2607" s="69"/>
      <c r="C2607" s="70"/>
      <c r="D2607" s="71"/>
    </row>
    <row r="2608" spans="2:4" x14ac:dyDescent="0.2">
      <c r="B2608" s="69"/>
      <c r="C2608" s="70"/>
      <c r="D2608" s="71"/>
    </row>
    <row r="2609" spans="2:4" x14ac:dyDescent="0.2">
      <c r="B2609" s="69"/>
      <c r="C2609" s="70"/>
      <c r="D2609" s="71"/>
    </row>
    <row r="2610" spans="2:4" x14ac:dyDescent="0.2">
      <c r="B2610" s="69"/>
      <c r="C2610" s="70"/>
      <c r="D2610" s="71"/>
    </row>
    <row r="2611" spans="2:4" x14ac:dyDescent="0.2">
      <c r="B2611" s="69"/>
      <c r="C2611" s="70"/>
      <c r="D2611" s="71"/>
    </row>
    <row r="2612" spans="2:4" x14ac:dyDescent="0.2">
      <c r="B2612" s="69"/>
      <c r="C2612" s="70"/>
      <c r="D2612" s="71"/>
    </row>
    <row r="2613" spans="2:4" x14ac:dyDescent="0.2">
      <c r="B2613" s="69"/>
      <c r="C2613" s="70"/>
      <c r="D2613" s="71"/>
    </row>
    <row r="2614" spans="2:4" x14ac:dyDescent="0.2">
      <c r="B2614" s="69"/>
      <c r="C2614" s="70"/>
      <c r="D2614" s="71"/>
    </row>
    <row r="2615" spans="2:4" x14ac:dyDescent="0.2">
      <c r="B2615" s="69"/>
      <c r="C2615" s="70"/>
      <c r="D2615" s="71"/>
    </row>
    <row r="2616" spans="2:4" x14ac:dyDescent="0.2">
      <c r="B2616" s="69"/>
      <c r="C2616" s="70"/>
      <c r="D2616" s="71"/>
    </row>
    <row r="2617" spans="2:4" x14ac:dyDescent="0.2">
      <c r="B2617" s="69"/>
      <c r="C2617" s="70"/>
      <c r="D2617" s="71"/>
    </row>
    <row r="2618" spans="2:4" x14ac:dyDescent="0.2">
      <c r="B2618" s="69"/>
      <c r="C2618" s="70"/>
      <c r="D2618" s="71"/>
    </row>
    <row r="2619" spans="2:4" x14ac:dyDescent="0.2">
      <c r="B2619" s="69"/>
      <c r="C2619" s="70"/>
      <c r="D2619" s="71"/>
    </row>
    <row r="2620" spans="2:4" x14ac:dyDescent="0.2">
      <c r="B2620" s="69"/>
      <c r="C2620" s="70"/>
      <c r="D2620" s="71"/>
    </row>
    <row r="2621" spans="2:4" x14ac:dyDescent="0.2">
      <c r="B2621" s="69"/>
      <c r="C2621" s="70"/>
      <c r="D2621" s="71"/>
    </row>
    <row r="2622" spans="2:4" x14ac:dyDescent="0.2">
      <c r="B2622" s="69"/>
      <c r="C2622" s="70"/>
      <c r="D2622" s="71"/>
    </row>
    <row r="2623" spans="2:4" x14ac:dyDescent="0.2">
      <c r="B2623" s="69"/>
      <c r="C2623" s="70"/>
      <c r="D2623" s="71"/>
    </row>
    <row r="2624" spans="2:4" x14ac:dyDescent="0.2">
      <c r="B2624" s="69"/>
      <c r="C2624" s="70"/>
      <c r="D2624" s="71"/>
    </row>
    <row r="2625" spans="2:4" x14ac:dyDescent="0.2">
      <c r="B2625" s="69"/>
      <c r="C2625" s="70"/>
      <c r="D2625" s="71"/>
    </row>
    <row r="2626" spans="2:4" x14ac:dyDescent="0.2">
      <c r="B2626" s="69"/>
      <c r="C2626" s="70"/>
      <c r="D2626" s="71"/>
    </row>
    <row r="2627" spans="2:4" x14ac:dyDescent="0.2">
      <c r="B2627" s="69"/>
      <c r="C2627" s="70"/>
      <c r="D2627" s="71"/>
    </row>
    <row r="2628" spans="2:4" x14ac:dyDescent="0.2">
      <c r="B2628" s="69"/>
      <c r="C2628" s="70"/>
      <c r="D2628" s="71"/>
    </row>
    <row r="2629" spans="2:4" x14ac:dyDescent="0.2">
      <c r="B2629" s="69"/>
      <c r="C2629" s="70"/>
      <c r="D2629" s="71"/>
    </row>
    <row r="2630" spans="2:4" x14ac:dyDescent="0.2">
      <c r="B2630" s="69"/>
      <c r="C2630" s="70"/>
      <c r="D2630" s="71"/>
    </row>
    <row r="2631" spans="2:4" x14ac:dyDescent="0.2">
      <c r="B2631" s="69"/>
      <c r="C2631" s="70"/>
      <c r="D2631" s="71"/>
    </row>
    <row r="2632" spans="2:4" x14ac:dyDescent="0.2">
      <c r="B2632" s="69"/>
      <c r="C2632" s="70"/>
      <c r="D2632" s="71"/>
    </row>
    <row r="2633" spans="2:4" x14ac:dyDescent="0.2">
      <c r="B2633" s="69"/>
      <c r="C2633" s="70"/>
      <c r="D2633" s="71"/>
    </row>
    <row r="2634" spans="2:4" x14ac:dyDescent="0.2">
      <c r="B2634" s="69"/>
      <c r="C2634" s="70"/>
      <c r="D2634" s="71"/>
    </row>
    <row r="2635" spans="2:4" x14ac:dyDescent="0.2">
      <c r="B2635" s="69"/>
      <c r="C2635" s="70"/>
      <c r="D2635" s="71"/>
    </row>
    <row r="2636" spans="2:4" x14ac:dyDescent="0.2">
      <c r="B2636" s="69"/>
      <c r="C2636" s="70"/>
      <c r="D2636" s="71"/>
    </row>
    <row r="2637" spans="2:4" x14ac:dyDescent="0.2">
      <c r="B2637" s="69"/>
      <c r="C2637" s="70"/>
      <c r="D2637" s="71"/>
    </row>
    <row r="2638" spans="2:4" x14ac:dyDescent="0.2">
      <c r="B2638" s="69"/>
      <c r="C2638" s="70"/>
      <c r="D2638" s="71"/>
    </row>
    <row r="2639" spans="2:4" x14ac:dyDescent="0.2">
      <c r="B2639" s="69"/>
      <c r="C2639" s="70"/>
      <c r="D2639" s="71"/>
    </row>
    <row r="2640" spans="2:4" x14ac:dyDescent="0.2">
      <c r="B2640" s="69"/>
      <c r="C2640" s="70"/>
      <c r="D2640" s="71"/>
    </row>
    <row r="2641" spans="2:4" x14ac:dyDescent="0.2">
      <c r="B2641" s="69"/>
      <c r="C2641" s="70"/>
      <c r="D2641" s="71"/>
    </row>
    <row r="2642" spans="2:4" x14ac:dyDescent="0.2">
      <c r="B2642" s="69"/>
      <c r="C2642" s="70"/>
      <c r="D2642" s="71"/>
    </row>
    <row r="2643" spans="2:4" x14ac:dyDescent="0.2">
      <c r="B2643" s="69"/>
      <c r="C2643" s="70"/>
      <c r="D2643" s="71"/>
    </row>
    <row r="2644" spans="2:4" x14ac:dyDescent="0.2">
      <c r="B2644" s="69"/>
      <c r="C2644" s="70"/>
      <c r="D2644" s="71"/>
    </row>
    <row r="2645" spans="2:4" x14ac:dyDescent="0.2">
      <c r="B2645" s="69"/>
      <c r="C2645" s="70"/>
      <c r="D2645" s="71"/>
    </row>
    <row r="2646" spans="2:4" x14ac:dyDescent="0.2">
      <c r="B2646" s="69"/>
      <c r="C2646" s="70"/>
      <c r="D2646" s="71"/>
    </row>
    <row r="2647" spans="2:4" x14ac:dyDescent="0.2">
      <c r="B2647" s="69"/>
      <c r="C2647" s="70"/>
      <c r="D2647" s="71"/>
    </row>
    <row r="2648" spans="2:4" x14ac:dyDescent="0.2">
      <c r="B2648" s="69"/>
      <c r="C2648" s="70"/>
      <c r="D2648" s="71"/>
    </row>
    <row r="2649" spans="2:4" x14ac:dyDescent="0.2">
      <c r="B2649" s="69"/>
      <c r="C2649" s="70"/>
      <c r="D2649" s="71"/>
    </row>
    <row r="2650" spans="2:4" x14ac:dyDescent="0.2">
      <c r="B2650" s="69"/>
      <c r="C2650" s="70"/>
      <c r="D2650" s="71"/>
    </row>
    <row r="2651" spans="2:4" x14ac:dyDescent="0.2">
      <c r="B2651" s="69"/>
      <c r="C2651" s="70"/>
      <c r="D2651" s="71"/>
    </row>
    <row r="2652" spans="2:4" x14ac:dyDescent="0.2">
      <c r="B2652" s="69"/>
      <c r="C2652" s="70"/>
      <c r="D2652" s="71"/>
    </row>
    <row r="2653" spans="2:4" x14ac:dyDescent="0.2">
      <c r="B2653" s="69"/>
      <c r="C2653" s="70"/>
      <c r="D2653" s="71"/>
    </row>
    <row r="2654" spans="2:4" x14ac:dyDescent="0.2">
      <c r="B2654" s="69"/>
      <c r="C2654" s="70"/>
      <c r="D2654" s="71"/>
    </row>
    <row r="2655" spans="2:4" x14ac:dyDescent="0.2">
      <c r="B2655" s="69"/>
      <c r="C2655" s="70"/>
      <c r="D2655" s="71"/>
    </row>
    <row r="2656" spans="2:4" x14ac:dyDescent="0.2">
      <c r="B2656" s="69"/>
      <c r="C2656" s="70"/>
      <c r="D2656" s="71"/>
    </row>
    <row r="2657" spans="2:4" x14ac:dyDescent="0.2">
      <c r="B2657" s="69"/>
      <c r="C2657" s="70"/>
      <c r="D2657" s="71"/>
    </row>
    <row r="2658" spans="2:4" x14ac:dyDescent="0.2">
      <c r="B2658" s="69"/>
      <c r="C2658" s="70"/>
      <c r="D2658" s="71"/>
    </row>
    <row r="2659" spans="2:4" x14ac:dyDescent="0.2">
      <c r="B2659" s="69"/>
      <c r="C2659" s="70"/>
      <c r="D2659" s="71"/>
    </row>
    <row r="2660" spans="2:4" x14ac:dyDescent="0.2">
      <c r="B2660" s="69"/>
      <c r="C2660" s="70"/>
      <c r="D2660" s="71"/>
    </row>
    <row r="2661" spans="2:4" x14ac:dyDescent="0.2">
      <c r="B2661" s="69"/>
      <c r="C2661" s="70"/>
      <c r="D2661" s="71"/>
    </row>
    <row r="2662" spans="2:4" x14ac:dyDescent="0.2">
      <c r="B2662" s="69"/>
      <c r="C2662" s="70"/>
      <c r="D2662" s="71"/>
    </row>
    <row r="2663" spans="2:4" x14ac:dyDescent="0.2">
      <c r="B2663" s="69"/>
      <c r="C2663" s="70"/>
      <c r="D2663" s="71"/>
    </row>
    <row r="2664" spans="2:4" x14ac:dyDescent="0.2">
      <c r="B2664" s="69"/>
      <c r="C2664" s="70"/>
      <c r="D2664" s="71"/>
    </row>
    <row r="2665" spans="2:4" x14ac:dyDescent="0.2">
      <c r="B2665" s="69"/>
      <c r="C2665" s="70"/>
      <c r="D2665" s="71"/>
    </row>
    <row r="2666" spans="2:4" x14ac:dyDescent="0.2">
      <c r="B2666" s="69"/>
      <c r="C2666" s="70"/>
      <c r="D2666" s="71"/>
    </row>
    <row r="2667" spans="2:4" x14ac:dyDescent="0.2">
      <c r="B2667" s="69"/>
      <c r="C2667" s="70"/>
      <c r="D2667" s="71"/>
    </row>
    <row r="2668" spans="2:4" x14ac:dyDescent="0.2">
      <c r="B2668" s="69"/>
      <c r="C2668" s="70"/>
      <c r="D2668" s="71"/>
    </row>
    <row r="2669" spans="2:4" x14ac:dyDescent="0.2">
      <c r="B2669" s="69"/>
      <c r="C2669" s="70"/>
      <c r="D2669" s="71"/>
    </row>
    <row r="2670" spans="2:4" x14ac:dyDescent="0.2">
      <c r="B2670" s="69"/>
      <c r="C2670" s="70"/>
      <c r="D2670" s="71"/>
    </row>
    <row r="2671" spans="2:4" x14ac:dyDescent="0.2">
      <c r="B2671" s="69"/>
      <c r="C2671" s="70"/>
      <c r="D2671" s="71"/>
    </row>
    <row r="2672" spans="2:4" x14ac:dyDescent="0.2">
      <c r="B2672" s="69"/>
      <c r="C2672" s="70"/>
      <c r="D2672" s="71"/>
    </row>
    <row r="2673" spans="2:4" x14ac:dyDescent="0.2">
      <c r="B2673" s="69"/>
      <c r="C2673" s="70"/>
      <c r="D2673" s="71"/>
    </row>
    <row r="2674" spans="2:4" x14ac:dyDescent="0.2">
      <c r="B2674" s="69"/>
      <c r="C2674" s="70"/>
      <c r="D2674" s="71"/>
    </row>
    <row r="2675" spans="2:4" x14ac:dyDescent="0.2">
      <c r="B2675" s="69"/>
      <c r="C2675" s="70"/>
      <c r="D2675" s="71"/>
    </row>
    <row r="2676" spans="2:4" x14ac:dyDescent="0.2">
      <c r="B2676" s="69"/>
      <c r="C2676" s="70"/>
      <c r="D2676" s="71"/>
    </row>
    <row r="2677" spans="2:4" x14ac:dyDescent="0.2">
      <c r="B2677" s="69"/>
      <c r="C2677" s="70"/>
      <c r="D2677" s="71"/>
    </row>
    <row r="2678" spans="2:4" x14ac:dyDescent="0.2">
      <c r="B2678" s="69"/>
      <c r="C2678" s="70"/>
      <c r="D2678" s="71"/>
    </row>
    <row r="2679" spans="2:4" x14ac:dyDescent="0.2">
      <c r="B2679" s="69"/>
      <c r="C2679" s="70"/>
      <c r="D2679" s="71"/>
    </row>
    <row r="2680" spans="2:4" x14ac:dyDescent="0.2">
      <c r="B2680" s="69"/>
      <c r="C2680" s="70"/>
      <c r="D2680" s="71"/>
    </row>
    <row r="2681" spans="2:4" x14ac:dyDescent="0.2">
      <c r="B2681" s="69"/>
      <c r="C2681" s="70"/>
      <c r="D2681" s="71"/>
    </row>
    <row r="2682" spans="2:4" x14ac:dyDescent="0.2">
      <c r="B2682" s="69"/>
      <c r="C2682" s="70"/>
      <c r="D2682" s="71"/>
    </row>
    <row r="2683" spans="2:4" x14ac:dyDescent="0.2">
      <c r="B2683" s="69"/>
      <c r="C2683" s="70"/>
      <c r="D2683" s="71"/>
    </row>
    <row r="2684" spans="2:4" x14ac:dyDescent="0.2">
      <c r="B2684" s="69"/>
      <c r="C2684" s="70"/>
      <c r="D2684" s="71"/>
    </row>
    <row r="2685" spans="2:4" x14ac:dyDescent="0.2">
      <c r="B2685" s="69"/>
      <c r="C2685" s="70"/>
      <c r="D2685" s="71"/>
    </row>
    <row r="2686" spans="2:4" x14ac:dyDescent="0.2">
      <c r="B2686" s="69"/>
      <c r="C2686" s="70"/>
      <c r="D2686" s="71"/>
    </row>
    <row r="2687" spans="2:4" x14ac:dyDescent="0.2">
      <c r="B2687" s="69"/>
      <c r="C2687" s="70"/>
      <c r="D2687" s="71"/>
    </row>
    <row r="2688" spans="2:4" x14ac:dyDescent="0.2">
      <c r="B2688" s="69"/>
      <c r="C2688" s="70"/>
      <c r="D2688" s="71"/>
    </row>
    <row r="2689" spans="2:4" x14ac:dyDescent="0.2">
      <c r="B2689" s="69"/>
      <c r="C2689" s="70"/>
      <c r="D2689" s="71"/>
    </row>
    <row r="2690" spans="2:4" x14ac:dyDescent="0.2">
      <c r="B2690" s="69"/>
      <c r="C2690" s="70"/>
      <c r="D2690" s="71"/>
    </row>
    <row r="2691" spans="2:4" x14ac:dyDescent="0.2">
      <c r="B2691" s="69"/>
      <c r="C2691" s="70"/>
      <c r="D2691" s="71"/>
    </row>
    <row r="2692" spans="2:4" x14ac:dyDescent="0.2">
      <c r="B2692" s="69"/>
      <c r="C2692" s="70"/>
      <c r="D2692" s="71"/>
    </row>
    <row r="2693" spans="2:4" x14ac:dyDescent="0.2">
      <c r="B2693" s="69"/>
      <c r="C2693" s="70"/>
      <c r="D2693" s="71"/>
    </row>
    <row r="2694" spans="2:4" x14ac:dyDescent="0.2">
      <c r="B2694" s="69"/>
      <c r="C2694" s="70"/>
      <c r="D2694" s="71"/>
    </row>
    <row r="2695" spans="2:4" x14ac:dyDescent="0.2">
      <c r="B2695" s="69"/>
      <c r="C2695" s="70"/>
      <c r="D2695" s="71"/>
    </row>
    <row r="2696" spans="2:4" x14ac:dyDescent="0.2">
      <c r="B2696" s="69"/>
      <c r="C2696" s="70"/>
      <c r="D2696" s="71"/>
    </row>
    <row r="2697" spans="2:4" x14ac:dyDescent="0.2">
      <c r="B2697" s="69"/>
      <c r="C2697" s="70"/>
      <c r="D2697" s="71"/>
    </row>
    <row r="2698" spans="2:4" x14ac:dyDescent="0.2">
      <c r="B2698" s="69"/>
      <c r="C2698" s="70"/>
      <c r="D2698" s="71"/>
    </row>
    <row r="2699" spans="2:4" x14ac:dyDescent="0.2">
      <c r="B2699" s="69"/>
      <c r="C2699" s="70"/>
      <c r="D2699" s="71"/>
    </row>
    <row r="2700" spans="2:4" x14ac:dyDescent="0.2">
      <c r="B2700" s="69"/>
      <c r="C2700" s="70"/>
      <c r="D2700" s="71"/>
    </row>
    <row r="2701" spans="2:4" x14ac:dyDescent="0.2">
      <c r="B2701" s="69"/>
      <c r="C2701" s="70"/>
      <c r="D2701" s="71"/>
    </row>
    <row r="2702" spans="2:4" x14ac:dyDescent="0.2">
      <c r="B2702" s="69"/>
      <c r="C2702" s="70"/>
      <c r="D2702" s="71"/>
    </row>
    <row r="2703" spans="2:4" x14ac:dyDescent="0.2">
      <c r="B2703" s="69"/>
      <c r="C2703" s="70"/>
      <c r="D2703" s="71"/>
    </row>
    <row r="2704" spans="2:4" x14ac:dyDescent="0.2">
      <c r="B2704" s="69"/>
      <c r="C2704" s="70"/>
      <c r="D2704" s="71"/>
    </row>
    <row r="2705" spans="2:4" x14ac:dyDescent="0.2">
      <c r="B2705" s="69"/>
      <c r="C2705" s="70"/>
      <c r="D2705" s="71"/>
    </row>
    <row r="2706" spans="2:4" x14ac:dyDescent="0.2">
      <c r="B2706" s="69"/>
      <c r="C2706" s="70"/>
      <c r="D2706" s="71"/>
    </row>
    <row r="2707" spans="2:4" x14ac:dyDescent="0.2">
      <c r="B2707" s="69"/>
      <c r="C2707" s="70"/>
      <c r="D2707" s="71"/>
    </row>
    <row r="2708" spans="2:4" x14ac:dyDescent="0.2">
      <c r="B2708" s="69"/>
      <c r="C2708" s="70"/>
      <c r="D2708" s="71"/>
    </row>
    <row r="2709" spans="2:4" x14ac:dyDescent="0.2">
      <c r="B2709" s="69"/>
      <c r="C2709" s="70"/>
      <c r="D2709" s="71"/>
    </row>
    <row r="2710" spans="2:4" x14ac:dyDescent="0.2">
      <c r="B2710" s="69"/>
      <c r="C2710" s="70"/>
      <c r="D2710" s="71"/>
    </row>
    <row r="2711" spans="2:4" x14ac:dyDescent="0.2">
      <c r="B2711" s="69"/>
      <c r="C2711" s="70"/>
      <c r="D2711" s="71"/>
    </row>
    <row r="2712" spans="2:4" x14ac:dyDescent="0.2">
      <c r="B2712" s="69"/>
      <c r="C2712" s="70"/>
      <c r="D2712" s="71"/>
    </row>
    <row r="2713" spans="2:4" x14ac:dyDescent="0.2">
      <c r="B2713" s="69"/>
      <c r="C2713" s="70"/>
      <c r="D2713" s="71"/>
    </row>
    <row r="2714" spans="2:4" x14ac:dyDescent="0.2">
      <c r="B2714" s="69"/>
      <c r="C2714" s="70"/>
      <c r="D2714" s="71"/>
    </row>
    <row r="2715" spans="2:4" x14ac:dyDescent="0.2">
      <c r="B2715" s="69"/>
      <c r="C2715" s="70"/>
      <c r="D2715" s="71"/>
    </row>
    <row r="2716" spans="2:4" x14ac:dyDescent="0.2">
      <c r="B2716" s="69"/>
      <c r="C2716" s="70"/>
      <c r="D2716" s="71"/>
    </row>
    <row r="2717" spans="2:4" x14ac:dyDescent="0.2">
      <c r="B2717" s="69"/>
      <c r="C2717" s="70"/>
      <c r="D2717" s="71"/>
    </row>
    <row r="2718" spans="2:4" x14ac:dyDescent="0.2">
      <c r="B2718" s="69"/>
      <c r="C2718" s="70"/>
      <c r="D2718" s="71"/>
    </row>
    <row r="2719" spans="2:4" x14ac:dyDescent="0.2">
      <c r="B2719" s="69"/>
      <c r="C2719" s="70"/>
      <c r="D2719" s="71"/>
    </row>
    <row r="2720" spans="2:4" x14ac:dyDescent="0.2">
      <c r="B2720" s="69"/>
      <c r="C2720" s="70"/>
      <c r="D2720" s="71"/>
    </row>
    <row r="2721" spans="2:4" x14ac:dyDescent="0.2">
      <c r="B2721" s="69"/>
      <c r="C2721" s="70"/>
      <c r="D2721" s="71"/>
    </row>
    <row r="2722" spans="2:4" x14ac:dyDescent="0.2">
      <c r="B2722" s="69"/>
      <c r="C2722" s="70"/>
      <c r="D2722" s="71"/>
    </row>
    <row r="2723" spans="2:4" x14ac:dyDescent="0.2">
      <c r="B2723" s="69"/>
      <c r="C2723" s="70"/>
      <c r="D2723" s="71"/>
    </row>
    <row r="2724" spans="2:4" x14ac:dyDescent="0.2">
      <c r="B2724" s="69"/>
      <c r="C2724" s="70"/>
      <c r="D2724" s="71"/>
    </row>
    <row r="2725" spans="2:4" x14ac:dyDescent="0.2">
      <c r="B2725" s="69"/>
      <c r="C2725" s="70"/>
      <c r="D2725" s="71"/>
    </row>
    <row r="2726" spans="2:4" x14ac:dyDescent="0.2">
      <c r="B2726" s="69"/>
      <c r="C2726" s="70"/>
      <c r="D2726" s="71"/>
    </row>
    <row r="2727" spans="2:4" x14ac:dyDescent="0.2">
      <c r="B2727" s="69"/>
      <c r="C2727" s="70"/>
      <c r="D2727" s="71"/>
    </row>
    <row r="2728" spans="2:4" x14ac:dyDescent="0.2">
      <c r="B2728" s="69"/>
      <c r="C2728" s="70"/>
      <c r="D2728" s="71"/>
    </row>
    <row r="2729" spans="2:4" x14ac:dyDescent="0.2">
      <c r="B2729" s="69"/>
      <c r="C2729" s="70"/>
      <c r="D2729" s="71"/>
    </row>
    <row r="2730" spans="2:4" x14ac:dyDescent="0.2">
      <c r="B2730" s="69"/>
      <c r="C2730" s="70"/>
      <c r="D2730" s="71"/>
    </row>
    <row r="2731" spans="2:4" x14ac:dyDescent="0.2">
      <c r="B2731" s="69"/>
      <c r="C2731" s="70"/>
      <c r="D2731" s="71"/>
    </row>
    <row r="2732" spans="2:4" x14ac:dyDescent="0.2">
      <c r="B2732" s="69"/>
      <c r="C2732" s="70"/>
      <c r="D2732" s="71"/>
    </row>
    <row r="2733" spans="2:4" x14ac:dyDescent="0.2">
      <c r="B2733" s="69"/>
      <c r="C2733" s="70"/>
      <c r="D2733" s="71"/>
    </row>
    <row r="2734" spans="2:4" x14ac:dyDescent="0.2">
      <c r="B2734" s="69"/>
      <c r="C2734" s="70"/>
      <c r="D2734" s="71"/>
    </row>
    <row r="2735" spans="2:4" x14ac:dyDescent="0.2">
      <c r="B2735" s="69"/>
      <c r="C2735" s="70"/>
      <c r="D2735" s="71"/>
    </row>
    <row r="2736" spans="2:4" x14ac:dyDescent="0.2">
      <c r="B2736" s="69"/>
      <c r="C2736" s="70"/>
      <c r="D2736" s="71"/>
    </row>
    <row r="2737" spans="2:4" x14ac:dyDescent="0.2">
      <c r="B2737" s="69"/>
      <c r="C2737" s="70"/>
      <c r="D2737" s="71"/>
    </row>
    <row r="2738" spans="2:4" x14ac:dyDescent="0.2">
      <c r="B2738" s="69"/>
      <c r="C2738" s="70"/>
      <c r="D2738" s="71"/>
    </row>
    <row r="2739" spans="2:4" x14ac:dyDescent="0.2">
      <c r="B2739" s="69"/>
      <c r="C2739" s="70"/>
      <c r="D2739" s="71"/>
    </row>
    <row r="2740" spans="2:4" x14ac:dyDescent="0.2">
      <c r="B2740" s="69"/>
      <c r="C2740" s="70"/>
      <c r="D2740" s="71"/>
    </row>
    <row r="2741" spans="2:4" x14ac:dyDescent="0.2">
      <c r="B2741" s="69"/>
      <c r="C2741" s="70"/>
      <c r="D2741" s="71"/>
    </row>
    <row r="2742" spans="2:4" x14ac:dyDescent="0.2">
      <c r="B2742" s="69"/>
      <c r="C2742" s="70"/>
      <c r="D2742" s="71"/>
    </row>
    <row r="2743" spans="2:4" x14ac:dyDescent="0.2">
      <c r="B2743" s="69"/>
      <c r="C2743" s="70"/>
      <c r="D2743" s="71"/>
    </row>
    <row r="2744" spans="2:4" x14ac:dyDescent="0.2">
      <c r="B2744" s="69"/>
      <c r="C2744" s="70"/>
      <c r="D2744" s="71"/>
    </row>
    <row r="2745" spans="2:4" x14ac:dyDescent="0.2">
      <c r="B2745" s="69"/>
      <c r="C2745" s="70"/>
      <c r="D2745" s="71"/>
    </row>
    <row r="2746" spans="2:4" x14ac:dyDescent="0.2">
      <c r="B2746" s="69"/>
      <c r="C2746" s="70"/>
      <c r="D2746" s="71"/>
    </row>
    <row r="2747" spans="2:4" x14ac:dyDescent="0.2">
      <c r="B2747" s="69"/>
      <c r="C2747" s="70"/>
      <c r="D2747" s="71"/>
    </row>
    <row r="2748" spans="2:4" x14ac:dyDescent="0.2">
      <c r="B2748" s="69"/>
      <c r="C2748" s="70"/>
      <c r="D2748" s="71"/>
    </row>
    <row r="2749" spans="2:4" x14ac:dyDescent="0.2">
      <c r="B2749" s="69"/>
      <c r="C2749" s="70"/>
      <c r="D2749" s="71"/>
    </row>
    <row r="2750" spans="2:4" x14ac:dyDescent="0.2">
      <c r="B2750" s="69"/>
      <c r="C2750" s="70"/>
      <c r="D2750" s="71"/>
    </row>
    <row r="2751" spans="2:4" x14ac:dyDescent="0.2">
      <c r="B2751" s="69"/>
      <c r="C2751" s="70"/>
      <c r="D2751" s="71"/>
    </row>
    <row r="2752" spans="2:4" x14ac:dyDescent="0.2">
      <c r="B2752" s="69"/>
      <c r="C2752" s="70"/>
      <c r="D2752" s="71"/>
    </row>
    <row r="2753" spans="2:4" x14ac:dyDescent="0.2">
      <c r="B2753" s="69"/>
      <c r="C2753" s="70"/>
      <c r="D2753" s="71"/>
    </row>
    <row r="2754" spans="2:4" x14ac:dyDescent="0.2">
      <c r="B2754" s="69"/>
      <c r="C2754" s="70"/>
      <c r="D2754" s="71"/>
    </row>
    <row r="2755" spans="2:4" x14ac:dyDescent="0.2">
      <c r="B2755" s="69"/>
      <c r="C2755" s="70"/>
      <c r="D2755" s="71"/>
    </row>
    <row r="2756" spans="2:4" x14ac:dyDescent="0.2">
      <c r="B2756" s="69"/>
      <c r="C2756" s="70"/>
      <c r="D2756" s="71"/>
    </row>
    <row r="2757" spans="2:4" x14ac:dyDescent="0.2">
      <c r="B2757" s="69"/>
      <c r="C2757" s="70"/>
      <c r="D2757" s="71"/>
    </row>
    <row r="2758" spans="2:4" x14ac:dyDescent="0.2">
      <c r="B2758" s="69"/>
      <c r="C2758" s="70"/>
      <c r="D2758" s="71"/>
    </row>
    <row r="2759" spans="2:4" x14ac:dyDescent="0.2">
      <c r="B2759" s="69"/>
      <c r="C2759" s="70"/>
      <c r="D2759" s="71"/>
    </row>
    <row r="2760" spans="2:4" x14ac:dyDescent="0.2">
      <c r="B2760" s="69"/>
      <c r="C2760" s="70"/>
      <c r="D2760" s="71"/>
    </row>
    <row r="2761" spans="2:4" x14ac:dyDescent="0.2">
      <c r="B2761" s="69"/>
      <c r="C2761" s="70"/>
      <c r="D2761" s="71"/>
    </row>
    <row r="2762" spans="2:4" x14ac:dyDescent="0.2">
      <c r="B2762" s="69"/>
      <c r="C2762" s="70"/>
      <c r="D2762" s="71"/>
    </row>
    <row r="2763" spans="2:4" x14ac:dyDescent="0.2">
      <c r="B2763" s="69"/>
      <c r="C2763" s="70"/>
      <c r="D2763" s="71"/>
    </row>
    <row r="2764" spans="2:4" x14ac:dyDescent="0.2">
      <c r="B2764" s="69"/>
      <c r="C2764" s="70"/>
      <c r="D2764" s="71"/>
    </row>
    <row r="2765" spans="2:4" x14ac:dyDescent="0.2">
      <c r="B2765" s="69"/>
      <c r="C2765" s="70"/>
      <c r="D2765" s="71"/>
    </row>
    <row r="2766" spans="2:4" x14ac:dyDescent="0.2">
      <c r="B2766" s="69"/>
      <c r="C2766" s="70"/>
      <c r="D2766" s="71"/>
    </row>
    <row r="2767" spans="2:4" x14ac:dyDescent="0.2">
      <c r="B2767" s="69"/>
      <c r="C2767" s="70"/>
      <c r="D2767" s="71"/>
    </row>
    <row r="2768" spans="2:4" x14ac:dyDescent="0.2">
      <c r="B2768" s="69"/>
      <c r="C2768" s="70"/>
      <c r="D2768" s="71"/>
    </row>
    <row r="2769" spans="2:4" x14ac:dyDescent="0.2">
      <c r="B2769" s="69"/>
      <c r="C2769" s="70"/>
      <c r="D2769" s="71"/>
    </row>
    <row r="2770" spans="2:4" x14ac:dyDescent="0.2">
      <c r="B2770" s="69"/>
      <c r="C2770" s="70"/>
      <c r="D2770" s="71"/>
    </row>
    <row r="2771" spans="2:4" x14ac:dyDescent="0.2">
      <c r="B2771" s="69"/>
      <c r="C2771" s="70"/>
      <c r="D2771" s="71"/>
    </row>
    <row r="2772" spans="2:4" x14ac:dyDescent="0.2">
      <c r="B2772" s="69"/>
      <c r="C2772" s="70"/>
      <c r="D2772" s="71"/>
    </row>
    <row r="2773" spans="2:4" x14ac:dyDescent="0.2">
      <c r="B2773" s="69"/>
      <c r="C2773" s="70"/>
      <c r="D2773" s="71"/>
    </row>
    <row r="2774" spans="2:4" x14ac:dyDescent="0.2">
      <c r="B2774" s="69"/>
      <c r="C2774" s="70"/>
      <c r="D2774" s="71"/>
    </row>
    <row r="2775" spans="2:4" x14ac:dyDescent="0.2">
      <c r="B2775" s="69"/>
      <c r="C2775" s="70"/>
      <c r="D2775" s="71"/>
    </row>
    <row r="2776" spans="2:4" x14ac:dyDescent="0.2">
      <c r="B2776" s="69"/>
      <c r="C2776" s="70"/>
      <c r="D2776" s="71"/>
    </row>
    <row r="2777" spans="2:4" x14ac:dyDescent="0.2">
      <c r="B2777" s="69"/>
      <c r="C2777" s="70"/>
      <c r="D2777" s="71"/>
    </row>
    <row r="2778" spans="2:4" x14ac:dyDescent="0.2">
      <c r="B2778" s="69"/>
      <c r="C2778" s="70"/>
      <c r="D2778" s="71"/>
    </row>
    <row r="2779" spans="2:4" x14ac:dyDescent="0.2">
      <c r="B2779" s="69"/>
      <c r="C2779" s="70"/>
      <c r="D2779" s="71"/>
    </row>
    <row r="2780" spans="2:4" x14ac:dyDescent="0.2">
      <c r="B2780" s="69"/>
      <c r="C2780" s="70"/>
      <c r="D2780" s="71"/>
    </row>
    <row r="2781" spans="2:4" x14ac:dyDescent="0.2">
      <c r="B2781" s="69"/>
      <c r="C2781" s="70"/>
      <c r="D2781" s="71"/>
    </row>
    <row r="2782" spans="2:4" x14ac:dyDescent="0.2">
      <c r="B2782" s="69"/>
      <c r="C2782" s="70"/>
      <c r="D2782" s="71"/>
    </row>
    <row r="2783" spans="2:4" x14ac:dyDescent="0.2">
      <c r="B2783" s="69"/>
      <c r="C2783" s="70"/>
      <c r="D2783" s="71"/>
    </row>
    <row r="2784" spans="2:4" x14ac:dyDescent="0.2">
      <c r="B2784" s="69"/>
      <c r="C2784" s="70"/>
      <c r="D2784" s="71"/>
    </row>
    <row r="2785" spans="2:4" x14ac:dyDescent="0.2">
      <c r="B2785" s="69"/>
      <c r="C2785" s="70"/>
      <c r="D2785" s="71"/>
    </row>
    <row r="2786" spans="2:4" x14ac:dyDescent="0.2">
      <c r="B2786" s="69"/>
      <c r="C2786" s="70"/>
      <c r="D2786" s="71"/>
    </row>
    <row r="2787" spans="2:4" x14ac:dyDescent="0.2">
      <c r="B2787" s="69"/>
      <c r="C2787" s="70"/>
      <c r="D2787" s="71"/>
    </row>
    <row r="2788" spans="2:4" x14ac:dyDescent="0.2">
      <c r="B2788" s="69"/>
      <c r="C2788" s="70"/>
      <c r="D2788" s="71"/>
    </row>
    <row r="2789" spans="2:4" x14ac:dyDescent="0.2">
      <c r="B2789" s="69"/>
      <c r="C2789" s="70"/>
      <c r="D2789" s="71"/>
    </row>
    <row r="2790" spans="2:4" x14ac:dyDescent="0.2">
      <c r="B2790" s="69"/>
      <c r="C2790" s="70"/>
      <c r="D2790" s="71"/>
    </row>
    <row r="2791" spans="2:4" x14ac:dyDescent="0.2">
      <c r="B2791" s="69"/>
      <c r="C2791" s="70"/>
      <c r="D2791" s="71"/>
    </row>
    <row r="2792" spans="2:4" x14ac:dyDescent="0.2">
      <c r="B2792" s="69"/>
      <c r="C2792" s="70"/>
      <c r="D2792" s="71"/>
    </row>
    <row r="2793" spans="2:4" x14ac:dyDescent="0.2">
      <c r="B2793" s="69"/>
      <c r="C2793" s="70"/>
      <c r="D2793" s="71"/>
    </row>
    <row r="2794" spans="2:4" x14ac:dyDescent="0.2">
      <c r="B2794" s="69"/>
      <c r="C2794" s="70"/>
      <c r="D2794" s="71"/>
    </row>
    <row r="2795" spans="2:4" x14ac:dyDescent="0.2">
      <c r="B2795" s="69"/>
      <c r="C2795" s="70"/>
      <c r="D2795" s="71"/>
    </row>
    <row r="2796" spans="2:4" x14ac:dyDescent="0.2">
      <c r="B2796" s="69"/>
      <c r="C2796" s="70"/>
      <c r="D2796" s="71"/>
    </row>
    <row r="2797" spans="2:4" x14ac:dyDescent="0.2">
      <c r="B2797" s="69"/>
      <c r="C2797" s="70"/>
      <c r="D2797" s="71"/>
    </row>
    <row r="2798" spans="2:4" x14ac:dyDescent="0.2">
      <c r="B2798" s="69"/>
      <c r="C2798" s="70"/>
      <c r="D2798" s="71"/>
    </row>
    <row r="2799" spans="2:4" x14ac:dyDescent="0.2">
      <c r="B2799" s="69"/>
      <c r="C2799" s="70"/>
      <c r="D2799" s="71"/>
    </row>
    <row r="2800" spans="2:4" x14ac:dyDescent="0.2">
      <c r="B2800" s="69"/>
      <c r="C2800" s="70"/>
      <c r="D2800" s="71"/>
    </row>
    <row r="2801" spans="2:4" x14ac:dyDescent="0.2">
      <c r="B2801" s="69"/>
      <c r="C2801" s="70"/>
      <c r="D2801" s="71"/>
    </row>
    <row r="2802" spans="2:4" x14ac:dyDescent="0.2">
      <c r="B2802" s="69"/>
      <c r="C2802" s="70"/>
      <c r="D2802" s="71"/>
    </row>
    <row r="2803" spans="2:4" x14ac:dyDescent="0.2">
      <c r="B2803" s="69"/>
      <c r="C2803" s="70"/>
      <c r="D2803" s="71"/>
    </row>
    <row r="2804" spans="2:4" x14ac:dyDescent="0.2">
      <c r="B2804" s="69"/>
      <c r="C2804" s="70"/>
      <c r="D2804" s="71"/>
    </row>
    <row r="2805" spans="2:4" x14ac:dyDescent="0.2">
      <c r="B2805" s="69"/>
      <c r="C2805" s="70"/>
      <c r="D2805" s="71"/>
    </row>
    <row r="2806" spans="2:4" x14ac:dyDescent="0.2">
      <c r="B2806" s="69"/>
      <c r="C2806" s="70"/>
      <c r="D2806" s="71"/>
    </row>
    <row r="2807" spans="2:4" x14ac:dyDescent="0.2">
      <c r="B2807" s="69"/>
      <c r="C2807" s="70"/>
      <c r="D2807" s="71"/>
    </row>
    <row r="2808" spans="2:4" x14ac:dyDescent="0.2">
      <c r="B2808" s="69"/>
      <c r="C2808" s="70"/>
      <c r="D2808" s="71"/>
    </row>
    <row r="2809" spans="2:4" x14ac:dyDescent="0.2">
      <c r="B2809" s="69"/>
      <c r="C2809" s="70"/>
      <c r="D2809" s="71"/>
    </row>
    <row r="2810" spans="2:4" x14ac:dyDescent="0.2">
      <c r="B2810" s="69"/>
      <c r="C2810" s="70"/>
      <c r="D2810" s="71"/>
    </row>
    <row r="2811" spans="2:4" x14ac:dyDescent="0.2">
      <c r="B2811" s="69"/>
      <c r="C2811" s="70"/>
      <c r="D2811" s="71"/>
    </row>
    <row r="2812" spans="2:4" x14ac:dyDescent="0.2">
      <c r="B2812" s="69"/>
      <c r="C2812" s="70"/>
      <c r="D2812" s="71"/>
    </row>
    <row r="2813" spans="2:4" x14ac:dyDescent="0.2">
      <c r="B2813" s="69"/>
      <c r="C2813" s="70"/>
      <c r="D2813" s="71"/>
    </row>
    <row r="2814" spans="2:4" x14ac:dyDescent="0.2">
      <c r="B2814" s="69"/>
      <c r="C2814" s="70"/>
      <c r="D2814" s="71"/>
    </row>
    <row r="2815" spans="2:4" x14ac:dyDescent="0.2">
      <c r="B2815" s="69"/>
      <c r="C2815" s="70"/>
      <c r="D2815" s="71"/>
    </row>
    <row r="2816" spans="2:4" x14ac:dyDescent="0.2">
      <c r="B2816" s="69"/>
      <c r="C2816" s="70"/>
      <c r="D2816" s="71"/>
    </row>
    <row r="2817" spans="2:4" x14ac:dyDescent="0.2">
      <c r="B2817" s="69"/>
      <c r="C2817" s="70"/>
      <c r="D2817" s="71"/>
    </row>
    <row r="2818" spans="2:4" x14ac:dyDescent="0.2">
      <c r="B2818" s="69"/>
      <c r="C2818" s="70"/>
      <c r="D2818" s="71"/>
    </row>
    <row r="2819" spans="2:4" x14ac:dyDescent="0.2">
      <c r="B2819" s="69"/>
      <c r="C2819" s="70"/>
      <c r="D2819" s="71"/>
    </row>
    <row r="2820" spans="2:4" x14ac:dyDescent="0.2">
      <c r="B2820" s="69"/>
      <c r="C2820" s="70"/>
      <c r="D2820" s="71"/>
    </row>
    <row r="2821" spans="2:4" x14ac:dyDescent="0.2">
      <c r="B2821" s="69"/>
      <c r="C2821" s="70"/>
      <c r="D2821" s="71"/>
    </row>
    <row r="2822" spans="2:4" x14ac:dyDescent="0.2">
      <c r="B2822" s="69"/>
      <c r="C2822" s="70"/>
      <c r="D2822" s="71"/>
    </row>
    <row r="2823" spans="2:4" x14ac:dyDescent="0.2">
      <c r="B2823" s="69"/>
      <c r="C2823" s="70"/>
      <c r="D2823" s="71"/>
    </row>
    <row r="2824" spans="2:4" x14ac:dyDescent="0.2">
      <c r="B2824" s="69"/>
      <c r="C2824" s="70"/>
      <c r="D2824" s="71"/>
    </row>
    <row r="2825" spans="2:4" x14ac:dyDescent="0.2">
      <c r="B2825" s="69"/>
      <c r="C2825" s="70"/>
      <c r="D2825" s="71"/>
    </row>
    <row r="2826" spans="2:4" x14ac:dyDescent="0.2">
      <c r="B2826" s="69"/>
      <c r="C2826" s="70"/>
      <c r="D2826" s="71"/>
    </row>
    <row r="2827" spans="2:4" x14ac:dyDescent="0.2">
      <c r="B2827" s="69"/>
      <c r="C2827" s="70"/>
      <c r="D2827" s="71"/>
    </row>
    <row r="2828" spans="2:4" x14ac:dyDescent="0.2">
      <c r="B2828" s="69"/>
      <c r="C2828" s="70"/>
      <c r="D2828" s="71"/>
    </row>
    <row r="2829" spans="2:4" x14ac:dyDescent="0.2">
      <c r="B2829" s="69"/>
      <c r="C2829" s="70"/>
      <c r="D2829" s="71"/>
    </row>
    <row r="2830" spans="2:4" x14ac:dyDescent="0.2">
      <c r="B2830" s="69"/>
      <c r="C2830" s="70"/>
      <c r="D2830" s="71"/>
    </row>
    <row r="2831" spans="2:4" x14ac:dyDescent="0.2">
      <c r="B2831" s="69"/>
      <c r="C2831" s="70"/>
      <c r="D2831" s="71"/>
    </row>
    <row r="2832" spans="2:4" x14ac:dyDescent="0.2">
      <c r="B2832" s="69"/>
      <c r="C2832" s="70"/>
      <c r="D2832" s="71"/>
    </row>
    <row r="2833" spans="2:4" x14ac:dyDescent="0.2">
      <c r="B2833" s="69"/>
      <c r="C2833" s="70"/>
      <c r="D2833" s="71"/>
    </row>
    <row r="2834" spans="2:4" x14ac:dyDescent="0.2">
      <c r="B2834" s="69"/>
      <c r="C2834" s="70"/>
      <c r="D2834" s="71"/>
    </row>
    <row r="2835" spans="2:4" x14ac:dyDescent="0.2">
      <c r="B2835" s="69"/>
      <c r="C2835" s="70"/>
      <c r="D2835" s="71"/>
    </row>
    <row r="2836" spans="2:4" x14ac:dyDescent="0.2">
      <c r="B2836" s="69"/>
      <c r="C2836" s="70"/>
      <c r="D2836" s="71"/>
    </row>
    <row r="2837" spans="2:4" x14ac:dyDescent="0.2">
      <c r="B2837" s="69"/>
      <c r="C2837" s="70"/>
      <c r="D2837" s="71"/>
    </row>
    <row r="2838" spans="2:4" x14ac:dyDescent="0.2">
      <c r="B2838" s="69"/>
      <c r="C2838" s="70"/>
      <c r="D2838" s="71"/>
    </row>
    <row r="2839" spans="2:4" x14ac:dyDescent="0.2">
      <c r="B2839" s="69"/>
      <c r="C2839" s="70"/>
      <c r="D2839" s="71"/>
    </row>
    <row r="2840" spans="2:4" x14ac:dyDescent="0.2">
      <c r="B2840" s="69"/>
      <c r="C2840" s="70"/>
      <c r="D2840" s="71"/>
    </row>
    <row r="2841" spans="2:4" x14ac:dyDescent="0.2">
      <c r="B2841" s="69"/>
      <c r="C2841" s="70"/>
      <c r="D2841" s="71"/>
    </row>
    <row r="2842" spans="2:4" x14ac:dyDescent="0.2">
      <c r="B2842" s="69"/>
      <c r="C2842" s="70"/>
      <c r="D2842" s="71"/>
    </row>
    <row r="2843" spans="2:4" x14ac:dyDescent="0.2">
      <c r="B2843" s="69"/>
      <c r="C2843" s="70"/>
      <c r="D2843" s="71"/>
    </row>
    <row r="2844" spans="2:4" x14ac:dyDescent="0.2">
      <c r="B2844" s="69"/>
      <c r="C2844" s="70"/>
      <c r="D2844" s="71"/>
    </row>
    <row r="2845" spans="2:4" x14ac:dyDescent="0.2">
      <c r="B2845" s="69"/>
      <c r="C2845" s="70"/>
      <c r="D2845" s="71"/>
    </row>
    <row r="2846" spans="2:4" x14ac:dyDescent="0.2">
      <c r="B2846" s="69"/>
      <c r="C2846" s="70"/>
      <c r="D2846" s="71"/>
    </row>
    <row r="2847" spans="2:4" x14ac:dyDescent="0.2">
      <c r="B2847" s="69"/>
      <c r="C2847" s="70"/>
      <c r="D2847" s="71"/>
    </row>
    <row r="2848" spans="2:4" x14ac:dyDescent="0.2">
      <c r="B2848" s="69"/>
      <c r="C2848" s="70"/>
      <c r="D2848" s="71"/>
    </row>
    <row r="2849" spans="2:4" x14ac:dyDescent="0.2">
      <c r="B2849" s="69"/>
      <c r="C2849" s="70"/>
      <c r="D2849" s="71"/>
    </row>
    <row r="2850" spans="2:4" x14ac:dyDescent="0.2">
      <c r="B2850" s="69"/>
      <c r="C2850" s="70"/>
      <c r="D2850" s="71"/>
    </row>
    <row r="2851" spans="2:4" x14ac:dyDescent="0.2">
      <c r="B2851" s="69"/>
      <c r="C2851" s="70"/>
      <c r="D2851" s="71"/>
    </row>
    <row r="2852" spans="2:4" x14ac:dyDescent="0.2">
      <c r="B2852" s="69"/>
      <c r="C2852" s="70"/>
      <c r="D2852" s="71"/>
    </row>
    <row r="2853" spans="2:4" x14ac:dyDescent="0.2">
      <c r="B2853" s="69"/>
      <c r="C2853" s="70"/>
      <c r="D2853" s="71"/>
    </row>
    <row r="2854" spans="2:4" x14ac:dyDescent="0.2">
      <c r="B2854" s="69"/>
      <c r="C2854" s="70"/>
      <c r="D2854" s="71"/>
    </row>
    <row r="2855" spans="2:4" x14ac:dyDescent="0.2">
      <c r="B2855" s="69"/>
      <c r="C2855" s="70"/>
      <c r="D2855" s="71"/>
    </row>
    <row r="2856" spans="2:4" x14ac:dyDescent="0.2">
      <c r="B2856" s="69"/>
      <c r="C2856" s="70"/>
      <c r="D2856" s="71"/>
    </row>
    <row r="2857" spans="2:4" x14ac:dyDescent="0.2">
      <c r="B2857" s="69"/>
      <c r="C2857" s="70"/>
      <c r="D2857" s="71"/>
    </row>
    <row r="2858" spans="2:4" x14ac:dyDescent="0.2">
      <c r="B2858" s="69"/>
      <c r="C2858" s="70"/>
      <c r="D2858" s="71"/>
    </row>
    <row r="2859" spans="2:4" x14ac:dyDescent="0.2">
      <c r="B2859" s="69"/>
      <c r="C2859" s="70"/>
      <c r="D2859" s="71"/>
    </row>
    <row r="2860" spans="2:4" x14ac:dyDescent="0.2">
      <c r="B2860" s="69"/>
      <c r="C2860" s="70"/>
      <c r="D2860" s="71"/>
    </row>
    <row r="2861" spans="2:4" x14ac:dyDescent="0.2">
      <c r="B2861" s="69"/>
      <c r="C2861" s="70"/>
      <c r="D2861" s="71"/>
    </row>
    <row r="2862" spans="2:4" x14ac:dyDescent="0.2">
      <c r="B2862" s="69"/>
      <c r="C2862" s="70"/>
      <c r="D2862" s="71"/>
    </row>
    <row r="2863" spans="2:4" x14ac:dyDescent="0.2">
      <c r="B2863" s="69"/>
      <c r="C2863" s="70"/>
      <c r="D2863" s="71"/>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F9204-B548-49A7-8DA9-F175FF62F14D}">
  <sheetPr>
    <tabColor theme="9" tint="0.79998168889431442"/>
    <pageSetUpPr fitToPage="1"/>
  </sheetPr>
  <dimension ref="B1:O2863"/>
  <sheetViews>
    <sheetView topLeftCell="A11" workbookViewId="0">
      <selection activeCell="F26" sqref="F26"/>
    </sheetView>
  </sheetViews>
  <sheetFormatPr baseColWidth="10" defaultColWidth="9.140625" defaultRowHeight="12.75" x14ac:dyDescent="0.2"/>
  <cols>
    <col min="1" max="1" width="6.85546875" style="63" customWidth="1"/>
    <col min="2" max="2" width="10" style="63" customWidth="1"/>
    <col min="3" max="3" width="11.28515625" style="63" customWidth="1"/>
    <col min="4" max="4" width="11.85546875" style="63" customWidth="1"/>
    <col min="5" max="9" width="9.140625" style="63"/>
    <col min="10" max="10" width="10.7109375" style="63" customWidth="1"/>
    <col min="11" max="13" width="9.140625" style="63"/>
    <col min="14" max="14" width="10.85546875" style="63" customWidth="1"/>
    <col min="15" max="15" width="19.5703125" style="63" customWidth="1"/>
    <col min="16" max="256" width="9.140625" style="63"/>
    <col min="257" max="257" width="6.85546875" style="63" customWidth="1"/>
    <col min="258" max="258" width="10" style="63" customWidth="1"/>
    <col min="259" max="259" width="11.28515625" style="63" customWidth="1"/>
    <col min="260" max="260" width="11.85546875" style="63" customWidth="1"/>
    <col min="261" max="265" width="9.140625" style="63"/>
    <col min="266" max="266" width="10.7109375" style="63" customWidth="1"/>
    <col min="267" max="269" width="9.140625" style="63"/>
    <col min="270" max="270" width="10.85546875" style="63" customWidth="1"/>
    <col min="271" max="271" width="19.5703125" style="63" customWidth="1"/>
    <col min="272" max="512" width="9.140625" style="63"/>
    <col min="513" max="513" width="6.85546875" style="63" customWidth="1"/>
    <col min="514" max="514" width="10" style="63" customWidth="1"/>
    <col min="515" max="515" width="11.28515625" style="63" customWidth="1"/>
    <col min="516" max="516" width="11.85546875" style="63" customWidth="1"/>
    <col min="517" max="521" width="9.140625" style="63"/>
    <col min="522" max="522" width="10.7109375" style="63" customWidth="1"/>
    <col min="523" max="525" width="9.140625" style="63"/>
    <col min="526" max="526" width="10.85546875" style="63" customWidth="1"/>
    <col min="527" max="527" width="19.5703125" style="63" customWidth="1"/>
    <col min="528" max="768" width="9.140625" style="63"/>
    <col min="769" max="769" width="6.85546875" style="63" customWidth="1"/>
    <col min="770" max="770" width="10" style="63" customWidth="1"/>
    <col min="771" max="771" width="11.28515625" style="63" customWidth="1"/>
    <col min="772" max="772" width="11.85546875" style="63" customWidth="1"/>
    <col min="773" max="777" width="9.140625" style="63"/>
    <col min="778" max="778" width="10.7109375" style="63" customWidth="1"/>
    <col min="779" max="781" width="9.140625" style="63"/>
    <col min="782" max="782" width="10.85546875" style="63" customWidth="1"/>
    <col min="783" max="783" width="19.5703125" style="63" customWidth="1"/>
    <col min="784" max="1024" width="9.140625" style="63"/>
    <col min="1025" max="1025" width="6.85546875" style="63" customWidth="1"/>
    <col min="1026" max="1026" width="10" style="63" customWidth="1"/>
    <col min="1027" max="1027" width="11.28515625" style="63" customWidth="1"/>
    <col min="1028" max="1028" width="11.85546875" style="63" customWidth="1"/>
    <col min="1029" max="1033" width="9.140625" style="63"/>
    <col min="1034" max="1034" width="10.7109375" style="63" customWidth="1"/>
    <col min="1035" max="1037" width="9.140625" style="63"/>
    <col min="1038" max="1038" width="10.85546875" style="63" customWidth="1"/>
    <col min="1039" max="1039" width="19.5703125" style="63" customWidth="1"/>
    <col min="1040" max="1280" width="9.140625" style="63"/>
    <col min="1281" max="1281" width="6.85546875" style="63" customWidth="1"/>
    <col min="1282" max="1282" width="10" style="63" customWidth="1"/>
    <col min="1283" max="1283" width="11.28515625" style="63" customWidth="1"/>
    <col min="1284" max="1284" width="11.85546875" style="63" customWidth="1"/>
    <col min="1285" max="1289" width="9.140625" style="63"/>
    <col min="1290" max="1290" width="10.7109375" style="63" customWidth="1"/>
    <col min="1291" max="1293" width="9.140625" style="63"/>
    <col min="1294" max="1294" width="10.85546875" style="63" customWidth="1"/>
    <col min="1295" max="1295" width="19.5703125" style="63" customWidth="1"/>
    <col min="1296" max="1536" width="9.140625" style="63"/>
    <col min="1537" max="1537" width="6.85546875" style="63" customWidth="1"/>
    <col min="1538" max="1538" width="10" style="63" customWidth="1"/>
    <col min="1539" max="1539" width="11.28515625" style="63" customWidth="1"/>
    <col min="1540" max="1540" width="11.85546875" style="63" customWidth="1"/>
    <col min="1541" max="1545" width="9.140625" style="63"/>
    <col min="1546" max="1546" width="10.7109375" style="63" customWidth="1"/>
    <col min="1547" max="1549" width="9.140625" style="63"/>
    <col min="1550" max="1550" width="10.85546875" style="63" customWidth="1"/>
    <col min="1551" max="1551" width="19.5703125" style="63" customWidth="1"/>
    <col min="1552" max="1792" width="9.140625" style="63"/>
    <col min="1793" max="1793" width="6.85546875" style="63" customWidth="1"/>
    <col min="1794" max="1794" width="10" style="63" customWidth="1"/>
    <col min="1795" max="1795" width="11.28515625" style="63" customWidth="1"/>
    <col min="1796" max="1796" width="11.85546875" style="63" customWidth="1"/>
    <col min="1797" max="1801" width="9.140625" style="63"/>
    <col min="1802" max="1802" width="10.7109375" style="63" customWidth="1"/>
    <col min="1803" max="1805" width="9.140625" style="63"/>
    <col min="1806" max="1806" width="10.85546875" style="63" customWidth="1"/>
    <col min="1807" max="1807" width="19.5703125" style="63" customWidth="1"/>
    <col min="1808" max="2048" width="9.140625" style="63"/>
    <col min="2049" max="2049" width="6.85546875" style="63" customWidth="1"/>
    <col min="2050" max="2050" width="10" style="63" customWidth="1"/>
    <col min="2051" max="2051" width="11.28515625" style="63" customWidth="1"/>
    <col min="2052" max="2052" width="11.85546875" style="63" customWidth="1"/>
    <col min="2053" max="2057" width="9.140625" style="63"/>
    <col min="2058" max="2058" width="10.7109375" style="63" customWidth="1"/>
    <col min="2059" max="2061" width="9.140625" style="63"/>
    <col min="2062" max="2062" width="10.85546875" style="63" customWidth="1"/>
    <col min="2063" max="2063" width="19.5703125" style="63" customWidth="1"/>
    <col min="2064" max="2304" width="9.140625" style="63"/>
    <col min="2305" max="2305" width="6.85546875" style="63" customWidth="1"/>
    <col min="2306" max="2306" width="10" style="63" customWidth="1"/>
    <col min="2307" max="2307" width="11.28515625" style="63" customWidth="1"/>
    <col min="2308" max="2308" width="11.85546875" style="63" customWidth="1"/>
    <col min="2309" max="2313" width="9.140625" style="63"/>
    <col min="2314" max="2314" width="10.7109375" style="63" customWidth="1"/>
    <col min="2315" max="2317" width="9.140625" style="63"/>
    <col min="2318" max="2318" width="10.85546875" style="63" customWidth="1"/>
    <col min="2319" max="2319" width="19.5703125" style="63" customWidth="1"/>
    <col min="2320" max="2560" width="9.140625" style="63"/>
    <col min="2561" max="2561" width="6.85546875" style="63" customWidth="1"/>
    <col min="2562" max="2562" width="10" style="63" customWidth="1"/>
    <col min="2563" max="2563" width="11.28515625" style="63" customWidth="1"/>
    <col min="2564" max="2564" width="11.85546875" style="63" customWidth="1"/>
    <col min="2565" max="2569" width="9.140625" style="63"/>
    <col min="2570" max="2570" width="10.7109375" style="63" customWidth="1"/>
    <col min="2571" max="2573" width="9.140625" style="63"/>
    <col min="2574" max="2574" width="10.85546875" style="63" customWidth="1"/>
    <col min="2575" max="2575" width="19.5703125" style="63" customWidth="1"/>
    <col min="2576" max="2816" width="9.140625" style="63"/>
    <col min="2817" max="2817" width="6.85546875" style="63" customWidth="1"/>
    <col min="2818" max="2818" width="10" style="63" customWidth="1"/>
    <col min="2819" max="2819" width="11.28515625" style="63" customWidth="1"/>
    <col min="2820" max="2820" width="11.85546875" style="63" customWidth="1"/>
    <col min="2821" max="2825" width="9.140625" style="63"/>
    <col min="2826" max="2826" width="10.7109375" style="63" customWidth="1"/>
    <col min="2827" max="2829" width="9.140625" style="63"/>
    <col min="2830" max="2830" width="10.85546875" style="63" customWidth="1"/>
    <col min="2831" max="2831" width="19.5703125" style="63" customWidth="1"/>
    <col min="2832" max="3072" width="9.140625" style="63"/>
    <col min="3073" max="3073" width="6.85546875" style="63" customWidth="1"/>
    <col min="3074" max="3074" width="10" style="63" customWidth="1"/>
    <col min="3075" max="3075" width="11.28515625" style="63" customWidth="1"/>
    <col min="3076" max="3076" width="11.85546875" style="63" customWidth="1"/>
    <col min="3077" max="3081" width="9.140625" style="63"/>
    <col min="3082" max="3082" width="10.7109375" style="63" customWidth="1"/>
    <col min="3083" max="3085" width="9.140625" style="63"/>
    <col min="3086" max="3086" width="10.85546875" style="63" customWidth="1"/>
    <col min="3087" max="3087" width="19.5703125" style="63" customWidth="1"/>
    <col min="3088" max="3328" width="9.140625" style="63"/>
    <col min="3329" max="3329" width="6.85546875" style="63" customWidth="1"/>
    <col min="3330" max="3330" width="10" style="63" customWidth="1"/>
    <col min="3331" max="3331" width="11.28515625" style="63" customWidth="1"/>
    <col min="3332" max="3332" width="11.85546875" style="63" customWidth="1"/>
    <col min="3333" max="3337" width="9.140625" style="63"/>
    <col min="3338" max="3338" width="10.7109375" style="63" customWidth="1"/>
    <col min="3339" max="3341" width="9.140625" style="63"/>
    <col min="3342" max="3342" width="10.85546875" style="63" customWidth="1"/>
    <col min="3343" max="3343" width="19.5703125" style="63" customWidth="1"/>
    <col min="3344" max="3584" width="9.140625" style="63"/>
    <col min="3585" max="3585" width="6.85546875" style="63" customWidth="1"/>
    <col min="3586" max="3586" width="10" style="63" customWidth="1"/>
    <col min="3587" max="3587" width="11.28515625" style="63" customWidth="1"/>
    <col min="3588" max="3588" width="11.85546875" style="63" customWidth="1"/>
    <col min="3589" max="3593" width="9.140625" style="63"/>
    <col min="3594" max="3594" width="10.7109375" style="63" customWidth="1"/>
    <col min="3595" max="3597" width="9.140625" style="63"/>
    <col min="3598" max="3598" width="10.85546875" style="63" customWidth="1"/>
    <col min="3599" max="3599" width="19.5703125" style="63" customWidth="1"/>
    <col min="3600" max="3840" width="9.140625" style="63"/>
    <col min="3841" max="3841" width="6.85546875" style="63" customWidth="1"/>
    <col min="3842" max="3842" width="10" style="63" customWidth="1"/>
    <col min="3843" max="3843" width="11.28515625" style="63" customWidth="1"/>
    <col min="3844" max="3844" width="11.85546875" style="63" customWidth="1"/>
    <col min="3845" max="3849" width="9.140625" style="63"/>
    <col min="3850" max="3850" width="10.7109375" style="63" customWidth="1"/>
    <col min="3851" max="3853" width="9.140625" style="63"/>
    <col min="3854" max="3854" width="10.85546875" style="63" customWidth="1"/>
    <col min="3855" max="3855" width="19.5703125" style="63" customWidth="1"/>
    <col min="3856" max="4096" width="9.140625" style="63"/>
    <col min="4097" max="4097" width="6.85546875" style="63" customWidth="1"/>
    <col min="4098" max="4098" width="10" style="63" customWidth="1"/>
    <col min="4099" max="4099" width="11.28515625" style="63" customWidth="1"/>
    <col min="4100" max="4100" width="11.85546875" style="63" customWidth="1"/>
    <col min="4101" max="4105" width="9.140625" style="63"/>
    <col min="4106" max="4106" width="10.7109375" style="63" customWidth="1"/>
    <col min="4107" max="4109" width="9.140625" style="63"/>
    <col min="4110" max="4110" width="10.85546875" style="63" customWidth="1"/>
    <col min="4111" max="4111" width="19.5703125" style="63" customWidth="1"/>
    <col min="4112" max="4352" width="9.140625" style="63"/>
    <col min="4353" max="4353" width="6.85546875" style="63" customWidth="1"/>
    <col min="4354" max="4354" width="10" style="63" customWidth="1"/>
    <col min="4355" max="4355" width="11.28515625" style="63" customWidth="1"/>
    <col min="4356" max="4356" width="11.85546875" style="63" customWidth="1"/>
    <col min="4357" max="4361" width="9.140625" style="63"/>
    <col min="4362" max="4362" width="10.7109375" style="63" customWidth="1"/>
    <col min="4363" max="4365" width="9.140625" style="63"/>
    <col min="4366" max="4366" width="10.85546875" style="63" customWidth="1"/>
    <col min="4367" max="4367" width="19.5703125" style="63" customWidth="1"/>
    <col min="4368" max="4608" width="9.140625" style="63"/>
    <col min="4609" max="4609" width="6.85546875" style="63" customWidth="1"/>
    <col min="4610" max="4610" width="10" style="63" customWidth="1"/>
    <col min="4611" max="4611" width="11.28515625" style="63" customWidth="1"/>
    <col min="4612" max="4612" width="11.85546875" style="63" customWidth="1"/>
    <col min="4613" max="4617" width="9.140625" style="63"/>
    <col min="4618" max="4618" width="10.7109375" style="63" customWidth="1"/>
    <col min="4619" max="4621" width="9.140625" style="63"/>
    <col min="4622" max="4622" width="10.85546875" style="63" customWidth="1"/>
    <col min="4623" max="4623" width="19.5703125" style="63" customWidth="1"/>
    <col min="4624" max="4864" width="9.140625" style="63"/>
    <col min="4865" max="4865" width="6.85546875" style="63" customWidth="1"/>
    <col min="4866" max="4866" width="10" style="63" customWidth="1"/>
    <col min="4867" max="4867" width="11.28515625" style="63" customWidth="1"/>
    <col min="4868" max="4868" width="11.85546875" style="63" customWidth="1"/>
    <col min="4869" max="4873" width="9.140625" style="63"/>
    <col min="4874" max="4874" width="10.7109375" style="63" customWidth="1"/>
    <col min="4875" max="4877" width="9.140625" style="63"/>
    <col min="4878" max="4878" width="10.85546875" style="63" customWidth="1"/>
    <col min="4879" max="4879" width="19.5703125" style="63" customWidth="1"/>
    <col min="4880" max="5120" width="9.140625" style="63"/>
    <col min="5121" max="5121" width="6.85546875" style="63" customWidth="1"/>
    <col min="5122" max="5122" width="10" style="63" customWidth="1"/>
    <col min="5123" max="5123" width="11.28515625" style="63" customWidth="1"/>
    <col min="5124" max="5124" width="11.85546875" style="63" customWidth="1"/>
    <col min="5125" max="5129" width="9.140625" style="63"/>
    <col min="5130" max="5130" width="10.7109375" style="63" customWidth="1"/>
    <col min="5131" max="5133" width="9.140625" style="63"/>
    <col min="5134" max="5134" width="10.85546875" style="63" customWidth="1"/>
    <col min="5135" max="5135" width="19.5703125" style="63" customWidth="1"/>
    <col min="5136" max="5376" width="9.140625" style="63"/>
    <col min="5377" max="5377" width="6.85546875" style="63" customWidth="1"/>
    <col min="5378" max="5378" width="10" style="63" customWidth="1"/>
    <col min="5379" max="5379" width="11.28515625" style="63" customWidth="1"/>
    <col min="5380" max="5380" width="11.85546875" style="63" customWidth="1"/>
    <col min="5381" max="5385" width="9.140625" style="63"/>
    <col min="5386" max="5386" width="10.7109375" style="63" customWidth="1"/>
    <col min="5387" max="5389" width="9.140625" style="63"/>
    <col min="5390" max="5390" width="10.85546875" style="63" customWidth="1"/>
    <col min="5391" max="5391" width="19.5703125" style="63" customWidth="1"/>
    <col min="5392" max="5632" width="9.140625" style="63"/>
    <col min="5633" max="5633" width="6.85546875" style="63" customWidth="1"/>
    <col min="5634" max="5634" width="10" style="63" customWidth="1"/>
    <col min="5635" max="5635" width="11.28515625" style="63" customWidth="1"/>
    <col min="5636" max="5636" width="11.85546875" style="63" customWidth="1"/>
    <col min="5637" max="5641" width="9.140625" style="63"/>
    <col min="5642" max="5642" width="10.7109375" style="63" customWidth="1"/>
    <col min="5643" max="5645" width="9.140625" style="63"/>
    <col min="5646" max="5646" width="10.85546875" style="63" customWidth="1"/>
    <col min="5647" max="5647" width="19.5703125" style="63" customWidth="1"/>
    <col min="5648" max="5888" width="9.140625" style="63"/>
    <col min="5889" max="5889" width="6.85546875" style="63" customWidth="1"/>
    <col min="5890" max="5890" width="10" style="63" customWidth="1"/>
    <col min="5891" max="5891" width="11.28515625" style="63" customWidth="1"/>
    <col min="5892" max="5892" width="11.85546875" style="63" customWidth="1"/>
    <col min="5893" max="5897" width="9.140625" style="63"/>
    <col min="5898" max="5898" width="10.7109375" style="63" customWidth="1"/>
    <col min="5899" max="5901" width="9.140625" style="63"/>
    <col min="5902" max="5902" width="10.85546875" style="63" customWidth="1"/>
    <col min="5903" max="5903" width="19.5703125" style="63" customWidth="1"/>
    <col min="5904" max="6144" width="9.140625" style="63"/>
    <col min="6145" max="6145" width="6.85546875" style="63" customWidth="1"/>
    <col min="6146" max="6146" width="10" style="63" customWidth="1"/>
    <col min="6147" max="6147" width="11.28515625" style="63" customWidth="1"/>
    <col min="6148" max="6148" width="11.85546875" style="63" customWidth="1"/>
    <col min="6149" max="6153" width="9.140625" style="63"/>
    <col min="6154" max="6154" width="10.7109375" style="63" customWidth="1"/>
    <col min="6155" max="6157" width="9.140625" style="63"/>
    <col min="6158" max="6158" width="10.85546875" style="63" customWidth="1"/>
    <col min="6159" max="6159" width="19.5703125" style="63" customWidth="1"/>
    <col min="6160" max="6400" width="9.140625" style="63"/>
    <col min="6401" max="6401" width="6.85546875" style="63" customWidth="1"/>
    <col min="6402" max="6402" width="10" style="63" customWidth="1"/>
    <col min="6403" max="6403" width="11.28515625" style="63" customWidth="1"/>
    <col min="6404" max="6404" width="11.85546875" style="63" customWidth="1"/>
    <col min="6405" max="6409" width="9.140625" style="63"/>
    <col min="6410" max="6410" width="10.7109375" style="63" customWidth="1"/>
    <col min="6411" max="6413" width="9.140625" style="63"/>
    <col min="6414" max="6414" width="10.85546875" style="63" customWidth="1"/>
    <col min="6415" max="6415" width="19.5703125" style="63" customWidth="1"/>
    <col min="6416" max="6656" width="9.140625" style="63"/>
    <col min="6657" max="6657" width="6.85546875" style="63" customWidth="1"/>
    <col min="6658" max="6658" width="10" style="63" customWidth="1"/>
    <col min="6659" max="6659" width="11.28515625" style="63" customWidth="1"/>
    <col min="6660" max="6660" width="11.85546875" style="63" customWidth="1"/>
    <col min="6661" max="6665" width="9.140625" style="63"/>
    <col min="6666" max="6666" width="10.7109375" style="63" customWidth="1"/>
    <col min="6667" max="6669" width="9.140625" style="63"/>
    <col min="6670" max="6670" width="10.85546875" style="63" customWidth="1"/>
    <col min="6671" max="6671" width="19.5703125" style="63" customWidth="1"/>
    <col min="6672" max="6912" width="9.140625" style="63"/>
    <col min="6913" max="6913" width="6.85546875" style="63" customWidth="1"/>
    <col min="6914" max="6914" width="10" style="63" customWidth="1"/>
    <col min="6915" max="6915" width="11.28515625" style="63" customWidth="1"/>
    <col min="6916" max="6916" width="11.85546875" style="63" customWidth="1"/>
    <col min="6917" max="6921" width="9.140625" style="63"/>
    <col min="6922" max="6922" width="10.7109375" style="63" customWidth="1"/>
    <col min="6923" max="6925" width="9.140625" style="63"/>
    <col min="6926" max="6926" width="10.85546875" style="63" customWidth="1"/>
    <col min="6927" max="6927" width="19.5703125" style="63" customWidth="1"/>
    <col min="6928" max="7168" width="9.140625" style="63"/>
    <col min="7169" max="7169" width="6.85546875" style="63" customWidth="1"/>
    <col min="7170" max="7170" width="10" style="63" customWidth="1"/>
    <col min="7171" max="7171" width="11.28515625" style="63" customWidth="1"/>
    <col min="7172" max="7172" width="11.85546875" style="63" customWidth="1"/>
    <col min="7173" max="7177" width="9.140625" style="63"/>
    <col min="7178" max="7178" width="10.7109375" style="63" customWidth="1"/>
    <col min="7179" max="7181" width="9.140625" style="63"/>
    <col min="7182" max="7182" width="10.85546875" style="63" customWidth="1"/>
    <col min="7183" max="7183" width="19.5703125" style="63" customWidth="1"/>
    <col min="7184" max="7424" width="9.140625" style="63"/>
    <col min="7425" max="7425" width="6.85546875" style="63" customWidth="1"/>
    <col min="7426" max="7426" width="10" style="63" customWidth="1"/>
    <col min="7427" max="7427" width="11.28515625" style="63" customWidth="1"/>
    <col min="7428" max="7428" width="11.85546875" style="63" customWidth="1"/>
    <col min="7429" max="7433" width="9.140625" style="63"/>
    <col min="7434" max="7434" width="10.7109375" style="63" customWidth="1"/>
    <col min="7435" max="7437" width="9.140625" style="63"/>
    <col min="7438" max="7438" width="10.85546875" style="63" customWidth="1"/>
    <col min="7439" max="7439" width="19.5703125" style="63" customWidth="1"/>
    <col min="7440" max="7680" width="9.140625" style="63"/>
    <col min="7681" max="7681" width="6.85546875" style="63" customWidth="1"/>
    <col min="7682" max="7682" width="10" style="63" customWidth="1"/>
    <col min="7683" max="7683" width="11.28515625" style="63" customWidth="1"/>
    <col min="7684" max="7684" width="11.85546875" style="63" customWidth="1"/>
    <col min="7685" max="7689" width="9.140625" style="63"/>
    <col min="7690" max="7690" width="10.7109375" style="63" customWidth="1"/>
    <col min="7691" max="7693" width="9.140625" style="63"/>
    <col min="7694" max="7694" width="10.85546875" style="63" customWidth="1"/>
    <col min="7695" max="7695" width="19.5703125" style="63" customWidth="1"/>
    <col min="7696" max="7936" width="9.140625" style="63"/>
    <col min="7937" max="7937" width="6.85546875" style="63" customWidth="1"/>
    <col min="7938" max="7938" width="10" style="63" customWidth="1"/>
    <col min="7939" max="7939" width="11.28515625" style="63" customWidth="1"/>
    <col min="7940" max="7940" width="11.85546875" style="63" customWidth="1"/>
    <col min="7941" max="7945" width="9.140625" style="63"/>
    <col min="7946" max="7946" width="10.7109375" style="63" customWidth="1"/>
    <col min="7947" max="7949" width="9.140625" style="63"/>
    <col min="7950" max="7950" width="10.85546875" style="63" customWidth="1"/>
    <col min="7951" max="7951" width="19.5703125" style="63" customWidth="1"/>
    <col min="7952" max="8192" width="9.140625" style="63"/>
    <col min="8193" max="8193" width="6.85546875" style="63" customWidth="1"/>
    <col min="8194" max="8194" width="10" style="63" customWidth="1"/>
    <col min="8195" max="8195" width="11.28515625" style="63" customWidth="1"/>
    <col min="8196" max="8196" width="11.85546875" style="63" customWidth="1"/>
    <col min="8197" max="8201" width="9.140625" style="63"/>
    <col min="8202" max="8202" width="10.7109375" style="63" customWidth="1"/>
    <col min="8203" max="8205" width="9.140625" style="63"/>
    <col min="8206" max="8206" width="10.85546875" style="63" customWidth="1"/>
    <col min="8207" max="8207" width="19.5703125" style="63" customWidth="1"/>
    <col min="8208" max="8448" width="9.140625" style="63"/>
    <col min="8449" max="8449" width="6.85546875" style="63" customWidth="1"/>
    <col min="8450" max="8450" width="10" style="63" customWidth="1"/>
    <col min="8451" max="8451" width="11.28515625" style="63" customWidth="1"/>
    <col min="8452" max="8452" width="11.85546875" style="63" customWidth="1"/>
    <col min="8453" max="8457" width="9.140625" style="63"/>
    <col min="8458" max="8458" width="10.7109375" style="63" customWidth="1"/>
    <col min="8459" max="8461" width="9.140625" style="63"/>
    <col min="8462" max="8462" width="10.85546875" style="63" customWidth="1"/>
    <col min="8463" max="8463" width="19.5703125" style="63" customWidth="1"/>
    <col min="8464" max="8704" width="9.140625" style="63"/>
    <col min="8705" max="8705" width="6.85546875" style="63" customWidth="1"/>
    <col min="8706" max="8706" width="10" style="63" customWidth="1"/>
    <col min="8707" max="8707" width="11.28515625" style="63" customWidth="1"/>
    <col min="8708" max="8708" width="11.85546875" style="63" customWidth="1"/>
    <col min="8709" max="8713" width="9.140625" style="63"/>
    <col min="8714" max="8714" width="10.7109375" style="63" customWidth="1"/>
    <col min="8715" max="8717" width="9.140625" style="63"/>
    <col min="8718" max="8718" width="10.85546875" style="63" customWidth="1"/>
    <col min="8719" max="8719" width="19.5703125" style="63" customWidth="1"/>
    <col min="8720" max="8960" width="9.140625" style="63"/>
    <col min="8961" max="8961" width="6.85546875" style="63" customWidth="1"/>
    <col min="8962" max="8962" width="10" style="63" customWidth="1"/>
    <col min="8963" max="8963" width="11.28515625" style="63" customWidth="1"/>
    <col min="8964" max="8964" width="11.85546875" style="63" customWidth="1"/>
    <col min="8965" max="8969" width="9.140625" style="63"/>
    <col min="8970" max="8970" width="10.7109375" style="63" customWidth="1"/>
    <col min="8971" max="8973" width="9.140625" style="63"/>
    <col min="8974" max="8974" width="10.85546875" style="63" customWidth="1"/>
    <col min="8975" max="8975" width="19.5703125" style="63" customWidth="1"/>
    <col min="8976" max="9216" width="9.140625" style="63"/>
    <col min="9217" max="9217" width="6.85546875" style="63" customWidth="1"/>
    <col min="9218" max="9218" width="10" style="63" customWidth="1"/>
    <col min="9219" max="9219" width="11.28515625" style="63" customWidth="1"/>
    <col min="9220" max="9220" width="11.85546875" style="63" customWidth="1"/>
    <col min="9221" max="9225" width="9.140625" style="63"/>
    <col min="9226" max="9226" width="10.7109375" style="63" customWidth="1"/>
    <col min="9227" max="9229" width="9.140625" style="63"/>
    <col min="9230" max="9230" width="10.85546875" style="63" customWidth="1"/>
    <col min="9231" max="9231" width="19.5703125" style="63" customWidth="1"/>
    <col min="9232" max="9472" width="9.140625" style="63"/>
    <col min="9473" max="9473" width="6.85546875" style="63" customWidth="1"/>
    <col min="9474" max="9474" width="10" style="63" customWidth="1"/>
    <col min="9475" max="9475" width="11.28515625" style="63" customWidth="1"/>
    <col min="9476" max="9476" width="11.85546875" style="63" customWidth="1"/>
    <col min="9477" max="9481" width="9.140625" style="63"/>
    <col min="9482" max="9482" width="10.7109375" style="63" customWidth="1"/>
    <col min="9483" max="9485" width="9.140625" style="63"/>
    <col min="9486" max="9486" width="10.85546875" style="63" customWidth="1"/>
    <col min="9487" max="9487" width="19.5703125" style="63" customWidth="1"/>
    <col min="9488" max="9728" width="9.140625" style="63"/>
    <col min="9729" max="9729" width="6.85546875" style="63" customWidth="1"/>
    <col min="9730" max="9730" width="10" style="63" customWidth="1"/>
    <col min="9731" max="9731" width="11.28515625" style="63" customWidth="1"/>
    <col min="9732" max="9732" width="11.85546875" style="63" customWidth="1"/>
    <col min="9733" max="9737" width="9.140625" style="63"/>
    <col min="9738" max="9738" width="10.7109375" style="63" customWidth="1"/>
    <col min="9739" max="9741" width="9.140625" style="63"/>
    <col min="9742" max="9742" width="10.85546875" style="63" customWidth="1"/>
    <col min="9743" max="9743" width="19.5703125" style="63" customWidth="1"/>
    <col min="9744" max="9984" width="9.140625" style="63"/>
    <col min="9985" max="9985" width="6.85546875" style="63" customWidth="1"/>
    <col min="9986" max="9986" width="10" style="63" customWidth="1"/>
    <col min="9987" max="9987" width="11.28515625" style="63" customWidth="1"/>
    <col min="9988" max="9988" width="11.85546875" style="63" customWidth="1"/>
    <col min="9989" max="9993" width="9.140625" style="63"/>
    <col min="9994" max="9994" width="10.7109375" style="63" customWidth="1"/>
    <col min="9995" max="9997" width="9.140625" style="63"/>
    <col min="9998" max="9998" width="10.85546875" style="63" customWidth="1"/>
    <col min="9999" max="9999" width="19.5703125" style="63" customWidth="1"/>
    <col min="10000" max="10240" width="9.140625" style="63"/>
    <col min="10241" max="10241" width="6.85546875" style="63" customWidth="1"/>
    <col min="10242" max="10242" width="10" style="63" customWidth="1"/>
    <col min="10243" max="10243" width="11.28515625" style="63" customWidth="1"/>
    <col min="10244" max="10244" width="11.85546875" style="63" customWidth="1"/>
    <col min="10245" max="10249" width="9.140625" style="63"/>
    <col min="10250" max="10250" width="10.7109375" style="63" customWidth="1"/>
    <col min="10251" max="10253" width="9.140625" style="63"/>
    <col min="10254" max="10254" width="10.85546875" style="63" customWidth="1"/>
    <col min="10255" max="10255" width="19.5703125" style="63" customWidth="1"/>
    <col min="10256" max="10496" width="9.140625" style="63"/>
    <col min="10497" max="10497" width="6.85546875" style="63" customWidth="1"/>
    <col min="10498" max="10498" width="10" style="63" customWidth="1"/>
    <col min="10499" max="10499" width="11.28515625" style="63" customWidth="1"/>
    <col min="10500" max="10500" width="11.85546875" style="63" customWidth="1"/>
    <col min="10501" max="10505" width="9.140625" style="63"/>
    <col min="10506" max="10506" width="10.7109375" style="63" customWidth="1"/>
    <col min="10507" max="10509" width="9.140625" style="63"/>
    <col min="10510" max="10510" width="10.85546875" style="63" customWidth="1"/>
    <col min="10511" max="10511" width="19.5703125" style="63" customWidth="1"/>
    <col min="10512" max="10752" width="9.140625" style="63"/>
    <col min="10753" max="10753" width="6.85546875" style="63" customWidth="1"/>
    <col min="10754" max="10754" width="10" style="63" customWidth="1"/>
    <col min="10755" max="10755" width="11.28515625" style="63" customWidth="1"/>
    <col min="10756" max="10756" width="11.85546875" style="63" customWidth="1"/>
    <col min="10757" max="10761" width="9.140625" style="63"/>
    <col min="10762" max="10762" width="10.7109375" style="63" customWidth="1"/>
    <col min="10763" max="10765" width="9.140625" style="63"/>
    <col min="10766" max="10766" width="10.85546875" style="63" customWidth="1"/>
    <col min="10767" max="10767" width="19.5703125" style="63" customWidth="1"/>
    <col min="10768" max="11008" width="9.140625" style="63"/>
    <col min="11009" max="11009" width="6.85546875" style="63" customWidth="1"/>
    <col min="11010" max="11010" width="10" style="63" customWidth="1"/>
    <col min="11011" max="11011" width="11.28515625" style="63" customWidth="1"/>
    <col min="11012" max="11012" width="11.85546875" style="63" customWidth="1"/>
    <col min="11013" max="11017" width="9.140625" style="63"/>
    <col min="11018" max="11018" width="10.7109375" style="63" customWidth="1"/>
    <col min="11019" max="11021" width="9.140625" style="63"/>
    <col min="11022" max="11022" width="10.85546875" style="63" customWidth="1"/>
    <col min="11023" max="11023" width="19.5703125" style="63" customWidth="1"/>
    <col min="11024" max="11264" width="9.140625" style="63"/>
    <col min="11265" max="11265" width="6.85546875" style="63" customWidth="1"/>
    <col min="11266" max="11266" width="10" style="63" customWidth="1"/>
    <col min="11267" max="11267" width="11.28515625" style="63" customWidth="1"/>
    <col min="11268" max="11268" width="11.85546875" style="63" customWidth="1"/>
    <col min="11269" max="11273" width="9.140625" style="63"/>
    <col min="11274" max="11274" width="10.7109375" style="63" customWidth="1"/>
    <col min="11275" max="11277" width="9.140625" style="63"/>
    <col min="11278" max="11278" width="10.85546875" style="63" customWidth="1"/>
    <col min="11279" max="11279" width="19.5703125" style="63" customWidth="1"/>
    <col min="11280" max="11520" width="9.140625" style="63"/>
    <col min="11521" max="11521" width="6.85546875" style="63" customWidth="1"/>
    <col min="11522" max="11522" width="10" style="63" customWidth="1"/>
    <col min="11523" max="11523" width="11.28515625" style="63" customWidth="1"/>
    <col min="11524" max="11524" width="11.85546875" style="63" customWidth="1"/>
    <col min="11525" max="11529" width="9.140625" style="63"/>
    <col min="11530" max="11530" width="10.7109375" style="63" customWidth="1"/>
    <col min="11531" max="11533" width="9.140625" style="63"/>
    <col min="11534" max="11534" width="10.85546875" style="63" customWidth="1"/>
    <col min="11535" max="11535" width="19.5703125" style="63" customWidth="1"/>
    <col min="11536" max="11776" width="9.140625" style="63"/>
    <col min="11777" max="11777" width="6.85546875" style="63" customWidth="1"/>
    <col min="11778" max="11778" width="10" style="63" customWidth="1"/>
    <col min="11779" max="11779" width="11.28515625" style="63" customWidth="1"/>
    <col min="11780" max="11780" width="11.85546875" style="63" customWidth="1"/>
    <col min="11781" max="11785" width="9.140625" style="63"/>
    <col min="11786" max="11786" width="10.7109375" style="63" customWidth="1"/>
    <col min="11787" max="11789" width="9.140625" style="63"/>
    <col min="11790" max="11790" width="10.85546875" style="63" customWidth="1"/>
    <col min="11791" max="11791" width="19.5703125" style="63" customWidth="1"/>
    <col min="11792" max="12032" width="9.140625" style="63"/>
    <col min="12033" max="12033" width="6.85546875" style="63" customWidth="1"/>
    <col min="12034" max="12034" width="10" style="63" customWidth="1"/>
    <col min="12035" max="12035" width="11.28515625" style="63" customWidth="1"/>
    <col min="12036" max="12036" width="11.85546875" style="63" customWidth="1"/>
    <col min="12037" max="12041" width="9.140625" style="63"/>
    <col min="12042" max="12042" width="10.7109375" style="63" customWidth="1"/>
    <col min="12043" max="12045" width="9.140625" style="63"/>
    <col min="12046" max="12046" width="10.85546875" style="63" customWidth="1"/>
    <col min="12047" max="12047" width="19.5703125" style="63" customWidth="1"/>
    <col min="12048" max="12288" width="9.140625" style="63"/>
    <col min="12289" max="12289" width="6.85546875" style="63" customWidth="1"/>
    <col min="12290" max="12290" width="10" style="63" customWidth="1"/>
    <col min="12291" max="12291" width="11.28515625" style="63" customWidth="1"/>
    <col min="12292" max="12292" width="11.85546875" style="63" customWidth="1"/>
    <col min="12293" max="12297" width="9.140625" style="63"/>
    <col min="12298" max="12298" width="10.7109375" style="63" customWidth="1"/>
    <col min="12299" max="12301" width="9.140625" style="63"/>
    <col min="12302" max="12302" width="10.85546875" style="63" customWidth="1"/>
    <col min="12303" max="12303" width="19.5703125" style="63" customWidth="1"/>
    <col min="12304" max="12544" width="9.140625" style="63"/>
    <col min="12545" max="12545" width="6.85546875" style="63" customWidth="1"/>
    <col min="12546" max="12546" width="10" style="63" customWidth="1"/>
    <col min="12547" max="12547" width="11.28515625" style="63" customWidth="1"/>
    <col min="12548" max="12548" width="11.85546875" style="63" customWidth="1"/>
    <col min="12549" max="12553" width="9.140625" style="63"/>
    <col min="12554" max="12554" width="10.7109375" style="63" customWidth="1"/>
    <col min="12555" max="12557" width="9.140625" style="63"/>
    <col min="12558" max="12558" width="10.85546875" style="63" customWidth="1"/>
    <col min="12559" max="12559" width="19.5703125" style="63" customWidth="1"/>
    <col min="12560" max="12800" width="9.140625" style="63"/>
    <col min="12801" max="12801" width="6.85546875" style="63" customWidth="1"/>
    <col min="12802" max="12802" width="10" style="63" customWidth="1"/>
    <col min="12803" max="12803" width="11.28515625" style="63" customWidth="1"/>
    <col min="12804" max="12804" width="11.85546875" style="63" customWidth="1"/>
    <col min="12805" max="12809" width="9.140625" style="63"/>
    <col min="12810" max="12810" width="10.7109375" style="63" customWidth="1"/>
    <col min="12811" max="12813" width="9.140625" style="63"/>
    <col min="12814" max="12814" width="10.85546875" style="63" customWidth="1"/>
    <col min="12815" max="12815" width="19.5703125" style="63" customWidth="1"/>
    <col min="12816" max="13056" width="9.140625" style="63"/>
    <col min="13057" max="13057" width="6.85546875" style="63" customWidth="1"/>
    <col min="13058" max="13058" width="10" style="63" customWidth="1"/>
    <col min="13059" max="13059" width="11.28515625" style="63" customWidth="1"/>
    <col min="13060" max="13060" width="11.85546875" style="63" customWidth="1"/>
    <col min="13061" max="13065" width="9.140625" style="63"/>
    <col min="13066" max="13066" width="10.7109375" style="63" customWidth="1"/>
    <col min="13067" max="13069" width="9.140625" style="63"/>
    <col min="13070" max="13070" width="10.85546875" style="63" customWidth="1"/>
    <col min="13071" max="13071" width="19.5703125" style="63" customWidth="1"/>
    <col min="13072" max="13312" width="9.140625" style="63"/>
    <col min="13313" max="13313" width="6.85546875" style="63" customWidth="1"/>
    <col min="13314" max="13314" width="10" style="63" customWidth="1"/>
    <col min="13315" max="13315" width="11.28515625" style="63" customWidth="1"/>
    <col min="13316" max="13316" width="11.85546875" style="63" customWidth="1"/>
    <col min="13317" max="13321" width="9.140625" style="63"/>
    <col min="13322" max="13322" width="10.7109375" style="63" customWidth="1"/>
    <col min="13323" max="13325" width="9.140625" style="63"/>
    <col min="13326" max="13326" width="10.85546875" style="63" customWidth="1"/>
    <col min="13327" max="13327" width="19.5703125" style="63" customWidth="1"/>
    <col min="13328" max="13568" width="9.140625" style="63"/>
    <col min="13569" max="13569" width="6.85546875" style="63" customWidth="1"/>
    <col min="13570" max="13570" width="10" style="63" customWidth="1"/>
    <col min="13571" max="13571" width="11.28515625" style="63" customWidth="1"/>
    <col min="13572" max="13572" width="11.85546875" style="63" customWidth="1"/>
    <col min="13573" max="13577" width="9.140625" style="63"/>
    <col min="13578" max="13578" width="10.7109375" style="63" customWidth="1"/>
    <col min="13579" max="13581" width="9.140625" style="63"/>
    <col min="13582" max="13582" width="10.85546875" style="63" customWidth="1"/>
    <col min="13583" max="13583" width="19.5703125" style="63" customWidth="1"/>
    <col min="13584" max="13824" width="9.140625" style="63"/>
    <col min="13825" max="13825" width="6.85546875" style="63" customWidth="1"/>
    <col min="13826" max="13826" width="10" style="63" customWidth="1"/>
    <col min="13827" max="13827" width="11.28515625" style="63" customWidth="1"/>
    <col min="13828" max="13828" width="11.85546875" style="63" customWidth="1"/>
    <col min="13829" max="13833" width="9.140625" style="63"/>
    <col min="13834" max="13834" width="10.7109375" style="63" customWidth="1"/>
    <col min="13835" max="13837" width="9.140625" style="63"/>
    <col min="13838" max="13838" width="10.85546875" style="63" customWidth="1"/>
    <col min="13839" max="13839" width="19.5703125" style="63" customWidth="1"/>
    <col min="13840" max="14080" width="9.140625" style="63"/>
    <col min="14081" max="14081" width="6.85546875" style="63" customWidth="1"/>
    <col min="14082" max="14082" width="10" style="63" customWidth="1"/>
    <col min="14083" max="14083" width="11.28515625" style="63" customWidth="1"/>
    <col min="14084" max="14084" width="11.85546875" style="63" customWidth="1"/>
    <col min="14085" max="14089" width="9.140625" style="63"/>
    <col min="14090" max="14090" width="10.7109375" style="63" customWidth="1"/>
    <col min="14091" max="14093" width="9.140625" style="63"/>
    <col min="14094" max="14094" width="10.85546875" style="63" customWidth="1"/>
    <col min="14095" max="14095" width="19.5703125" style="63" customWidth="1"/>
    <col min="14096" max="14336" width="9.140625" style="63"/>
    <col min="14337" max="14337" width="6.85546875" style="63" customWidth="1"/>
    <col min="14338" max="14338" width="10" style="63" customWidth="1"/>
    <col min="14339" max="14339" width="11.28515625" style="63" customWidth="1"/>
    <col min="14340" max="14340" width="11.85546875" style="63" customWidth="1"/>
    <col min="14341" max="14345" width="9.140625" style="63"/>
    <col min="14346" max="14346" width="10.7109375" style="63" customWidth="1"/>
    <col min="14347" max="14349" width="9.140625" style="63"/>
    <col min="14350" max="14350" width="10.85546875" style="63" customWidth="1"/>
    <col min="14351" max="14351" width="19.5703125" style="63" customWidth="1"/>
    <col min="14352" max="14592" width="9.140625" style="63"/>
    <col min="14593" max="14593" width="6.85546875" style="63" customWidth="1"/>
    <col min="14594" max="14594" width="10" style="63" customWidth="1"/>
    <col min="14595" max="14595" width="11.28515625" style="63" customWidth="1"/>
    <col min="14596" max="14596" width="11.85546875" style="63" customWidth="1"/>
    <col min="14597" max="14601" width="9.140625" style="63"/>
    <col min="14602" max="14602" width="10.7109375" style="63" customWidth="1"/>
    <col min="14603" max="14605" width="9.140625" style="63"/>
    <col min="14606" max="14606" width="10.85546875" style="63" customWidth="1"/>
    <col min="14607" max="14607" width="19.5703125" style="63" customWidth="1"/>
    <col min="14608" max="14848" width="9.140625" style="63"/>
    <col min="14849" max="14849" width="6.85546875" style="63" customWidth="1"/>
    <col min="14850" max="14850" width="10" style="63" customWidth="1"/>
    <col min="14851" max="14851" width="11.28515625" style="63" customWidth="1"/>
    <col min="14852" max="14852" width="11.85546875" style="63" customWidth="1"/>
    <col min="14853" max="14857" width="9.140625" style="63"/>
    <col min="14858" max="14858" width="10.7109375" style="63" customWidth="1"/>
    <col min="14859" max="14861" width="9.140625" style="63"/>
    <col min="14862" max="14862" width="10.85546875" style="63" customWidth="1"/>
    <col min="14863" max="14863" width="19.5703125" style="63" customWidth="1"/>
    <col min="14864" max="15104" width="9.140625" style="63"/>
    <col min="15105" max="15105" width="6.85546875" style="63" customWidth="1"/>
    <col min="15106" max="15106" width="10" style="63" customWidth="1"/>
    <col min="15107" max="15107" width="11.28515625" style="63" customWidth="1"/>
    <col min="15108" max="15108" width="11.85546875" style="63" customWidth="1"/>
    <col min="15109" max="15113" width="9.140625" style="63"/>
    <col min="15114" max="15114" width="10.7109375" style="63" customWidth="1"/>
    <col min="15115" max="15117" width="9.140625" style="63"/>
    <col min="15118" max="15118" width="10.85546875" style="63" customWidth="1"/>
    <col min="15119" max="15119" width="19.5703125" style="63" customWidth="1"/>
    <col min="15120" max="15360" width="9.140625" style="63"/>
    <col min="15361" max="15361" width="6.85546875" style="63" customWidth="1"/>
    <col min="15362" max="15362" width="10" style="63" customWidth="1"/>
    <col min="15363" max="15363" width="11.28515625" style="63" customWidth="1"/>
    <col min="15364" max="15364" width="11.85546875" style="63" customWidth="1"/>
    <col min="15365" max="15369" width="9.140625" style="63"/>
    <col min="15370" max="15370" width="10.7109375" style="63" customWidth="1"/>
    <col min="15371" max="15373" width="9.140625" style="63"/>
    <col min="15374" max="15374" width="10.85546875" style="63" customWidth="1"/>
    <col min="15375" max="15375" width="19.5703125" style="63" customWidth="1"/>
    <col min="15376" max="15616" width="9.140625" style="63"/>
    <col min="15617" max="15617" width="6.85546875" style="63" customWidth="1"/>
    <col min="15618" max="15618" width="10" style="63" customWidth="1"/>
    <col min="15619" max="15619" width="11.28515625" style="63" customWidth="1"/>
    <col min="15620" max="15620" width="11.85546875" style="63" customWidth="1"/>
    <col min="15621" max="15625" width="9.140625" style="63"/>
    <col min="15626" max="15626" width="10.7109375" style="63" customWidth="1"/>
    <col min="15627" max="15629" width="9.140625" style="63"/>
    <col min="15630" max="15630" width="10.85546875" style="63" customWidth="1"/>
    <col min="15631" max="15631" width="19.5703125" style="63" customWidth="1"/>
    <col min="15632" max="15872" width="9.140625" style="63"/>
    <col min="15873" max="15873" width="6.85546875" style="63" customWidth="1"/>
    <col min="15874" max="15874" width="10" style="63" customWidth="1"/>
    <col min="15875" max="15875" width="11.28515625" style="63" customWidth="1"/>
    <col min="15876" max="15876" width="11.85546875" style="63" customWidth="1"/>
    <col min="15877" max="15881" width="9.140625" style="63"/>
    <col min="15882" max="15882" width="10.7109375" style="63" customWidth="1"/>
    <col min="15883" max="15885" width="9.140625" style="63"/>
    <col min="15886" max="15886" width="10.85546875" style="63" customWidth="1"/>
    <col min="15887" max="15887" width="19.5703125" style="63" customWidth="1"/>
    <col min="15888" max="16128" width="9.140625" style="63"/>
    <col min="16129" max="16129" width="6.85546875" style="63" customWidth="1"/>
    <col min="16130" max="16130" width="10" style="63" customWidth="1"/>
    <col min="16131" max="16131" width="11.28515625" style="63" customWidth="1"/>
    <col min="16132" max="16132" width="11.85546875" style="63" customWidth="1"/>
    <col min="16133" max="16137" width="9.140625" style="63"/>
    <col min="16138" max="16138" width="10.7109375" style="63" customWidth="1"/>
    <col min="16139" max="16141" width="9.140625" style="63"/>
    <col min="16142" max="16142" width="10.85546875" style="63" customWidth="1"/>
    <col min="16143" max="16143" width="19.5703125" style="63" customWidth="1"/>
    <col min="16144" max="16384" width="9.140625" style="63"/>
  </cols>
  <sheetData>
    <row r="1" spans="2:15" ht="18" customHeight="1" x14ac:dyDescent="0.2">
      <c r="B1" s="105" t="s">
        <v>88</v>
      </c>
      <c r="C1" s="105"/>
      <c r="D1" s="105"/>
      <c r="E1" s="105"/>
      <c r="F1" s="105"/>
      <c r="G1" s="105"/>
      <c r="H1" s="105"/>
      <c r="I1" s="105"/>
      <c r="J1" s="105"/>
      <c r="K1" s="105"/>
      <c r="L1" s="105"/>
      <c r="M1" s="105"/>
      <c r="N1" s="105"/>
      <c r="O1" s="105"/>
    </row>
    <row r="2" spans="2:15" x14ac:dyDescent="0.2">
      <c r="B2" s="105"/>
      <c r="C2" s="105"/>
      <c r="D2" s="105"/>
      <c r="E2" s="105"/>
      <c r="F2" s="105"/>
      <c r="G2" s="105"/>
      <c r="H2" s="105"/>
      <c r="I2" s="105"/>
      <c r="J2" s="105"/>
      <c r="K2" s="105"/>
      <c r="L2" s="105"/>
      <c r="M2" s="105"/>
      <c r="N2" s="105"/>
      <c r="O2" s="105"/>
    </row>
    <row r="3" spans="2:15" x14ac:dyDescent="0.2">
      <c r="B3" s="105"/>
      <c r="C3" s="105"/>
      <c r="D3" s="105"/>
      <c r="E3" s="105"/>
      <c r="F3" s="105"/>
      <c r="G3" s="105"/>
      <c r="H3" s="105"/>
      <c r="I3" s="105"/>
      <c r="J3" s="105"/>
      <c r="K3" s="105"/>
      <c r="L3" s="105"/>
      <c r="M3" s="105"/>
      <c r="N3" s="105"/>
      <c r="O3" s="105"/>
    </row>
    <row r="4" spans="2:15" ht="21" customHeight="1" x14ac:dyDescent="0.2">
      <c r="B4" s="106" t="s">
        <v>89</v>
      </c>
      <c r="C4" s="106"/>
      <c r="D4" s="106"/>
      <c r="E4" s="106"/>
      <c r="F4" s="106"/>
      <c r="G4" s="106"/>
      <c r="H4" s="106"/>
      <c r="I4" s="106"/>
      <c r="J4" s="106"/>
      <c r="K4" s="106"/>
      <c r="L4" s="106"/>
      <c r="M4" s="106"/>
      <c r="N4" s="106"/>
      <c r="O4" s="106"/>
    </row>
    <row r="5" spans="2:15" ht="19.5" customHeight="1" x14ac:dyDescent="0.2">
      <c r="B5" s="106"/>
      <c r="C5" s="106"/>
      <c r="D5" s="106"/>
      <c r="E5" s="106"/>
      <c r="F5" s="106"/>
      <c r="G5" s="106"/>
      <c r="H5" s="106"/>
      <c r="I5" s="106"/>
      <c r="J5" s="106"/>
      <c r="K5" s="106"/>
      <c r="L5" s="106"/>
      <c r="M5" s="106"/>
      <c r="N5" s="106"/>
      <c r="O5" s="106"/>
    </row>
    <row r="6" spans="2:15" ht="18" customHeight="1" x14ac:dyDescent="0.2">
      <c r="B6" s="106"/>
      <c r="C6" s="106"/>
      <c r="D6" s="106"/>
      <c r="E6" s="106"/>
      <c r="F6" s="106"/>
      <c r="G6" s="106"/>
      <c r="H6" s="106"/>
      <c r="I6" s="106"/>
      <c r="J6" s="106"/>
      <c r="K6" s="106"/>
      <c r="L6" s="106"/>
      <c r="M6" s="106"/>
      <c r="N6" s="106"/>
      <c r="O6" s="106"/>
    </row>
    <row r="7" spans="2:15" ht="19.5" customHeight="1" x14ac:dyDescent="0.2">
      <c r="B7" s="106"/>
      <c r="C7" s="106"/>
      <c r="D7" s="106"/>
      <c r="E7" s="106"/>
      <c r="F7" s="106"/>
      <c r="G7" s="106"/>
      <c r="H7" s="106"/>
      <c r="I7" s="106"/>
      <c r="J7" s="106"/>
      <c r="K7" s="106"/>
      <c r="L7" s="106"/>
      <c r="M7" s="106"/>
      <c r="N7" s="106"/>
      <c r="O7" s="106"/>
    </row>
    <row r="8" spans="2:15" ht="20.25" customHeight="1" x14ac:dyDescent="0.2">
      <c r="B8" s="106"/>
      <c r="C8" s="106"/>
      <c r="D8" s="106"/>
      <c r="E8" s="106"/>
      <c r="F8" s="106"/>
      <c r="G8" s="106"/>
      <c r="H8" s="106"/>
      <c r="I8" s="106"/>
      <c r="J8" s="106"/>
      <c r="K8" s="106"/>
      <c r="L8" s="106"/>
      <c r="M8" s="106"/>
      <c r="N8" s="106"/>
      <c r="O8" s="106"/>
    </row>
    <row r="9" spans="2:15" ht="15" customHeight="1" x14ac:dyDescent="0.2">
      <c r="B9" s="106"/>
      <c r="C9" s="106"/>
      <c r="D9" s="106"/>
      <c r="E9" s="106"/>
      <c r="F9" s="106"/>
      <c r="G9" s="106"/>
      <c r="H9" s="106"/>
      <c r="I9" s="106"/>
      <c r="J9" s="106"/>
      <c r="K9" s="106"/>
      <c r="L9" s="106"/>
      <c r="M9" s="106"/>
      <c r="N9" s="106"/>
      <c r="O9" s="106"/>
    </row>
    <row r="11" spans="2:15" ht="14.25" customHeight="1" x14ac:dyDescent="0.25">
      <c r="B11" s="103" t="s">
        <v>90</v>
      </c>
      <c r="C11" s="103"/>
      <c r="D11" s="103"/>
      <c r="E11" s="64" t="s">
        <v>102</v>
      </c>
      <c r="G11" s="103" t="s">
        <v>91</v>
      </c>
      <c r="H11" s="103"/>
      <c r="I11" s="103"/>
      <c r="J11" s="64">
        <v>252</v>
      </c>
    </row>
    <row r="12" spans="2:15" ht="14.25" customHeight="1" x14ac:dyDescent="0.25">
      <c r="B12" s="103" t="s">
        <v>92</v>
      </c>
      <c r="C12" s="103"/>
      <c r="D12" s="103"/>
      <c r="E12" s="65">
        <v>0.13964270614446417</v>
      </c>
      <c r="G12" s="103" t="s">
        <v>93</v>
      </c>
      <c r="H12" s="103"/>
      <c r="I12" s="103"/>
      <c r="J12" s="64">
        <v>252</v>
      </c>
    </row>
    <row r="13" spans="2:15" ht="14.25" customHeight="1" x14ac:dyDescent="0.25">
      <c r="B13" s="103" t="s">
        <v>94</v>
      </c>
      <c r="C13" s="103"/>
      <c r="D13" s="103"/>
      <c r="E13" s="65">
        <v>0.54952261489455034</v>
      </c>
      <c r="G13" s="103" t="s">
        <v>95</v>
      </c>
      <c r="H13" s="103"/>
      <c r="I13" s="103"/>
      <c r="J13" s="64">
        <v>1</v>
      </c>
    </row>
    <row r="14" spans="2:15" ht="14.25" customHeight="1" x14ac:dyDescent="0.25">
      <c r="B14" s="103" t="s">
        <v>96</v>
      </c>
      <c r="C14" s="103"/>
      <c r="D14" s="103"/>
      <c r="E14" s="65">
        <v>2.4783150590801578E-5</v>
      </c>
      <c r="G14" s="103" t="s">
        <v>97</v>
      </c>
      <c r="H14" s="103"/>
      <c r="I14" s="103"/>
      <c r="J14" s="66" t="b">
        <v>1</v>
      </c>
    </row>
    <row r="16" spans="2:15" ht="12.75" customHeight="1" x14ac:dyDescent="0.2">
      <c r="B16" s="67" t="s">
        <v>98</v>
      </c>
      <c r="C16" s="68" t="s">
        <v>99</v>
      </c>
      <c r="D16" s="67" t="s">
        <v>100</v>
      </c>
      <c r="F16" s="104" t="s">
        <v>101</v>
      </c>
      <c r="G16" s="104"/>
      <c r="H16" s="104"/>
      <c r="I16" s="104"/>
      <c r="J16" s="104"/>
      <c r="K16" s="104"/>
      <c r="L16" s="104"/>
      <c r="M16" s="104"/>
      <c r="N16" s="104"/>
      <c r="O16" s="104"/>
    </row>
    <row r="17" spans="2:15" ht="12.75" customHeight="1" x14ac:dyDescent="0.2">
      <c r="B17" s="69">
        <v>0</v>
      </c>
      <c r="C17" s="70">
        <v>105.76362101166683</v>
      </c>
      <c r="D17" s="69"/>
      <c r="F17" s="104"/>
      <c r="G17" s="104"/>
      <c r="H17" s="104"/>
      <c r="I17" s="104"/>
      <c r="J17" s="104"/>
      <c r="K17" s="104"/>
      <c r="L17" s="104"/>
      <c r="M17" s="104"/>
      <c r="N17" s="104"/>
      <c r="O17" s="104"/>
    </row>
    <row r="18" spans="2:15" ht="12.75" customHeight="1" x14ac:dyDescent="0.2">
      <c r="B18" s="69">
        <v>1</v>
      </c>
      <c r="C18" s="70">
        <v>104.56615193223956</v>
      </c>
      <c r="D18" s="69"/>
      <c r="F18" s="104"/>
      <c r="G18" s="104"/>
      <c r="H18" s="104"/>
      <c r="I18" s="104"/>
      <c r="J18" s="104"/>
      <c r="K18" s="104"/>
      <c r="L18" s="104"/>
      <c r="M18" s="104"/>
      <c r="N18" s="104"/>
      <c r="O18" s="104"/>
    </row>
    <row r="19" spans="2:15" ht="12.75" customHeight="1" x14ac:dyDescent="0.2">
      <c r="B19" s="69">
        <v>2</v>
      </c>
      <c r="C19" s="70">
        <v>104.83395277362308</v>
      </c>
      <c r="D19" s="71">
        <v>0.14781442778839396</v>
      </c>
      <c r="F19" s="104"/>
      <c r="G19" s="104"/>
      <c r="H19" s="104"/>
      <c r="I19" s="104"/>
      <c r="J19" s="104"/>
      <c r="K19" s="104"/>
      <c r="L19" s="104"/>
      <c r="M19" s="104"/>
      <c r="N19" s="104"/>
      <c r="O19" s="104"/>
    </row>
    <row r="20" spans="2:15" ht="12.75" customHeight="1" x14ac:dyDescent="0.2">
      <c r="B20" s="69">
        <v>3</v>
      </c>
      <c r="C20" s="70">
        <v>105.31384724392646</v>
      </c>
      <c r="D20" s="71">
        <v>0.13594908839117562</v>
      </c>
      <c r="F20" s="104"/>
      <c r="G20" s="104"/>
      <c r="H20" s="104"/>
      <c r="I20" s="104"/>
      <c r="J20" s="104"/>
      <c r="K20" s="104"/>
      <c r="L20" s="104"/>
      <c r="M20" s="104"/>
      <c r="N20" s="104"/>
      <c r="O20" s="104"/>
    </row>
    <row r="21" spans="2:15" ht="12.75" customHeight="1" x14ac:dyDescent="0.2">
      <c r="B21" s="69">
        <v>4</v>
      </c>
      <c r="C21" s="70">
        <v>104.30000650954011</v>
      </c>
      <c r="D21" s="71">
        <v>0.13090362826944879</v>
      </c>
      <c r="F21" s="104"/>
      <c r="G21" s="104"/>
      <c r="H21" s="104"/>
      <c r="I21" s="104"/>
      <c r="J21" s="104"/>
      <c r="K21" s="104"/>
      <c r="L21" s="104"/>
      <c r="M21" s="104"/>
      <c r="N21" s="104"/>
      <c r="O21" s="104"/>
    </row>
    <row r="22" spans="2:15" ht="12.75" customHeight="1" x14ac:dyDescent="0.2">
      <c r="B22" s="69">
        <v>5</v>
      </c>
      <c r="C22" s="70">
        <v>105.47210117810427</v>
      </c>
      <c r="D22" s="71">
        <v>0.13767639967341602</v>
      </c>
      <c r="F22" s="104"/>
      <c r="G22" s="104"/>
      <c r="H22" s="104"/>
      <c r="I22" s="104"/>
      <c r="J22" s="104"/>
      <c r="K22" s="104"/>
      <c r="L22" s="104"/>
      <c r="M22" s="104"/>
      <c r="N22" s="104"/>
      <c r="O22" s="104"/>
    </row>
    <row r="23" spans="2:15" ht="12.75" customHeight="1" x14ac:dyDescent="0.2">
      <c r="B23" s="69">
        <v>6</v>
      </c>
      <c r="C23" s="70">
        <v>104.46302583932699</v>
      </c>
      <c r="D23" s="71">
        <v>0.14510693926493798</v>
      </c>
      <c r="F23" s="104"/>
      <c r="G23" s="104"/>
      <c r="H23" s="104"/>
      <c r="I23" s="104"/>
      <c r="J23" s="104"/>
      <c r="K23" s="104"/>
      <c r="L23" s="104"/>
      <c r="M23" s="104"/>
      <c r="N23" s="104"/>
      <c r="O23" s="104"/>
    </row>
    <row r="24" spans="2:15" ht="12.75" customHeight="1" x14ac:dyDescent="0.2">
      <c r="B24" s="69">
        <v>7</v>
      </c>
      <c r="C24" s="70">
        <v>104.82744293780101</v>
      </c>
      <c r="D24" s="71">
        <v>0.14514890401540179</v>
      </c>
      <c r="F24" s="104"/>
      <c r="G24" s="104"/>
      <c r="H24" s="104"/>
      <c r="I24" s="104"/>
      <c r="J24" s="104"/>
      <c r="K24" s="104"/>
      <c r="L24" s="104"/>
      <c r="M24" s="104"/>
      <c r="N24" s="104"/>
      <c r="O24" s="104"/>
    </row>
    <row r="25" spans="2:15" ht="12.75" customHeight="1" x14ac:dyDescent="0.2">
      <c r="B25" s="69">
        <v>8</v>
      </c>
      <c r="C25" s="70">
        <v>105.3953353695006</v>
      </c>
      <c r="D25" s="71">
        <v>0.13509094467067106</v>
      </c>
      <c r="F25" s="104"/>
      <c r="G25" s="104"/>
      <c r="H25" s="104"/>
      <c r="I25" s="104"/>
      <c r="J25" s="104"/>
      <c r="K25" s="104"/>
      <c r="L25" s="104"/>
      <c r="M25" s="104"/>
      <c r="N25" s="104"/>
      <c r="O25" s="104"/>
    </row>
    <row r="26" spans="2:15" x14ac:dyDescent="0.2">
      <c r="B26" s="69">
        <v>9</v>
      </c>
      <c r="C26" s="70">
        <v>106.8533824642428</v>
      </c>
      <c r="D26" s="71">
        <v>0.1315336389924219</v>
      </c>
    </row>
    <row r="27" spans="2:15" x14ac:dyDescent="0.2">
      <c r="B27" s="69">
        <v>10</v>
      </c>
      <c r="C27" s="70">
        <v>107.28406401950409</v>
      </c>
      <c r="D27" s="71">
        <v>0.14965096182603885</v>
      </c>
    </row>
    <row r="28" spans="2:15" x14ac:dyDescent="0.2">
      <c r="B28" s="69">
        <v>11</v>
      </c>
      <c r="C28" s="70">
        <v>106.53940851685969</v>
      </c>
      <c r="D28" s="71">
        <v>0.13828060258487679</v>
      </c>
    </row>
    <row r="29" spans="2:15" x14ac:dyDescent="0.2">
      <c r="B29" s="69">
        <v>12</v>
      </c>
      <c r="C29" s="70">
        <v>107.00105029413467</v>
      </c>
      <c r="D29" s="71">
        <v>0.13586852589078721</v>
      </c>
    </row>
    <row r="30" spans="2:15" x14ac:dyDescent="0.2">
      <c r="B30" s="69">
        <v>13</v>
      </c>
      <c r="C30" s="70">
        <v>106.28653446067561</v>
      </c>
      <c r="D30" s="71">
        <v>0.13056621697981793</v>
      </c>
    </row>
    <row r="31" spans="2:15" x14ac:dyDescent="0.2">
      <c r="B31" s="69">
        <v>14</v>
      </c>
      <c r="C31" s="70">
        <v>104.87524977567284</v>
      </c>
      <c r="D31" s="71">
        <v>0.13112231312380174</v>
      </c>
    </row>
    <row r="32" spans="2:15" x14ac:dyDescent="0.2">
      <c r="B32" s="69">
        <v>15</v>
      </c>
      <c r="C32" s="70">
        <v>103.26724627571562</v>
      </c>
      <c r="D32" s="71">
        <v>0.14825993514299371</v>
      </c>
    </row>
    <row r="33" spans="2:4" x14ac:dyDescent="0.2">
      <c r="B33" s="69">
        <v>16</v>
      </c>
      <c r="C33" s="70">
        <v>103.37380322756844</v>
      </c>
      <c r="D33" s="71">
        <v>0.16348013513455992</v>
      </c>
    </row>
    <row r="34" spans="2:4" x14ac:dyDescent="0.2">
      <c r="B34" s="69">
        <v>17</v>
      </c>
      <c r="C34" s="70">
        <v>103.93465730826856</v>
      </c>
      <c r="D34" s="71">
        <v>0.14480742239501795</v>
      </c>
    </row>
    <row r="35" spans="2:4" x14ac:dyDescent="0.2">
      <c r="B35" s="69">
        <v>18</v>
      </c>
      <c r="C35" s="70">
        <v>104.08919559002324</v>
      </c>
      <c r="D35" s="71">
        <v>0.1371081956969312</v>
      </c>
    </row>
    <row r="36" spans="2:4" x14ac:dyDescent="0.2">
      <c r="B36" s="69">
        <v>19</v>
      </c>
      <c r="C36" s="70">
        <v>103.75841421585625</v>
      </c>
      <c r="D36" s="71">
        <v>0.12904775888580336</v>
      </c>
    </row>
    <row r="37" spans="2:4" x14ac:dyDescent="0.2">
      <c r="B37" s="69">
        <v>20</v>
      </c>
      <c r="C37" s="70">
        <v>105.42582019360279</v>
      </c>
      <c r="D37" s="71">
        <v>0.12551191975802642</v>
      </c>
    </row>
    <row r="38" spans="2:4" x14ac:dyDescent="0.2">
      <c r="B38" s="69">
        <v>21</v>
      </c>
      <c r="C38" s="70">
        <v>105.12379054511401</v>
      </c>
      <c r="D38" s="71">
        <v>0.15442122561030125</v>
      </c>
    </row>
    <row r="39" spans="2:4" x14ac:dyDescent="0.2">
      <c r="B39" s="69">
        <v>22</v>
      </c>
      <c r="C39" s="70">
        <v>105.81521894963043</v>
      </c>
      <c r="D39" s="71">
        <v>0.14013875581771881</v>
      </c>
    </row>
    <row r="40" spans="2:4" x14ac:dyDescent="0.2">
      <c r="B40" s="69">
        <v>23</v>
      </c>
      <c r="C40" s="70">
        <v>105.98366943330825</v>
      </c>
      <c r="D40" s="71">
        <v>0.13619744201275016</v>
      </c>
    </row>
    <row r="41" spans="2:4" x14ac:dyDescent="0.2">
      <c r="B41" s="69">
        <v>24</v>
      </c>
      <c r="C41" s="70">
        <v>105.11778328619845</v>
      </c>
      <c r="D41" s="71">
        <v>0.12856086300634109</v>
      </c>
    </row>
    <row r="42" spans="2:4" x14ac:dyDescent="0.2">
      <c r="B42" s="69">
        <v>25</v>
      </c>
      <c r="C42" s="70">
        <v>104.2050377849754</v>
      </c>
      <c r="D42" s="71">
        <v>0.13302642750937255</v>
      </c>
    </row>
    <row r="43" spans="2:4" x14ac:dyDescent="0.2">
      <c r="B43" s="69">
        <v>26</v>
      </c>
      <c r="C43" s="70">
        <v>103.71884677913644</v>
      </c>
      <c r="D43" s="71">
        <v>0.13655079595151845</v>
      </c>
    </row>
    <row r="44" spans="2:4" x14ac:dyDescent="0.2">
      <c r="B44" s="69">
        <v>27</v>
      </c>
      <c r="C44" s="70">
        <v>104.23994988673724</v>
      </c>
      <c r="D44" s="71">
        <v>0.13138285519291543</v>
      </c>
    </row>
    <row r="45" spans="2:4" x14ac:dyDescent="0.2">
      <c r="B45" s="69">
        <v>28</v>
      </c>
      <c r="C45" s="70">
        <v>102.74336507865308</v>
      </c>
      <c r="D45" s="71">
        <v>0.1288982273155394</v>
      </c>
    </row>
    <row r="46" spans="2:4" x14ac:dyDescent="0.2">
      <c r="B46" s="69">
        <v>29</v>
      </c>
      <c r="C46" s="70">
        <v>102.73435798922169</v>
      </c>
      <c r="D46" s="71">
        <v>0.15078016102454092</v>
      </c>
    </row>
    <row r="47" spans="2:4" x14ac:dyDescent="0.2">
      <c r="B47" s="69">
        <v>30</v>
      </c>
      <c r="C47" s="70">
        <v>103.59509881318283</v>
      </c>
      <c r="D47" s="71">
        <v>0.13688985557361374</v>
      </c>
    </row>
    <row r="48" spans="2:4" x14ac:dyDescent="0.2">
      <c r="B48" s="69">
        <v>31</v>
      </c>
      <c r="C48" s="70">
        <v>102.6111103337289</v>
      </c>
      <c r="D48" s="71">
        <v>0.13781301894492573</v>
      </c>
    </row>
    <row r="49" spans="2:4" x14ac:dyDescent="0.2">
      <c r="B49" s="69">
        <v>32</v>
      </c>
      <c r="C49" s="70">
        <v>102.45578888649976</v>
      </c>
      <c r="D49" s="71">
        <v>0.14102259720986399</v>
      </c>
    </row>
    <row r="50" spans="2:4" x14ac:dyDescent="0.2">
      <c r="B50" s="69">
        <v>33</v>
      </c>
      <c r="C50" s="70">
        <v>101.74491072456183</v>
      </c>
      <c r="D50" s="71">
        <v>0.13135701974773908</v>
      </c>
    </row>
    <row r="51" spans="2:4" x14ac:dyDescent="0.2">
      <c r="B51" s="69">
        <v>34</v>
      </c>
      <c r="C51" s="70">
        <v>102.23509257688659</v>
      </c>
      <c r="D51" s="71">
        <v>0.13203447139621827</v>
      </c>
    </row>
    <row r="52" spans="2:4" x14ac:dyDescent="0.2">
      <c r="B52" s="69">
        <v>35</v>
      </c>
      <c r="C52" s="70">
        <v>102.68915153336349</v>
      </c>
      <c r="D52" s="71">
        <v>0.12898877853441046</v>
      </c>
    </row>
    <row r="53" spans="2:4" x14ac:dyDescent="0.2">
      <c r="B53" s="69">
        <v>36</v>
      </c>
      <c r="C53" s="70">
        <v>104.14565309314298</v>
      </c>
      <c r="D53" s="71">
        <v>0.12680470224398463</v>
      </c>
    </row>
    <row r="54" spans="2:4" x14ac:dyDescent="0.2">
      <c r="B54" s="69">
        <v>37</v>
      </c>
      <c r="C54" s="70">
        <v>104.37692926386772</v>
      </c>
      <c r="D54" s="71">
        <v>0.14853135996820313</v>
      </c>
    </row>
    <row r="55" spans="2:4" x14ac:dyDescent="0.2">
      <c r="B55" s="69">
        <v>38</v>
      </c>
      <c r="C55" s="70">
        <v>104.75286761322543</v>
      </c>
      <c r="D55" s="71">
        <v>0.1361684165158816</v>
      </c>
    </row>
    <row r="56" spans="2:4" x14ac:dyDescent="0.2">
      <c r="B56" s="69">
        <v>39</v>
      </c>
      <c r="C56" s="70">
        <v>105.17629498645837</v>
      </c>
      <c r="D56" s="71">
        <v>0.12995913446321997</v>
      </c>
    </row>
    <row r="57" spans="2:4" x14ac:dyDescent="0.2">
      <c r="B57" s="69">
        <v>40</v>
      </c>
      <c r="C57" s="70">
        <v>105.07629942147032</v>
      </c>
      <c r="D57" s="71">
        <v>0.126882238058344</v>
      </c>
    </row>
    <row r="58" spans="2:4" x14ac:dyDescent="0.2">
      <c r="B58" s="69">
        <v>41</v>
      </c>
      <c r="C58" s="70">
        <v>105.62458994561244</v>
      </c>
      <c r="D58" s="71">
        <v>0.12297972852570858</v>
      </c>
    </row>
    <row r="59" spans="2:4" x14ac:dyDescent="0.2">
      <c r="B59" s="69">
        <v>42</v>
      </c>
      <c r="C59" s="70">
        <v>105.5712253684582</v>
      </c>
      <c r="D59" s="71">
        <v>0.12453718139506645</v>
      </c>
    </row>
    <row r="60" spans="2:4" x14ac:dyDescent="0.2">
      <c r="B60" s="69">
        <v>43</v>
      </c>
      <c r="C60" s="70">
        <v>105.20007170039821</v>
      </c>
      <c r="D60" s="71">
        <v>0.12156137208839361</v>
      </c>
    </row>
    <row r="61" spans="2:4" x14ac:dyDescent="0.2">
      <c r="B61" s="69">
        <v>44</v>
      </c>
      <c r="C61" s="70">
        <v>104.16304781290782</v>
      </c>
      <c r="D61" s="71">
        <v>0.12166438022497568</v>
      </c>
    </row>
    <row r="62" spans="2:4" x14ac:dyDescent="0.2">
      <c r="B62" s="69">
        <v>45</v>
      </c>
      <c r="C62" s="70">
        <v>104.12203655817545</v>
      </c>
      <c r="D62" s="71">
        <v>0.13354039809564766</v>
      </c>
    </row>
    <row r="63" spans="2:4" x14ac:dyDescent="0.2">
      <c r="B63" s="69">
        <v>46</v>
      </c>
      <c r="C63" s="70">
        <v>102.64996918373301</v>
      </c>
      <c r="D63" s="71">
        <v>0.12669044464293994</v>
      </c>
    </row>
    <row r="64" spans="2:4" x14ac:dyDescent="0.2">
      <c r="B64" s="69">
        <v>47</v>
      </c>
      <c r="C64" s="70">
        <v>101.68361883646959</v>
      </c>
      <c r="D64" s="71">
        <v>0.14899657489931842</v>
      </c>
    </row>
    <row r="65" spans="2:4" x14ac:dyDescent="0.2">
      <c r="B65" s="69">
        <v>48</v>
      </c>
      <c r="C65" s="70">
        <v>102.08448102853249</v>
      </c>
      <c r="D65" s="71">
        <v>0.14694569160679627</v>
      </c>
    </row>
    <row r="66" spans="2:4" x14ac:dyDescent="0.2">
      <c r="B66" s="69">
        <v>49</v>
      </c>
      <c r="C66" s="70">
        <v>101.20399695812138</v>
      </c>
      <c r="D66" s="71">
        <v>0.13658684527819343</v>
      </c>
    </row>
    <row r="67" spans="2:4" x14ac:dyDescent="0.2">
      <c r="B67" s="69">
        <v>50</v>
      </c>
      <c r="C67" s="70">
        <v>100.48884399880306</v>
      </c>
      <c r="D67" s="71">
        <v>0.1383395233967937</v>
      </c>
    </row>
    <row r="68" spans="2:4" x14ac:dyDescent="0.2">
      <c r="B68" s="69">
        <v>51</v>
      </c>
      <c r="C68" s="70">
        <v>98.458950229047289</v>
      </c>
      <c r="D68" s="71">
        <v>0.1361312588375666</v>
      </c>
    </row>
    <row r="69" spans="2:4" x14ac:dyDescent="0.2">
      <c r="B69" s="69">
        <v>52</v>
      </c>
      <c r="C69" s="70">
        <v>99.784814731305872</v>
      </c>
      <c r="D69" s="71">
        <v>0.17630560183488886</v>
      </c>
    </row>
    <row r="70" spans="2:4" x14ac:dyDescent="0.2">
      <c r="B70" s="69">
        <v>53</v>
      </c>
      <c r="C70" s="70">
        <v>100.64173429602793</v>
      </c>
      <c r="D70" s="71">
        <v>0.17211307695383243</v>
      </c>
    </row>
    <row r="71" spans="2:4" x14ac:dyDescent="0.2">
      <c r="B71" s="69">
        <v>54</v>
      </c>
      <c r="C71" s="70">
        <v>101.27805818903997</v>
      </c>
      <c r="D71" s="71">
        <v>0.15841999887040067</v>
      </c>
    </row>
    <row r="72" spans="2:4" x14ac:dyDescent="0.2">
      <c r="B72" s="69">
        <v>55</v>
      </c>
      <c r="C72" s="70">
        <v>103.13028301110326</v>
      </c>
      <c r="D72" s="71">
        <v>0.14640553107215984</v>
      </c>
    </row>
    <row r="73" spans="2:4" x14ac:dyDescent="0.2">
      <c r="B73" s="69">
        <v>56</v>
      </c>
      <c r="C73" s="70">
        <v>103.65932792387439</v>
      </c>
      <c r="D73" s="71">
        <v>0.17199537045620841</v>
      </c>
    </row>
    <row r="74" spans="2:4" x14ac:dyDescent="0.2">
      <c r="B74" s="69">
        <v>57</v>
      </c>
      <c r="C74" s="70">
        <v>104.60452842914259</v>
      </c>
      <c r="D74" s="71">
        <v>0.15304532421205411</v>
      </c>
    </row>
    <row r="75" spans="2:4" x14ac:dyDescent="0.2">
      <c r="B75" s="69">
        <v>58</v>
      </c>
      <c r="C75" s="70">
        <v>105.12407258254709</v>
      </c>
      <c r="D75" s="71">
        <v>0.14837833183437996</v>
      </c>
    </row>
    <row r="76" spans="2:4" x14ac:dyDescent="0.2">
      <c r="B76" s="69">
        <v>59</v>
      </c>
      <c r="C76" s="70">
        <v>105.57954447861304</v>
      </c>
      <c r="D76" s="71">
        <v>0.13859115735214272</v>
      </c>
    </row>
    <row r="77" spans="2:4" x14ac:dyDescent="0.2">
      <c r="B77" s="69">
        <v>60</v>
      </c>
      <c r="C77" s="70">
        <v>105.2761733826412</v>
      </c>
      <c r="D77" s="71">
        <v>0.13212896029895785</v>
      </c>
    </row>
    <row r="78" spans="2:4" x14ac:dyDescent="0.2">
      <c r="B78" s="69">
        <v>61</v>
      </c>
      <c r="C78" s="70">
        <v>107.04168623466271</v>
      </c>
      <c r="D78" s="71">
        <v>0.12700524434385665</v>
      </c>
    </row>
    <row r="79" spans="2:4" x14ac:dyDescent="0.2">
      <c r="B79" s="69">
        <v>62</v>
      </c>
      <c r="C79" s="70">
        <v>106.43443724149833</v>
      </c>
      <c r="D79" s="71">
        <v>0.15761599641227034</v>
      </c>
    </row>
    <row r="80" spans="2:4" x14ac:dyDescent="0.2">
      <c r="B80" s="69">
        <v>63</v>
      </c>
      <c r="C80" s="70">
        <v>108.12449720017996</v>
      </c>
      <c r="D80" s="71">
        <v>0.14503798022490497</v>
      </c>
    </row>
    <row r="81" spans="2:4" x14ac:dyDescent="0.2">
      <c r="B81" s="69">
        <v>64</v>
      </c>
      <c r="C81" s="70">
        <v>108.84098270437174</v>
      </c>
      <c r="D81" s="71">
        <v>0.16290798436215748</v>
      </c>
    </row>
    <row r="82" spans="2:4" x14ac:dyDescent="0.2">
      <c r="B82" s="69">
        <v>65</v>
      </c>
      <c r="C82" s="70">
        <v>109.94826896181482</v>
      </c>
      <c r="D82" s="71">
        <v>0.14954653445669658</v>
      </c>
    </row>
    <row r="83" spans="2:4" x14ac:dyDescent="0.2">
      <c r="B83" s="69">
        <v>66</v>
      </c>
      <c r="C83" s="70">
        <v>110.54387655363432</v>
      </c>
      <c r="D83" s="71">
        <v>0.14879641772408198</v>
      </c>
    </row>
    <row r="84" spans="2:4" x14ac:dyDescent="0.2">
      <c r="B84" s="69">
        <v>67</v>
      </c>
      <c r="C84" s="70">
        <v>111.16249214694568</v>
      </c>
      <c r="D84" s="71">
        <v>0.13942415766451979</v>
      </c>
    </row>
    <row r="85" spans="2:4" x14ac:dyDescent="0.2">
      <c r="B85" s="69">
        <v>68</v>
      </c>
      <c r="C85" s="70">
        <v>110.9168673411224</v>
      </c>
      <c r="D85" s="71">
        <v>0.13425150027704913</v>
      </c>
    </row>
    <row r="86" spans="2:4" x14ac:dyDescent="0.2">
      <c r="B86" s="69">
        <v>69</v>
      </c>
      <c r="C86" s="70">
        <v>111.21409219347484</v>
      </c>
      <c r="D86" s="71">
        <v>0.1277569781124516</v>
      </c>
    </row>
    <row r="87" spans="2:4" x14ac:dyDescent="0.2">
      <c r="B87" s="69">
        <v>70</v>
      </c>
      <c r="C87" s="70">
        <v>111.05657646931948</v>
      </c>
      <c r="D87" s="71">
        <v>0.12436476602516958</v>
      </c>
    </row>
    <row r="88" spans="2:4" x14ac:dyDescent="0.2">
      <c r="B88" s="69">
        <v>71</v>
      </c>
      <c r="C88" s="70">
        <v>110.86597097931669</v>
      </c>
      <c r="D88" s="71">
        <v>0.12171806940552686</v>
      </c>
    </row>
    <row r="89" spans="2:4" x14ac:dyDescent="0.2">
      <c r="B89" s="69">
        <v>72</v>
      </c>
      <c r="C89" s="70">
        <v>111.13313464958057</v>
      </c>
      <c r="D89" s="71">
        <v>0.12037659965254882</v>
      </c>
    </row>
    <row r="90" spans="2:4" x14ac:dyDescent="0.2">
      <c r="B90" s="69">
        <v>73</v>
      </c>
      <c r="C90" s="70">
        <v>111.28691603034981</v>
      </c>
      <c r="D90" s="71">
        <v>0.12005034498593084</v>
      </c>
    </row>
    <row r="91" spans="2:4" x14ac:dyDescent="0.2">
      <c r="B91" s="69">
        <v>74</v>
      </c>
      <c r="C91" s="70">
        <v>112.26873629496293</v>
      </c>
      <c r="D91" s="71">
        <v>0.11929966015506377</v>
      </c>
    </row>
    <row r="92" spans="2:4" x14ac:dyDescent="0.2">
      <c r="B92" s="69">
        <v>75</v>
      </c>
      <c r="C92" s="70">
        <v>112.91811395784649</v>
      </c>
      <c r="D92" s="71">
        <v>0.12954315729113131</v>
      </c>
    </row>
    <row r="93" spans="2:4" x14ac:dyDescent="0.2">
      <c r="B93" s="69">
        <v>76</v>
      </c>
      <c r="C93" s="70">
        <v>113.01959546214945</v>
      </c>
      <c r="D93" s="71">
        <v>0.12898712595924836</v>
      </c>
    </row>
    <row r="94" spans="2:4" x14ac:dyDescent="0.2">
      <c r="B94" s="69">
        <v>77</v>
      </c>
      <c r="C94" s="70">
        <v>113.97904454383935</v>
      </c>
      <c r="D94" s="71">
        <v>0.12416332716432441</v>
      </c>
    </row>
    <row r="95" spans="2:4" x14ac:dyDescent="0.2">
      <c r="B95" s="69">
        <v>78</v>
      </c>
      <c r="C95" s="70">
        <v>112.95841485367575</v>
      </c>
      <c r="D95" s="71">
        <v>0.13126979330489519</v>
      </c>
    </row>
    <row r="96" spans="2:4" x14ac:dyDescent="0.2">
      <c r="B96" s="69">
        <v>79</v>
      </c>
      <c r="C96" s="70">
        <v>113.60373631752812</v>
      </c>
      <c r="D96" s="71">
        <v>0.13624145465737725</v>
      </c>
    </row>
    <row r="97" spans="2:4" x14ac:dyDescent="0.2">
      <c r="B97" s="69">
        <v>80</v>
      </c>
      <c r="C97" s="70">
        <v>114.57601833934271</v>
      </c>
      <c r="D97" s="71">
        <v>0.13261759651736277</v>
      </c>
    </row>
    <row r="98" spans="2:4" x14ac:dyDescent="0.2">
      <c r="B98" s="69">
        <v>81</v>
      </c>
      <c r="C98" s="70">
        <v>114.24808768065974</v>
      </c>
      <c r="D98" s="71">
        <v>0.13588881135156322</v>
      </c>
    </row>
    <row r="99" spans="2:4" x14ac:dyDescent="0.2">
      <c r="B99" s="69">
        <v>82</v>
      </c>
      <c r="C99" s="70">
        <v>115.11315738672043</v>
      </c>
      <c r="D99" s="71">
        <v>0.12915806662952192</v>
      </c>
    </row>
    <row r="100" spans="2:4" x14ac:dyDescent="0.2">
      <c r="B100" s="69">
        <v>83</v>
      </c>
      <c r="C100" s="70">
        <v>116.02347653711468</v>
      </c>
      <c r="D100" s="71">
        <v>0.13196498388543057</v>
      </c>
    </row>
    <row r="101" spans="2:4" x14ac:dyDescent="0.2">
      <c r="B101" s="69">
        <v>84</v>
      </c>
      <c r="C101" s="70">
        <v>117.3387410113065</v>
      </c>
      <c r="D101" s="71">
        <v>0.13415869538455452</v>
      </c>
    </row>
    <row r="102" spans="2:4" x14ac:dyDescent="0.2">
      <c r="B102" s="69">
        <v>85</v>
      </c>
      <c r="C102" s="70">
        <v>117.70700547330868</v>
      </c>
      <c r="D102" s="71">
        <v>0.14355300642924693</v>
      </c>
    </row>
    <row r="103" spans="2:4" x14ac:dyDescent="0.2">
      <c r="B103" s="69">
        <v>86</v>
      </c>
      <c r="C103" s="70">
        <v>117.80180663235649</v>
      </c>
      <c r="D103" s="71">
        <v>0.13384752212470186</v>
      </c>
    </row>
    <row r="104" spans="2:4" x14ac:dyDescent="0.2">
      <c r="B104" s="69">
        <v>87</v>
      </c>
      <c r="C104" s="70">
        <v>119.00327817382772</v>
      </c>
      <c r="D104" s="71">
        <v>0.1269367846953694</v>
      </c>
    </row>
    <row r="105" spans="2:4" x14ac:dyDescent="0.2">
      <c r="B105" s="69">
        <v>88</v>
      </c>
      <c r="C105" s="70">
        <v>117.6537841229425</v>
      </c>
      <c r="D105" s="71">
        <v>0.13683313608846248</v>
      </c>
    </row>
    <row r="106" spans="2:4" x14ac:dyDescent="0.2">
      <c r="B106" s="69">
        <v>89</v>
      </c>
      <c r="C106" s="70">
        <v>118.07539879074955</v>
      </c>
      <c r="D106" s="71">
        <v>0.145297430146686</v>
      </c>
    </row>
    <row r="107" spans="2:4" x14ac:dyDescent="0.2">
      <c r="B107" s="69">
        <v>90</v>
      </c>
      <c r="C107" s="70">
        <v>117.84966362766102</v>
      </c>
      <c r="D107" s="71">
        <v>0.13526565090940959</v>
      </c>
    </row>
    <row r="108" spans="2:4" x14ac:dyDescent="0.2">
      <c r="B108" s="69">
        <v>91</v>
      </c>
      <c r="C108" s="70">
        <v>118.18190992812018</v>
      </c>
      <c r="D108" s="71">
        <v>0.12817457090874884</v>
      </c>
    </row>
    <row r="109" spans="2:4" x14ac:dyDescent="0.2">
      <c r="B109" s="69">
        <v>92</v>
      </c>
      <c r="C109" s="70">
        <v>118.64512694960061</v>
      </c>
      <c r="D109" s="71">
        <v>0.12470851815738865</v>
      </c>
    </row>
    <row r="110" spans="2:4" x14ac:dyDescent="0.2">
      <c r="B110" s="69">
        <v>93</v>
      </c>
      <c r="C110" s="70">
        <v>119.1682739088652</v>
      </c>
      <c r="D110" s="71">
        <v>0.12381497619135066</v>
      </c>
    </row>
    <row r="111" spans="2:4" x14ac:dyDescent="0.2">
      <c r="B111" s="69">
        <v>94</v>
      </c>
      <c r="C111" s="70">
        <v>118.89331128905168</v>
      </c>
      <c r="D111" s="71">
        <v>0.12389829001301371</v>
      </c>
    </row>
    <row r="112" spans="2:4" x14ac:dyDescent="0.2">
      <c r="B112" s="69">
        <v>95</v>
      </c>
      <c r="C112" s="70">
        <v>118.55675860352919</v>
      </c>
      <c r="D112" s="71">
        <v>0.1219374327933167</v>
      </c>
    </row>
    <row r="113" spans="2:4" x14ac:dyDescent="0.2">
      <c r="B113" s="69">
        <v>96</v>
      </c>
      <c r="C113" s="70">
        <v>117.95776017133119</v>
      </c>
      <c r="D113" s="71">
        <v>0.12123875778178261</v>
      </c>
    </row>
    <row r="114" spans="2:4" x14ac:dyDescent="0.2">
      <c r="B114" s="69">
        <v>97</v>
      </c>
      <c r="C114" s="70">
        <v>117.94932579724009</v>
      </c>
      <c r="D114" s="71">
        <v>0.1233918499209108</v>
      </c>
    </row>
    <row r="115" spans="2:4" x14ac:dyDescent="0.2">
      <c r="B115" s="69">
        <v>98</v>
      </c>
      <c r="C115" s="70">
        <v>118.27116491376991</v>
      </c>
      <c r="D115" s="71">
        <v>0.12088141781560184</v>
      </c>
    </row>
    <row r="116" spans="2:4" x14ac:dyDescent="0.2">
      <c r="B116" s="69">
        <v>99</v>
      </c>
      <c r="C116" s="70">
        <v>119.00432341257817</v>
      </c>
      <c r="D116" s="71">
        <v>0.12056716851736797</v>
      </c>
    </row>
    <row r="117" spans="2:4" x14ac:dyDescent="0.2">
      <c r="B117" s="69">
        <v>100</v>
      </c>
      <c r="C117" s="70">
        <v>118.2994109049712</v>
      </c>
      <c r="D117" s="71">
        <v>0.12480934200418183</v>
      </c>
    </row>
    <row r="118" spans="2:4" x14ac:dyDescent="0.2">
      <c r="B118" s="69">
        <v>101</v>
      </c>
      <c r="C118" s="70">
        <v>118.64669891633964</v>
      </c>
      <c r="D118" s="71">
        <v>0.12667885467198425</v>
      </c>
    </row>
    <row r="119" spans="2:4" x14ac:dyDescent="0.2">
      <c r="B119" s="69">
        <v>102</v>
      </c>
      <c r="C119" s="70">
        <v>118.00045063464782</v>
      </c>
      <c r="D119" s="71">
        <v>0.12396056037201984</v>
      </c>
    </row>
    <row r="120" spans="2:4" x14ac:dyDescent="0.2">
      <c r="B120" s="69">
        <v>103</v>
      </c>
      <c r="C120" s="70">
        <v>117.62663119319043</v>
      </c>
      <c r="D120" s="71">
        <v>0.12545584336274471</v>
      </c>
    </row>
    <row r="121" spans="2:4" x14ac:dyDescent="0.2">
      <c r="B121" s="69">
        <v>104</v>
      </c>
      <c r="C121" s="70">
        <v>116.68477377746579</v>
      </c>
      <c r="D121" s="71">
        <v>0.12348549770541475</v>
      </c>
    </row>
    <row r="122" spans="2:4" x14ac:dyDescent="0.2">
      <c r="B122" s="69">
        <v>105</v>
      </c>
      <c r="C122" s="70">
        <v>116.09740816885518</v>
      </c>
      <c r="D122" s="71">
        <v>0.12999708610525129</v>
      </c>
    </row>
    <row r="123" spans="2:4" x14ac:dyDescent="0.2">
      <c r="B123" s="69">
        <v>106</v>
      </c>
      <c r="C123" s="70">
        <v>117.42536196854202</v>
      </c>
      <c r="D123" s="71">
        <v>0.12817197780203474</v>
      </c>
    </row>
    <row r="124" spans="2:4" x14ac:dyDescent="0.2">
      <c r="B124" s="69">
        <v>107</v>
      </c>
      <c r="C124" s="70">
        <v>119.32848156447589</v>
      </c>
      <c r="D124" s="71">
        <v>0.14080082602516822</v>
      </c>
    </row>
    <row r="125" spans="2:4" x14ac:dyDescent="0.2">
      <c r="B125" s="69">
        <v>108</v>
      </c>
      <c r="C125" s="70">
        <v>119.73478598832979</v>
      </c>
      <c r="D125" s="71">
        <v>0.1619730174349292</v>
      </c>
    </row>
    <row r="126" spans="2:4" x14ac:dyDescent="0.2">
      <c r="B126" s="69">
        <v>109</v>
      </c>
      <c r="C126" s="70">
        <v>119.63951793104866</v>
      </c>
      <c r="D126" s="71">
        <v>0.14515099739519829</v>
      </c>
    </row>
    <row r="127" spans="2:4" x14ac:dyDescent="0.2">
      <c r="B127" s="69">
        <v>110</v>
      </c>
      <c r="C127" s="70">
        <v>119.96060924597738</v>
      </c>
      <c r="D127" s="71">
        <v>0.13358681894942345</v>
      </c>
    </row>
    <row r="128" spans="2:4" x14ac:dyDescent="0.2">
      <c r="B128" s="69">
        <v>111</v>
      </c>
      <c r="C128" s="70">
        <v>121.11690616470584</v>
      </c>
      <c r="D128" s="71">
        <v>0.12768953455730608</v>
      </c>
    </row>
    <row r="129" spans="2:4" x14ac:dyDescent="0.2">
      <c r="B129" s="69">
        <v>112</v>
      </c>
      <c r="C129" s="70">
        <v>120.52670034148221</v>
      </c>
      <c r="D129" s="71">
        <v>0.13580634305708486</v>
      </c>
    </row>
    <row r="130" spans="2:4" x14ac:dyDescent="0.2">
      <c r="B130" s="69">
        <v>113</v>
      </c>
      <c r="C130" s="70">
        <v>120.58633537196525</v>
      </c>
      <c r="D130" s="71">
        <v>0.1312254682374133</v>
      </c>
    </row>
    <row r="131" spans="2:4" x14ac:dyDescent="0.2">
      <c r="B131" s="69">
        <v>114</v>
      </c>
      <c r="C131" s="70">
        <v>121.47937694605049</v>
      </c>
      <c r="D131" s="71">
        <v>0.12536671004692079</v>
      </c>
    </row>
    <row r="132" spans="2:4" x14ac:dyDescent="0.2">
      <c r="B132" s="69">
        <v>115</v>
      </c>
      <c r="C132" s="70">
        <v>119.96380501982604</v>
      </c>
      <c r="D132" s="71">
        <v>0.1296068626970702</v>
      </c>
    </row>
    <row r="133" spans="2:4" x14ac:dyDescent="0.2">
      <c r="B133" s="69">
        <v>116</v>
      </c>
      <c r="C133" s="70">
        <v>120.34898770268443</v>
      </c>
      <c r="D133" s="71">
        <v>0.14499182600672508</v>
      </c>
    </row>
    <row r="134" spans="2:4" x14ac:dyDescent="0.2">
      <c r="B134" s="69">
        <v>117</v>
      </c>
      <c r="C134" s="70">
        <v>120.49774546316618</v>
      </c>
      <c r="D134" s="71">
        <v>0.13475678097896959</v>
      </c>
    </row>
    <row r="135" spans="2:4" x14ac:dyDescent="0.2">
      <c r="B135" s="69">
        <v>118</v>
      </c>
      <c r="C135" s="70">
        <v>120.71028098445213</v>
      </c>
      <c r="D135" s="71">
        <v>0.1275854508002465</v>
      </c>
    </row>
    <row r="136" spans="2:4" x14ac:dyDescent="0.2">
      <c r="B136" s="69">
        <v>119</v>
      </c>
      <c r="C136" s="70">
        <v>121.25001556126004</v>
      </c>
      <c r="D136" s="71">
        <v>0.12369233419191027</v>
      </c>
    </row>
    <row r="137" spans="2:4" x14ac:dyDescent="0.2">
      <c r="B137" s="69">
        <v>120</v>
      </c>
      <c r="C137" s="70">
        <v>121.32914729227977</v>
      </c>
      <c r="D137" s="71">
        <v>0.12390862259872198</v>
      </c>
    </row>
    <row r="138" spans="2:4" x14ac:dyDescent="0.2">
      <c r="B138" s="69">
        <v>121</v>
      </c>
      <c r="C138" s="70">
        <v>120.67440957118882</v>
      </c>
      <c r="D138" s="71">
        <v>0.12123260234643313</v>
      </c>
    </row>
    <row r="139" spans="2:4" x14ac:dyDescent="0.2">
      <c r="B139" s="69">
        <v>122</v>
      </c>
      <c r="C139" s="70">
        <v>120.91374044357977</v>
      </c>
      <c r="D139" s="71">
        <v>0.12390398216156399</v>
      </c>
    </row>
    <row r="140" spans="2:4" x14ac:dyDescent="0.2">
      <c r="B140" s="69">
        <v>123</v>
      </c>
      <c r="C140" s="70">
        <v>120.97503830826061</v>
      </c>
      <c r="D140" s="71">
        <v>0.12173690946110305</v>
      </c>
    </row>
    <row r="141" spans="2:4" x14ac:dyDescent="0.2">
      <c r="B141" s="69">
        <v>124</v>
      </c>
      <c r="C141" s="70">
        <v>119.84207491470126</v>
      </c>
      <c r="D141" s="71">
        <v>0.1199927074776528</v>
      </c>
    </row>
    <row r="142" spans="2:4" x14ac:dyDescent="0.2">
      <c r="B142" s="69">
        <v>125</v>
      </c>
      <c r="C142" s="70">
        <v>120.43155027122633</v>
      </c>
      <c r="D142" s="71">
        <v>0.13142724950580337</v>
      </c>
    </row>
    <row r="143" spans="2:4" x14ac:dyDescent="0.2">
      <c r="B143" s="69">
        <v>126</v>
      </c>
      <c r="C143" s="70">
        <v>122.09577703989973</v>
      </c>
      <c r="D143" s="71">
        <v>0.12878102257515936</v>
      </c>
    </row>
    <row r="144" spans="2:4" x14ac:dyDescent="0.2">
      <c r="B144" s="69">
        <v>127</v>
      </c>
      <c r="C144" s="70">
        <v>121.38631328815191</v>
      </c>
      <c r="D144" s="71">
        <v>0.14828063685480802</v>
      </c>
    </row>
    <row r="145" spans="2:4" x14ac:dyDescent="0.2">
      <c r="B145" s="69">
        <v>128</v>
      </c>
      <c r="C145" s="70">
        <v>121.57394785243312</v>
      </c>
      <c r="D145" s="71">
        <v>0.13972436404817459</v>
      </c>
    </row>
    <row r="146" spans="2:4" x14ac:dyDescent="0.2">
      <c r="B146" s="69">
        <v>129</v>
      </c>
      <c r="C146" s="70">
        <v>122.28103789109593</v>
      </c>
      <c r="D146" s="71">
        <v>0.13060467242402801</v>
      </c>
    </row>
    <row r="147" spans="2:4" x14ac:dyDescent="0.2">
      <c r="B147" s="69">
        <v>130</v>
      </c>
      <c r="C147" s="70">
        <v>123.49566992920995</v>
      </c>
      <c r="D147" s="71">
        <v>0.12962398608329179</v>
      </c>
    </row>
    <row r="148" spans="2:4" x14ac:dyDescent="0.2">
      <c r="B148" s="69">
        <v>131</v>
      </c>
      <c r="C148" s="70">
        <v>123.5934756339596</v>
      </c>
      <c r="D148" s="71">
        <v>0.13753743336844743</v>
      </c>
    </row>
    <row r="149" spans="2:4" x14ac:dyDescent="0.2">
      <c r="B149" s="69">
        <v>132</v>
      </c>
      <c r="C149" s="70">
        <v>122.96834911143702</v>
      </c>
      <c r="D149" s="71">
        <v>0.12908322189318031</v>
      </c>
    </row>
    <row r="150" spans="2:4" x14ac:dyDescent="0.2">
      <c r="B150" s="69">
        <v>133</v>
      </c>
      <c r="C150" s="70">
        <v>123.35653166577907</v>
      </c>
      <c r="D150" s="71">
        <v>0.12769725142429017</v>
      </c>
    </row>
    <row r="151" spans="2:4" x14ac:dyDescent="0.2">
      <c r="B151" s="69">
        <v>134</v>
      </c>
      <c r="C151" s="70">
        <v>123.56130858262594</v>
      </c>
      <c r="D151" s="71">
        <v>0.12472274650749136</v>
      </c>
    </row>
    <row r="152" spans="2:4" x14ac:dyDescent="0.2">
      <c r="B152" s="69">
        <v>135</v>
      </c>
      <c r="C152" s="70">
        <v>124.13022728918283</v>
      </c>
      <c r="D152" s="71">
        <v>0.12202627303356342</v>
      </c>
    </row>
    <row r="153" spans="2:4" x14ac:dyDescent="0.2">
      <c r="B153" s="69">
        <v>136</v>
      </c>
      <c r="C153" s="70">
        <v>123.57632605542069</v>
      </c>
      <c r="D153" s="71">
        <v>0.123168898822513</v>
      </c>
    </row>
    <row r="154" spans="2:4" x14ac:dyDescent="0.2">
      <c r="B154" s="69">
        <v>137</v>
      </c>
      <c r="C154" s="70">
        <v>123.22605160003371</v>
      </c>
      <c r="D154" s="71">
        <v>0.12363560530889632</v>
      </c>
    </row>
    <row r="155" spans="2:4" x14ac:dyDescent="0.2">
      <c r="B155" s="69">
        <v>138</v>
      </c>
      <c r="C155" s="70">
        <v>123.14884409125541</v>
      </c>
      <c r="D155" s="71">
        <v>0.12218328625384066</v>
      </c>
    </row>
    <row r="156" spans="2:4" x14ac:dyDescent="0.2">
      <c r="B156" s="69">
        <v>139</v>
      </c>
      <c r="C156" s="70">
        <v>123.37830668369095</v>
      </c>
      <c r="D156" s="71">
        <v>0.12026165540442026</v>
      </c>
    </row>
    <row r="157" spans="2:4" x14ac:dyDescent="0.2">
      <c r="B157" s="69">
        <v>140</v>
      </c>
      <c r="C157" s="70">
        <v>122.59128156914032</v>
      </c>
      <c r="D157" s="71">
        <v>0.11964519788769051</v>
      </c>
    </row>
    <row r="158" spans="2:4" x14ac:dyDescent="0.2">
      <c r="B158" s="69">
        <v>141</v>
      </c>
      <c r="C158" s="70">
        <v>123.13673121732938</v>
      </c>
      <c r="D158" s="71">
        <v>0.12471111478458405</v>
      </c>
    </row>
    <row r="159" spans="2:4" x14ac:dyDescent="0.2">
      <c r="B159" s="69">
        <v>142</v>
      </c>
      <c r="C159" s="70">
        <v>123.63819006716798</v>
      </c>
      <c r="D159" s="71">
        <v>0.12444097923948019</v>
      </c>
    </row>
    <row r="160" spans="2:4" x14ac:dyDescent="0.2">
      <c r="B160" s="69">
        <v>143</v>
      </c>
      <c r="C160" s="70">
        <v>124.37400905211739</v>
      </c>
      <c r="D160" s="71">
        <v>0.12383960832796234</v>
      </c>
    </row>
    <row r="161" spans="2:4" x14ac:dyDescent="0.2">
      <c r="B161" s="69">
        <v>144</v>
      </c>
      <c r="C161" s="70">
        <v>124.64450727077232</v>
      </c>
      <c r="D161" s="71">
        <v>0.12614272183669642</v>
      </c>
    </row>
    <row r="162" spans="2:4" x14ac:dyDescent="0.2">
      <c r="B162" s="69">
        <v>145</v>
      </c>
      <c r="C162" s="70">
        <v>123.47939612096643</v>
      </c>
      <c r="D162" s="71">
        <v>0.12310743562148205</v>
      </c>
    </row>
    <row r="163" spans="2:4" x14ac:dyDescent="0.2">
      <c r="B163" s="69">
        <v>146</v>
      </c>
      <c r="C163" s="70">
        <v>124.39920112667266</v>
      </c>
      <c r="D163" s="71">
        <v>0.13295612957770167</v>
      </c>
    </row>
    <row r="164" spans="2:4" x14ac:dyDescent="0.2">
      <c r="B164" s="69">
        <v>147</v>
      </c>
      <c r="C164" s="70">
        <v>125.72709911835433</v>
      </c>
      <c r="D164" s="71">
        <v>0.13378205202320406</v>
      </c>
    </row>
    <row r="165" spans="2:4" x14ac:dyDescent="0.2">
      <c r="B165" s="69">
        <v>148</v>
      </c>
      <c r="C165" s="70">
        <v>126.64860049525923</v>
      </c>
      <c r="D165" s="71">
        <v>0.14159037529764459</v>
      </c>
    </row>
    <row r="166" spans="2:4" x14ac:dyDescent="0.2">
      <c r="B166" s="69">
        <v>149</v>
      </c>
      <c r="C166" s="70">
        <v>128.29594353692656</v>
      </c>
      <c r="D166" s="71">
        <v>0.13834278515255047</v>
      </c>
    </row>
    <row r="167" spans="2:4" x14ac:dyDescent="0.2">
      <c r="B167" s="69">
        <v>150</v>
      </c>
      <c r="C167" s="70">
        <v>127.99860191767432</v>
      </c>
      <c r="D167" s="71">
        <v>0.15046486950766916</v>
      </c>
    </row>
    <row r="168" spans="2:4" x14ac:dyDescent="0.2">
      <c r="B168" s="69">
        <v>151</v>
      </c>
      <c r="C168" s="70">
        <v>127.06854169274847</v>
      </c>
      <c r="D168" s="71">
        <v>0.13738932255953856</v>
      </c>
    </row>
    <row r="169" spans="2:4" x14ac:dyDescent="0.2">
      <c r="B169" s="69">
        <v>152</v>
      </c>
      <c r="C169" s="70">
        <v>126.04562549026821</v>
      </c>
      <c r="D169" s="71">
        <v>0.13597636803585086</v>
      </c>
    </row>
    <row r="170" spans="2:4" x14ac:dyDescent="0.2">
      <c r="B170" s="69">
        <v>153</v>
      </c>
      <c r="C170" s="70">
        <v>126.23705643405701</v>
      </c>
      <c r="D170" s="71">
        <v>0.13676530486052832</v>
      </c>
    </row>
    <row r="171" spans="2:4" x14ac:dyDescent="0.2">
      <c r="B171" s="69">
        <v>154</v>
      </c>
      <c r="C171" s="70">
        <v>128.72784955145138</v>
      </c>
      <c r="D171" s="71">
        <v>0.12886070663976895</v>
      </c>
    </row>
    <row r="172" spans="2:4" x14ac:dyDescent="0.2">
      <c r="B172" s="69">
        <v>155</v>
      </c>
      <c r="C172" s="70">
        <v>128.72314771150869</v>
      </c>
      <c r="D172" s="71">
        <v>0.16971948541137608</v>
      </c>
    </row>
    <row r="173" spans="2:4" x14ac:dyDescent="0.2">
      <c r="B173" s="69">
        <v>156</v>
      </c>
      <c r="C173" s="70">
        <v>127.79500373481559</v>
      </c>
      <c r="D173" s="71">
        <v>0.14857401189915367</v>
      </c>
    </row>
    <row r="174" spans="2:4" x14ac:dyDescent="0.2">
      <c r="B174" s="69">
        <v>157</v>
      </c>
      <c r="C174" s="70">
        <v>127.5085642045423</v>
      </c>
      <c r="D174" s="71">
        <v>0.14219156660385285</v>
      </c>
    </row>
    <row r="175" spans="2:4" x14ac:dyDescent="0.2">
      <c r="B175" s="69">
        <v>158</v>
      </c>
      <c r="C175" s="70">
        <v>127.44250004627163</v>
      </c>
      <c r="D175" s="71">
        <v>0.13241235449484354</v>
      </c>
    </row>
    <row r="176" spans="2:4" x14ac:dyDescent="0.2">
      <c r="B176" s="69">
        <v>159</v>
      </c>
      <c r="C176" s="70">
        <v>126.59080484882361</v>
      </c>
      <c r="D176" s="71">
        <v>0.12605396761351328</v>
      </c>
    </row>
    <row r="177" spans="2:4" x14ac:dyDescent="0.2">
      <c r="B177" s="69">
        <v>160</v>
      </c>
      <c r="C177" s="70">
        <v>127.48679248210641</v>
      </c>
      <c r="D177" s="71">
        <v>0.12868285904258825</v>
      </c>
    </row>
    <row r="178" spans="2:4" x14ac:dyDescent="0.2">
      <c r="B178" s="69">
        <v>161</v>
      </c>
      <c r="C178" s="70">
        <v>127.64747767192425</v>
      </c>
      <c r="D178" s="71">
        <v>0.13074982899399362</v>
      </c>
    </row>
    <row r="179" spans="2:4" x14ac:dyDescent="0.2">
      <c r="B179" s="69">
        <v>162</v>
      </c>
      <c r="C179" s="70">
        <v>127.30668212435587</v>
      </c>
      <c r="D179" s="71">
        <v>0.12528192545694122</v>
      </c>
    </row>
    <row r="180" spans="2:4" x14ac:dyDescent="0.2">
      <c r="B180" s="69">
        <v>163</v>
      </c>
      <c r="C180" s="70">
        <v>126.11349462727412</v>
      </c>
      <c r="D180" s="71">
        <v>0.12297122608944804</v>
      </c>
    </row>
    <row r="181" spans="2:4" x14ac:dyDescent="0.2">
      <c r="B181" s="69">
        <v>164</v>
      </c>
      <c r="C181" s="70">
        <v>127.4463534879695</v>
      </c>
      <c r="D181" s="71">
        <v>0.1329498543855934</v>
      </c>
    </row>
    <row r="182" spans="2:4" x14ac:dyDescent="0.2">
      <c r="B182" s="69">
        <v>165</v>
      </c>
      <c r="C182" s="70">
        <v>122.1803690685534</v>
      </c>
      <c r="D182" s="71">
        <v>0.14088305178336158</v>
      </c>
    </row>
    <row r="183" spans="2:4" x14ac:dyDescent="0.2">
      <c r="B183" s="69">
        <v>166</v>
      </c>
      <c r="C183" s="70">
        <v>121.42853521336798</v>
      </c>
      <c r="D183" s="71">
        <v>0.28250923754964946</v>
      </c>
    </row>
    <row r="184" spans="2:4" x14ac:dyDescent="0.2">
      <c r="B184" s="69">
        <v>167</v>
      </c>
      <c r="C184" s="70">
        <v>119.81014525860188</v>
      </c>
      <c r="D184" s="71">
        <v>0.22681332418875094</v>
      </c>
    </row>
    <row r="185" spans="2:4" x14ac:dyDescent="0.2">
      <c r="B185" s="69">
        <v>168</v>
      </c>
      <c r="C185" s="70">
        <v>119.25023756686156</v>
      </c>
      <c r="D185" s="71">
        <v>0.20211484121176945</v>
      </c>
    </row>
    <row r="186" spans="2:4" x14ac:dyDescent="0.2">
      <c r="B186" s="69">
        <v>169</v>
      </c>
      <c r="C186" s="70">
        <v>119.6513605995633</v>
      </c>
      <c r="D186" s="71">
        <v>0.17165582148088432</v>
      </c>
    </row>
    <row r="187" spans="2:4" x14ac:dyDescent="0.2">
      <c r="B187" s="69">
        <v>170</v>
      </c>
      <c r="C187" s="70">
        <v>121.33383815041374</v>
      </c>
      <c r="D187" s="71">
        <v>0.15111008205987467</v>
      </c>
    </row>
    <row r="188" spans="2:4" x14ac:dyDescent="0.2">
      <c r="B188" s="69">
        <v>171</v>
      </c>
      <c r="C188" s="70">
        <v>123.02356379950346</v>
      </c>
      <c r="D188" s="71">
        <v>0.16017072959593978</v>
      </c>
    </row>
    <row r="189" spans="2:4" x14ac:dyDescent="0.2">
      <c r="B189" s="69">
        <v>172</v>
      </c>
      <c r="C189" s="70">
        <v>124.4862020676201</v>
      </c>
      <c r="D189" s="71">
        <v>0.16454204638062231</v>
      </c>
    </row>
    <row r="190" spans="2:4" x14ac:dyDescent="0.2">
      <c r="B190" s="69">
        <v>173</v>
      </c>
      <c r="C190" s="70">
        <v>125.45204667559162</v>
      </c>
      <c r="D190" s="71">
        <v>0.16136540361493426</v>
      </c>
    </row>
    <row r="191" spans="2:4" x14ac:dyDescent="0.2">
      <c r="B191" s="69">
        <v>174</v>
      </c>
      <c r="C191" s="70">
        <v>125.6858712208828</v>
      </c>
      <c r="D191" s="71">
        <v>0.15051995645180399</v>
      </c>
    </row>
    <row r="192" spans="2:4" x14ac:dyDescent="0.2">
      <c r="B192" s="69">
        <v>175</v>
      </c>
      <c r="C192" s="70">
        <v>125.67477079346662</v>
      </c>
      <c r="D192" s="71">
        <v>0.13717689572462752</v>
      </c>
    </row>
    <row r="193" spans="2:4" x14ac:dyDescent="0.2">
      <c r="B193" s="69">
        <v>176</v>
      </c>
      <c r="C193" s="70">
        <v>126.51632740216189</v>
      </c>
      <c r="D193" s="71">
        <v>0.12878769608983415</v>
      </c>
    </row>
    <row r="194" spans="2:4" x14ac:dyDescent="0.2">
      <c r="B194" s="69">
        <v>177</v>
      </c>
      <c r="C194" s="70">
        <v>125.16374529642752</v>
      </c>
      <c r="D194" s="71">
        <v>0.13010502858669515</v>
      </c>
    </row>
    <row r="195" spans="2:4" x14ac:dyDescent="0.2">
      <c r="B195" s="69">
        <v>178</v>
      </c>
      <c r="C195" s="70">
        <v>125.02718468656013</v>
      </c>
      <c r="D195" s="71">
        <v>0.14004579414328175</v>
      </c>
    </row>
    <row r="196" spans="2:4" x14ac:dyDescent="0.2">
      <c r="B196" s="69">
        <v>179</v>
      </c>
      <c r="C196" s="70">
        <v>125.65243446688638</v>
      </c>
      <c r="D196" s="71">
        <v>0.13063299926002064</v>
      </c>
    </row>
    <row r="197" spans="2:4" x14ac:dyDescent="0.2">
      <c r="B197" s="69">
        <v>180</v>
      </c>
      <c r="C197" s="70">
        <v>127.22664327017391</v>
      </c>
      <c r="D197" s="71">
        <v>0.12844701291558444</v>
      </c>
    </row>
    <row r="198" spans="2:4" x14ac:dyDescent="0.2">
      <c r="B198" s="69">
        <v>181</v>
      </c>
      <c r="C198" s="70">
        <v>127.59471554883844</v>
      </c>
      <c r="D198" s="71">
        <v>0.14410639586031251</v>
      </c>
    </row>
    <row r="199" spans="2:4" x14ac:dyDescent="0.2">
      <c r="B199" s="69">
        <v>182</v>
      </c>
      <c r="C199" s="70">
        <v>127.6626288883039</v>
      </c>
      <c r="D199" s="71">
        <v>0.13398051839154512</v>
      </c>
    </row>
    <row r="200" spans="2:4" x14ac:dyDescent="0.2">
      <c r="B200" s="69">
        <v>183</v>
      </c>
      <c r="C200" s="70">
        <v>129.44609755433598</v>
      </c>
      <c r="D200" s="71">
        <v>0.12696329038596235</v>
      </c>
    </row>
    <row r="201" spans="2:4" x14ac:dyDescent="0.2">
      <c r="B201" s="69">
        <v>184</v>
      </c>
      <c r="C201" s="70">
        <v>130.63838113701846</v>
      </c>
      <c r="D201" s="71">
        <v>0.14790747469373131</v>
      </c>
    </row>
    <row r="202" spans="2:4" x14ac:dyDescent="0.2">
      <c r="B202" s="69">
        <v>185</v>
      </c>
      <c r="C202" s="70">
        <v>130.9503762720442</v>
      </c>
      <c r="D202" s="71">
        <v>0.14568859766092626</v>
      </c>
    </row>
    <row r="203" spans="2:4" x14ac:dyDescent="0.2">
      <c r="B203" s="69">
        <v>186</v>
      </c>
      <c r="C203" s="70">
        <v>131.61758028454648</v>
      </c>
      <c r="D203" s="71">
        <v>0.13457078794604557</v>
      </c>
    </row>
    <row r="204" spans="2:4" x14ac:dyDescent="0.2">
      <c r="B204" s="69">
        <v>187</v>
      </c>
      <c r="C204" s="70">
        <v>133.04945090219184</v>
      </c>
      <c r="D204" s="71">
        <v>0.13078883298972416</v>
      </c>
    </row>
    <row r="205" spans="2:4" x14ac:dyDescent="0.2">
      <c r="B205" s="69">
        <v>188</v>
      </c>
      <c r="C205" s="70">
        <v>133.7771899046358</v>
      </c>
      <c r="D205" s="71">
        <v>0.14058916552910297</v>
      </c>
    </row>
    <row r="206" spans="2:4" x14ac:dyDescent="0.2">
      <c r="B206" s="69">
        <v>189</v>
      </c>
      <c r="C206" s="70">
        <v>133.95590196397526</v>
      </c>
      <c r="D206" s="71">
        <v>0.13473643244738642</v>
      </c>
    </row>
    <row r="207" spans="2:4" x14ac:dyDescent="0.2">
      <c r="B207" s="69">
        <v>190</v>
      </c>
      <c r="C207" s="70">
        <v>134.99137947919095</v>
      </c>
      <c r="D207" s="71">
        <v>0.12760898312241734</v>
      </c>
    </row>
    <row r="208" spans="2:4" x14ac:dyDescent="0.2">
      <c r="B208" s="69">
        <v>191</v>
      </c>
      <c r="C208" s="70">
        <v>131.23620813576952</v>
      </c>
      <c r="D208" s="71">
        <v>0.13145480366318549</v>
      </c>
    </row>
    <row r="209" spans="2:4" x14ac:dyDescent="0.2">
      <c r="B209" s="69">
        <v>192</v>
      </c>
      <c r="C209" s="70">
        <v>133.14583835793729</v>
      </c>
      <c r="D209" s="71">
        <v>0.20916453380425529</v>
      </c>
    </row>
    <row r="210" spans="2:4" x14ac:dyDescent="0.2">
      <c r="B210" s="69">
        <v>193</v>
      </c>
      <c r="C210" s="70">
        <v>132.407321087187</v>
      </c>
      <c r="D210" s="71">
        <v>0.19398657098981179</v>
      </c>
    </row>
    <row r="211" spans="2:4" x14ac:dyDescent="0.2">
      <c r="B211" s="69">
        <v>194</v>
      </c>
      <c r="C211" s="70">
        <v>130.95574080532674</v>
      </c>
      <c r="D211" s="71">
        <v>0.16737085106763275</v>
      </c>
    </row>
    <row r="212" spans="2:4" x14ac:dyDescent="0.2">
      <c r="B212" s="69">
        <v>195</v>
      </c>
      <c r="C212" s="70">
        <v>133.2279520270049</v>
      </c>
      <c r="D212" s="71">
        <v>0.16098245661765492</v>
      </c>
    </row>
    <row r="213" spans="2:4" x14ac:dyDescent="0.2">
      <c r="B213" s="69">
        <v>196</v>
      </c>
      <c r="C213" s="70">
        <v>132.62310803568829</v>
      </c>
      <c r="D213" s="71">
        <v>0.17578298777826828</v>
      </c>
    </row>
    <row r="214" spans="2:4" x14ac:dyDescent="0.2">
      <c r="B214" s="69">
        <v>197</v>
      </c>
      <c r="C214" s="70">
        <v>132.02550528256791</v>
      </c>
      <c r="D214" s="71">
        <v>0.15477085333099011</v>
      </c>
    </row>
    <row r="215" spans="2:4" x14ac:dyDescent="0.2">
      <c r="B215" s="69">
        <v>198</v>
      </c>
      <c r="C215" s="70">
        <v>132.92516868763241</v>
      </c>
      <c r="D215" s="71">
        <v>0.14186742563860091</v>
      </c>
    </row>
    <row r="216" spans="2:4" x14ac:dyDescent="0.2">
      <c r="B216" s="69">
        <v>199</v>
      </c>
      <c r="C216" s="70">
        <v>134.78165439713797</v>
      </c>
      <c r="D216" s="71">
        <v>0.13757988145791708</v>
      </c>
    </row>
    <row r="217" spans="2:4" x14ac:dyDescent="0.2">
      <c r="B217" s="69">
        <v>200</v>
      </c>
      <c r="C217" s="70">
        <v>134.71690028534346</v>
      </c>
      <c r="D217" s="71">
        <v>0.15302401170051944</v>
      </c>
    </row>
    <row r="218" spans="2:4" x14ac:dyDescent="0.2">
      <c r="B218" s="69">
        <v>201</v>
      </c>
      <c r="C218" s="70">
        <v>133.77204264212668</v>
      </c>
      <c r="D218" s="71">
        <v>0.1382797644806755</v>
      </c>
    </row>
    <row r="219" spans="2:4" x14ac:dyDescent="0.2">
      <c r="B219" s="69">
        <v>202</v>
      </c>
      <c r="C219" s="70">
        <v>133.23121445371609</v>
      </c>
      <c r="D219" s="71">
        <v>0.13600072671406044</v>
      </c>
    </row>
    <row r="220" spans="2:4" x14ac:dyDescent="0.2">
      <c r="B220" s="69">
        <v>203</v>
      </c>
      <c r="C220" s="70">
        <v>132.80516002412026</v>
      </c>
      <c r="D220" s="71">
        <v>0.13033399717199254</v>
      </c>
    </row>
    <row r="221" spans="2:4" x14ac:dyDescent="0.2">
      <c r="B221" s="69">
        <v>204</v>
      </c>
      <c r="C221" s="70">
        <v>134.54088894809109</v>
      </c>
      <c r="D221" s="71">
        <v>0.1262580080132962</v>
      </c>
    </row>
    <row r="222" spans="2:4" x14ac:dyDescent="0.2">
      <c r="B222" s="69">
        <v>205</v>
      </c>
      <c r="C222" s="70">
        <v>133.55319726598998</v>
      </c>
      <c r="D222" s="71">
        <v>0.14470241871209125</v>
      </c>
    </row>
    <row r="223" spans="2:4" x14ac:dyDescent="0.2">
      <c r="B223" s="69">
        <v>206</v>
      </c>
      <c r="C223" s="70">
        <v>134.06036959212005</v>
      </c>
      <c r="D223" s="71">
        <v>0.14022200316428873</v>
      </c>
    </row>
    <row r="224" spans="2:4" x14ac:dyDescent="0.2">
      <c r="B224" s="69">
        <v>207</v>
      </c>
      <c r="C224" s="70">
        <v>133.90103008040325</v>
      </c>
      <c r="D224" s="71">
        <v>0.1324980957836995</v>
      </c>
    </row>
    <row r="225" spans="2:4" x14ac:dyDescent="0.2">
      <c r="B225" s="69">
        <v>208</v>
      </c>
      <c r="C225" s="70">
        <v>135.08430934099752</v>
      </c>
      <c r="D225" s="71">
        <v>0.12626323548239893</v>
      </c>
    </row>
    <row r="226" spans="2:4" x14ac:dyDescent="0.2">
      <c r="B226" s="69">
        <v>209</v>
      </c>
      <c r="C226" s="70">
        <v>134.78042298403005</v>
      </c>
      <c r="D226" s="71">
        <v>0.13315416551296622</v>
      </c>
    </row>
    <row r="227" spans="2:4" x14ac:dyDescent="0.2">
      <c r="B227" s="69">
        <v>210</v>
      </c>
      <c r="C227" s="70">
        <v>136.14716400453253</v>
      </c>
      <c r="D227" s="71">
        <v>0.12714910733052615</v>
      </c>
    </row>
    <row r="228" spans="2:4" x14ac:dyDescent="0.2">
      <c r="B228" s="69">
        <v>211</v>
      </c>
      <c r="C228" s="70">
        <v>136.67336273665865</v>
      </c>
      <c r="D228" s="71">
        <v>0.13679052538991321</v>
      </c>
    </row>
    <row r="229" spans="2:4" x14ac:dyDescent="0.2">
      <c r="B229" s="69">
        <v>212</v>
      </c>
      <c r="C229" s="70">
        <v>136.48290424772119</v>
      </c>
      <c r="D229" s="71">
        <v>0.13058123382126283</v>
      </c>
    </row>
    <row r="230" spans="2:4" x14ac:dyDescent="0.2">
      <c r="B230" s="69">
        <v>213</v>
      </c>
      <c r="C230" s="70">
        <v>135.13181579055777</v>
      </c>
      <c r="D230" s="71">
        <v>0.12523556910930858</v>
      </c>
    </row>
    <row r="231" spans="2:4" x14ac:dyDescent="0.2">
      <c r="B231" s="69">
        <v>214</v>
      </c>
      <c r="C231" s="70">
        <v>136.51225170778608</v>
      </c>
      <c r="D231" s="71">
        <v>0.13545104403708411</v>
      </c>
    </row>
    <row r="232" spans="2:4" x14ac:dyDescent="0.2">
      <c r="B232" s="69">
        <v>215</v>
      </c>
      <c r="C232" s="70">
        <v>136.35234828625124</v>
      </c>
      <c r="D232" s="71">
        <v>0.14128890141401157</v>
      </c>
    </row>
    <row r="233" spans="2:4" x14ac:dyDescent="0.2">
      <c r="B233" s="69">
        <v>216</v>
      </c>
      <c r="C233" s="70">
        <v>136.93685491888994</v>
      </c>
      <c r="D233" s="71">
        <v>0.1313908973211409</v>
      </c>
    </row>
    <row r="234" spans="2:4" x14ac:dyDescent="0.2">
      <c r="B234" s="69">
        <v>217</v>
      </c>
      <c r="C234" s="70">
        <v>137.85432660080986</v>
      </c>
      <c r="D234" s="71">
        <v>0.12796862286725452</v>
      </c>
    </row>
    <row r="235" spans="2:4" x14ac:dyDescent="0.2">
      <c r="B235" s="69">
        <v>218</v>
      </c>
      <c r="C235" s="70">
        <v>138.60973860585224</v>
      </c>
      <c r="D235" s="71">
        <v>0.12966672365784251</v>
      </c>
    </row>
    <row r="236" spans="2:4" x14ac:dyDescent="0.2">
      <c r="B236" s="69">
        <v>219</v>
      </c>
      <c r="C236" s="70">
        <v>141.16185023619542</v>
      </c>
      <c r="D236" s="71">
        <v>0.1285910342462149</v>
      </c>
    </row>
    <row r="237" spans="2:4" x14ac:dyDescent="0.2">
      <c r="B237" s="69">
        <v>220</v>
      </c>
      <c r="C237" s="70">
        <v>143.2772831264578</v>
      </c>
      <c r="D237" s="71">
        <v>0.16445605520468959</v>
      </c>
    </row>
    <row r="238" spans="2:4" x14ac:dyDescent="0.2">
      <c r="B238" s="69">
        <v>221</v>
      </c>
      <c r="C238" s="70">
        <v>143.43409996987262</v>
      </c>
      <c r="D238" s="71">
        <v>0.16998127338285066</v>
      </c>
    </row>
    <row r="239" spans="2:4" x14ac:dyDescent="0.2">
      <c r="B239" s="69">
        <v>222</v>
      </c>
      <c r="C239" s="70">
        <v>143.23062771299237</v>
      </c>
      <c r="D239" s="71">
        <v>0.14887970924479457</v>
      </c>
    </row>
    <row r="240" spans="2:4" x14ac:dyDescent="0.2">
      <c r="B240" s="69">
        <v>223</v>
      </c>
      <c r="C240" s="70">
        <v>143.67158329432425</v>
      </c>
      <c r="D240" s="71">
        <v>0.1360019498928664</v>
      </c>
    </row>
    <row r="241" spans="2:4" x14ac:dyDescent="0.2">
      <c r="B241" s="69">
        <v>224</v>
      </c>
      <c r="C241" s="70">
        <v>144.90495764623452</v>
      </c>
      <c r="D241" s="71">
        <v>0.12939135646971645</v>
      </c>
    </row>
    <row r="242" spans="2:4" x14ac:dyDescent="0.2">
      <c r="B242" s="69">
        <v>225</v>
      </c>
      <c r="C242" s="70">
        <v>145.91140667192147</v>
      </c>
      <c r="D242" s="71">
        <v>0.13422676313511867</v>
      </c>
    </row>
    <row r="243" spans="2:4" x14ac:dyDescent="0.2">
      <c r="B243" s="69">
        <v>226</v>
      </c>
      <c r="C243" s="70">
        <v>144.73088912218182</v>
      </c>
      <c r="D243" s="71">
        <v>0.13353610715155353</v>
      </c>
    </row>
    <row r="244" spans="2:4" x14ac:dyDescent="0.2">
      <c r="B244" s="69">
        <v>227</v>
      </c>
      <c r="C244" s="70">
        <v>144.23234045959924</v>
      </c>
      <c r="D244" s="71">
        <v>0.13552358377308585</v>
      </c>
    </row>
    <row r="245" spans="2:4" x14ac:dyDescent="0.2">
      <c r="B245" s="69">
        <v>228</v>
      </c>
      <c r="C245" s="70">
        <v>147.15070878036138</v>
      </c>
      <c r="D245" s="71">
        <v>0.12944973806199167</v>
      </c>
    </row>
    <row r="246" spans="2:4" x14ac:dyDescent="0.2">
      <c r="B246" s="69">
        <v>229</v>
      </c>
      <c r="C246" s="70">
        <v>148.91849755708535</v>
      </c>
      <c r="D246" s="71">
        <v>0.1719727851807572</v>
      </c>
    </row>
    <row r="247" spans="2:4" x14ac:dyDescent="0.2">
      <c r="B247" s="69">
        <v>230</v>
      </c>
      <c r="C247" s="70">
        <v>149.2962167964069</v>
      </c>
      <c r="D247" s="71">
        <v>0.16587846420757349</v>
      </c>
    </row>
    <row r="248" spans="2:4" x14ac:dyDescent="0.2">
      <c r="B248" s="69">
        <v>231</v>
      </c>
      <c r="C248" s="70">
        <v>145.34177355866365</v>
      </c>
      <c r="D248" s="71">
        <v>0.14694098294980068</v>
      </c>
    </row>
    <row r="249" spans="2:4" x14ac:dyDescent="0.2">
      <c r="B249" s="69">
        <v>232</v>
      </c>
      <c r="C249" s="70">
        <v>145.27456358248392</v>
      </c>
      <c r="D249" s="71">
        <v>0.2084921815232664</v>
      </c>
    </row>
    <row r="250" spans="2:4" x14ac:dyDescent="0.2">
      <c r="B250" s="69">
        <v>233</v>
      </c>
      <c r="C250" s="70">
        <v>145.21871097271071</v>
      </c>
      <c r="D250" s="71">
        <v>0.17360897248751359</v>
      </c>
    </row>
    <row r="251" spans="2:4" x14ac:dyDescent="0.2">
      <c r="B251" s="69">
        <v>234</v>
      </c>
      <c r="C251" s="70">
        <v>145.34780914954814</v>
      </c>
      <c r="D251" s="71">
        <v>0.15104042648438776</v>
      </c>
    </row>
    <row r="252" spans="2:4" x14ac:dyDescent="0.2">
      <c r="B252" s="69">
        <v>235</v>
      </c>
      <c r="C252" s="70">
        <v>143.63925932661883</v>
      </c>
      <c r="D252" s="71">
        <v>0.13714778569386604</v>
      </c>
    </row>
    <row r="253" spans="2:4" x14ac:dyDescent="0.2">
      <c r="B253" s="69">
        <v>236</v>
      </c>
      <c r="C253" s="70">
        <v>143.48550982812546</v>
      </c>
      <c r="D253" s="71">
        <v>0.1466351265020093</v>
      </c>
    </row>
    <row r="254" spans="2:4" x14ac:dyDescent="0.2">
      <c r="B254" s="69">
        <v>237</v>
      </c>
      <c r="C254" s="70">
        <v>145.12312363291878</v>
      </c>
      <c r="D254" s="71">
        <v>0.13454171748173446</v>
      </c>
    </row>
    <row r="255" spans="2:4" x14ac:dyDescent="0.2">
      <c r="B255" s="69">
        <v>238</v>
      </c>
      <c r="C255" s="70">
        <v>144.52624683470262</v>
      </c>
      <c r="D255" s="71">
        <v>0.14396023680924225</v>
      </c>
    </row>
    <row r="256" spans="2:4" x14ac:dyDescent="0.2">
      <c r="B256" s="69">
        <v>239</v>
      </c>
      <c r="C256" s="70">
        <v>146.59717270574603</v>
      </c>
      <c r="D256" s="71">
        <v>0.1350247814693499</v>
      </c>
    </row>
    <row r="257" spans="2:4" x14ac:dyDescent="0.2">
      <c r="B257" s="69">
        <v>240</v>
      </c>
      <c r="C257" s="70">
        <v>146.25309053139918</v>
      </c>
      <c r="D257" s="71">
        <v>0.15292863685530947</v>
      </c>
    </row>
    <row r="258" spans="2:4" x14ac:dyDescent="0.2">
      <c r="B258" s="69">
        <v>241</v>
      </c>
      <c r="C258" s="70">
        <v>143.51549250721192</v>
      </c>
      <c r="D258" s="71">
        <v>0.13889366191055005</v>
      </c>
    </row>
    <row r="259" spans="2:4" x14ac:dyDescent="0.2">
      <c r="B259" s="69">
        <v>242</v>
      </c>
      <c r="C259" s="70">
        <v>139.97870805239705</v>
      </c>
      <c r="D259" s="71">
        <v>0.17149586361117275</v>
      </c>
    </row>
    <row r="260" spans="2:4" x14ac:dyDescent="0.2">
      <c r="B260" s="69">
        <v>243</v>
      </c>
      <c r="C260" s="70">
        <v>135.81666671370783</v>
      </c>
      <c r="D260" s="71">
        <v>0.21051791074846068</v>
      </c>
    </row>
    <row r="261" spans="2:4" x14ac:dyDescent="0.2">
      <c r="B261" s="69">
        <v>244</v>
      </c>
      <c r="C261" s="70">
        <v>137.8789589510157</v>
      </c>
      <c r="D261" s="71">
        <v>0.25032071694609281</v>
      </c>
    </row>
    <row r="262" spans="2:4" x14ac:dyDescent="0.2">
      <c r="B262" s="69">
        <v>245</v>
      </c>
      <c r="C262" s="70">
        <v>138.45693922426568</v>
      </c>
      <c r="D262" s="71">
        <v>0.22061454273135853</v>
      </c>
    </row>
    <row r="263" spans="2:4" x14ac:dyDescent="0.2">
      <c r="B263" s="69">
        <v>246</v>
      </c>
      <c r="C263" s="70">
        <v>140.81254714244145</v>
      </c>
      <c r="D263" s="71">
        <v>0.18332166990860868</v>
      </c>
    </row>
    <row r="264" spans="2:4" x14ac:dyDescent="0.2">
      <c r="B264" s="69">
        <v>247</v>
      </c>
      <c r="C264" s="70">
        <v>142.18417661003872</v>
      </c>
      <c r="D264" s="71">
        <v>0.1863551500415605</v>
      </c>
    </row>
    <row r="265" spans="2:4" x14ac:dyDescent="0.2">
      <c r="B265" s="69">
        <v>248</v>
      </c>
      <c r="C265" s="70">
        <v>142.62160568024422</v>
      </c>
      <c r="D265" s="71">
        <v>0.16922180829261124</v>
      </c>
    </row>
    <row r="266" spans="2:4" x14ac:dyDescent="0.2">
      <c r="B266" s="69">
        <v>249</v>
      </c>
      <c r="C266" s="70">
        <v>144.17361830992252</v>
      </c>
      <c r="D266" s="71">
        <v>0.14937717334655334</v>
      </c>
    </row>
    <row r="267" spans="2:4" x14ac:dyDescent="0.2">
      <c r="B267" s="69">
        <v>250</v>
      </c>
      <c r="C267" s="70">
        <v>145.31001701699267</v>
      </c>
      <c r="D267" s="71">
        <v>0.15043069860667249</v>
      </c>
    </row>
    <row r="268" spans="2:4" x14ac:dyDescent="0.2">
      <c r="B268" s="69">
        <v>251</v>
      </c>
      <c r="C268" s="70">
        <v>146.30997986136404</v>
      </c>
      <c r="D268" s="71">
        <v>0.14439495741772407</v>
      </c>
    </row>
    <row r="269" spans="2:4" x14ac:dyDescent="0.2">
      <c r="B269" s="69">
        <v>252</v>
      </c>
      <c r="C269" s="70">
        <v>147.73615050732121</v>
      </c>
      <c r="D269" s="71">
        <v>0.13913271925266776</v>
      </c>
    </row>
    <row r="270" spans="2:4" x14ac:dyDescent="0.2">
      <c r="B270" s="69"/>
      <c r="C270" s="70"/>
      <c r="D270" s="71">
        <v>0.1404971904716435</v>
      </c>
    </row>
    <row r="271" spans="2:4" x14ac:dyDescent="0.2">
      <c r="B271" s="69"/>
      <c r="C271" s="70"/>
      <c r="D271" s="71"/>
    </row>
    <row r="272" spans="2:4" x14ac:dyDescent="0.2">
      <c r="B272" s="69"/>
      <c r="C272" s="70"/>
      <c r="D272" s="71"/>
    </row>
    <row r="273" spans="2:4" x14ac:dyDescent="0.2">
      <c r="B273" s="69"/>
      <c r="C273" s="70"/>
      <c r="D273" s="71"/>
    </row>
    <row r="274" spans="2:4" x14ac:dyDescent="0.2">
      <c r="B274" s="69"/>
      <c r="C274" s="70"/>
      <c r="D274" s="71"/>
    </row>
    <row r="275" spans="2:4" x14ac:dyDescent="0.2">
      <c r="B275" s="69"/>
      <c r="C275" s="70"/>
      <c r="D275" s="71"/>
    </row>
    <row r="276" spans="2:4" x14ac:dyDescent="0.2">
      <c r="B276" s="69"/>
      <c r="C276" s="70"/>
      <c r="D276" s="71"/>
    </row>
    <row r="277" spans="2:4" x14ac:dyDescent="0.2">
      <c r="B277" s="69"/>
      <c r="C277" s="70"/>
      <c r="D277" s="71"/>
    </row>
    <row r="278" spans="2:4" x14ac:dyDescent="0.2">
      <c r="B278" s="69"/>
      <c r="C278" s="70"/>
      <c r="D278" s="71"/>
    </row>
    <row r="279" spans="2:4" x14ac:dyDescent="0.2">
      <c r="B279" s="69"/>
      <c r="C279" s="70"/>
      <c r="D279" s="71"/>
    </row>
    <row r="280" spans="2:4" x14ac:dyDescent="0.2">
      <c r="B280" s="69"/>
      <c r="C280" s="70"/>
      <c r="D280" s="71"/>
    </row>
    <row r="281" spans="2:4" x14ac:dyDescent="0.2">
      <c r="B281" s="69"/>
      <c r="C281" s="70"/>
      <c r="D281" s="71"/>
    </row>
    <row r="282" spans="2:4" x14ac:dyDescent="0.2">
      <c r="B282" s="69"/>
      <c r="C282" s="70"/>
      <c r="D282" s="71"/>
    </row>
    <row r="283" spans="2:4" x14ac:dyDescent="0.2">
      <c r="B283" s="69"/>
      <c r="C283" s="70"/>
      <c r="D283" s="71"/>
    </row>
    <row r="284" spans="2:4" x14ac:dyDescent="0.2">
      <c r="B284" s="69"/>
      <c r="C284" s="70"/>
      <c r="D284" s="71"/>
    </row>
    <row r="285" spans="2:4" x14ac:dyDescent="0.2">
      <c r="B285" s="69"/>
      <c r="C285" s="70"/>
      <c r="D285" s="71"/>
    </row>
    <row r="286" spans="2:4" x14ac:dyDescent="0.2">
      <c r="B286" s="69"/>
      <c r="C286" s="70"/>
      <c r="D286" s="71"/>
    </row>
    <row r="287" spans="2:4" x14ac:dyDescent="0.2">
      <c r="B287" s="69"/>
      <c r="C287" s="70"/>
      <c r="D287" s="71"/>
    </row>
    <row r="288" spans="2:4" x14ac:dyDescent="0.2">
      <c r="B288" s="69"/>
      <c r="C288" s="70"/>
      <c r="D288" s="71"/>
    </row>
    <row r="289" spans="2:4" x14ac:dyDescent="0.2">
      <c r="B289" s="69"/>
      <c r="C289" s="70"/>
      <c r="D289" s="71"/>
    </row>
    <row r="290" spans="2:4" x14ac:dyDescent="0.2">
      <c r="B290" s="69"/>
      <c r="C290" s="70"/>
      <c r="D290" s="71"/>
    </row>
    <row r="291" spans="2:4" x14ac:dyDescent="0.2">
      <c r="B291" s="69"/>
      <c r="C291" s="70"/>
      <c r="D291" s="71"/>
    </row>
    <row r="292" spans="2:4" x14ac:dyDescent="0.2">
      <c r="B292" s="69"/>
      <c r="C292" s="70"/>
      <c r="D292" s="71"/>
    </row>
    <row r="293" spans="2:4" x14ac:dyDescent="0.2">
      <c r="B293" s="69"/>
      <c r="C293" s="70"/>
      <c r="D293" s="71"/>
    </row>
    <row r="294" spans="2:4" x14ac:dyDescent="0.2">
      <c r="B294" s="69"/>
      <c r="C294" s="70"/>
      <c r="D294" s="71"/>
    </row>
    <row r="295" spans="2:4" x14ac:dyDescent="0.2">
      <c r="B295" s="69"/>
      <c r="C295" s="70"/>
      <c r="D295" s="71"/>
    </row>
    <row r="296" spans="2:4" x14ac:dyDescent="0.2">
      <c r="B296" s="69"/>
      <c r="C296" s="70"/>
      <c r="D296" s="71"/>
    </row>
    <row r="297" spans="2:4" x14ac:dyDescent="0.2">
      <c r="B297" s="69"/>
      <c r="C297" s="70"/>
      <c r="D297" s="71"/>
    </row>
    <row r="298" spans="2:4" x14ac:dyDescent="0.2">
      <c r="B298" s="69"/>
      <c r="C298" s="70"/>
      <c r="D298" s="71"/>
    </row>
    <row r="299" spans="2:4" x14ac:dyDescent="0.2">
      <c r="B299" s="69"/>
      <c r="C299" s="70"/>
      <c r="D299" s="71"/>
    </row>
    <row r="300" spans="2:4" x14ac:dyDescent="0.2">
      <c r="B300" s="69"/>
      <c r="C300" s="70"/>
      <c r="D300" s="71"/>
    </row>
    <row r="301" spans="2:4" x14ac:dyDescent="0.2">
      <c r="B301" s="69"/>
      <c r="C301" s="70"/>
      <c r="D301" s="71"/>
    </row>
    <row r="302" spans="2:4" x14ac:dyDescent="0.2">
      <c r="B302" s="69"/>
      <c r="C302" s="70"/>
      <c r="D302" s="71"/>
    </row>
    <row r="303" spans="2:4" x14ac:dyDescent="0.2">
      <c r="B303" s="69"/>
      <c r="C303" s="70"/>
      <c r="D303" s="71"/>
    </row>
    <row r="304" spans="2:4" x14ac:dyDescent="0.2">
      <c r="B304" s="69"/>
      <c r="C304" s="70"/>
      <c r="D304" s="71"/>
    </row>
    <row r="305" spans="2:4" x14ac:dyDescent="0.2">
      <c r="B305" s="69"/>
      <c r="C305" s="70"/>
      <c r="D305" s="71"/>
    </row>
    <row r="306" spans="2:4" x14ac:dyDescent="0.2">
      <c r="B306" s="69"/>
      <c r="C306" s="70"/>
      <c r="D306" s="71"/>
    </row>
    <row r="307" spans="2:4" x14ac:dyDescent="0.2">
      <c r="B307" s="69"/>
      <c r="C307" s="70"/>
      <c r="D307" s="71"/>
    </row>
    <row r="308" spans="2:4" x14ac:dyDescent="0.2">
      <c r="B308" s="69"/>
      <c r="C308" s="70"/>
      <c r="D308" s="71"/>
    </row>
    <row r="309" spans="2:4" x14ac:dyDescent="0.2">
      <c r="B309" s="69"/>
      <c r="C309" s="70"/>
      <c r="D309" s="71"/>
    </row>
    <row r="310" spans="2:4" x14ac:dyDescent="0.2">
      <c r="B310" s="69"/>
      <c r="C310" s="70"/>
      <c r="D310" s="71"/>
    </row>
    <row r="311" spans="2:4" x14ac:dyDescent="0.2">
      <c r="B311" s="69"/>
      <c r="C311" s="70"/>
      <c r="D311" s="71"/>
    </row>
    <row r="312" spans="2:4" x14ac:dyDescent="0.2">
      <c r="B312" s="69"/>
      <c r="C312" s="70"/>
      <c r="D312" s="71"/>
    </row>
    <row r="313" spans="2:4" x14ac:dyDescent="0.2">
      <c r="B313" s="69"/>
      <c r="C313" s="70"/>
      <c r="D313" s="71"/>
    </row>
    <row r="314" spans="2:4" x14ac:dyDescent="0.2">
      <c r="B314" s="69"/>
      <c r="C314" s="70"/>
      <c r="D314" s="71"/>
    </row>
    <row r="315" spans="2:4" x14ac:dyDescent="0.2">
      <c r="B315" s="69"/>
      <c r="C315" s="70"/>
      <c r="D315" s="71"/>
    </row>
    <row r="316" spans="2:4" x14ac:dyDescent="0.2">
      <c r="B316" s="69"/>
      <c r="C316" s="70"/>
      <c r="D316" s="71"/>
    </row>
    <row r="317" spans="2:4" x14ac:dyDescent="0.2">
      <c r="B317" s="69"/>
      <c r="C317" s="70"/>
      <c r="D317" s="71"/>
    </row>
    <row r="318" spans="2:4" x14ac:dyDescent="0.2">
      <c r="B318" s="69"/>
      <c r="C318" s="70"/>
      <c r="D318" s="71"/>
    </row>
    <row r="319" spans="2:4" x14ac:dyDescent="0.2">
      <c r="B319" s="69"/>
      <c r="C319" s="70"/>
      <c r="D319" s="71"/>
    </row>
    <row r="320" spans="2:4" x14ac:dyDescent="0.2">
      <c r="B320" s="69"/>
      <c r="C320" s="70"/>
      <c r="D320" s="71"/>
    </row>
    <row r="321" spans="2:4" x14ac:dyDescent="0.2">
      <c r="B321" s="69"/>
      <c r="C321" s="70"/>
      <c r="D321" s="71"/>
    </row>
    <row r="322" spans="2:4" x14ac:dyDescent="0.2">
      <c r="B322" s="69"/>
      <c r="C322" s="70"/>
      <c r="D322" s="71"/>
    </row>
    <row r="323" spans="2:4" x14ac:dyDescent="0.2">
      <c r="B323" s="69"/>
      <c r="C323" s="70"/>
      <c r="D323" s="71"/>
    </row>
    <row r="324" spans="2:4" x14ac:dyDescent="0.2">
      <c r="B324" s="69"/>
      <c r="C324" s="70"/>
      <c r="D324" s="71"/>
    </row>
    <row r="325" spans="2:4" x14ac:dyDescent="0.2">
      <c r="B325" s="69"/>
      <c r="C325" s="70"/>
      <c r="D325" s="71"/>
    </row>
    <row r="326" spans="2:4" x14ac:dyDescent="0.2">
      <c r="B326" s="69"/>
      <c r="C326" s="70"/>
      <c r="D326" s="71"/>
    </row>
    <row r="327" spans="2:4" x14ac:dyDescent="0.2">
      <c r="B327" s="69"/>
      <c r="C327" s="70"/>
      <c r="D327" s="71"/>
    </row>
    <row r="328" spans="2:4" x14ac:dyDescent="0.2">
      <c r="B328" s="69"/>
      <c r="C328" s="70"/>
      <c r="D328" s="71"/>
    </row>
    <row r="329" spans="2:4" x14ac:dyDescent="0.2">
      <c r="B329" s="69"/>
      <c r="C329" s="70"/>
      <c r="D329" s="71"/>
    </row>
    <row r="330" spans="2:4" x14ac:dyDescent="0.2">
      <c r="B330" s="69"/>
      <c r="C330" s="70"/>
      <c r="D330" s="71"/>
    </row>
    <row r="331" spans="2:4" x14ac:dyDescent="0.2">
      <c r="B331" s="69"/>
      <c r="C331" s="70"/>
      <c r="D331" s="71"/>
    </row>
    <row r="332" spans="2:4" x14ac:dyDescent="0.2">
      <c r="B332" s="69"/>
      <c r="C332" s="70"/>
      <c r="D332" s="71"/>
    </row>
    <row r="333" spans="2:4" x14ac:dyDescent="0.2">
      <c r="B333" s="69"/>
      <c r="C333" s="70"/>
      <c r="D333" s="71"/>
    </row>
    <row r="334" spans="2:4" x14ac:dyDescent="0.2">
      <c r="B334" s="69"/>
      <c r="C334" s="70"/>
      <c r="D334" s="71"/>
    </row>
    <row r="335" spans="2:4" x14ac:dyDescent="0.2">
      <c r="B335" s="69"/>
      <c r="C335" s="70"/>
      <c r="D335" s="71"/>
    </row>
    <row r="336" spans="2:4" x14ac:dyDescent="0.2">
      <c r="B336" s="69"/>
      <c r="C336" s="70"/>
      <c r="D336" s="71"/>
    </row>
    <row r="337" spans="2:4" x14ac:dyDescent="0.2">
      <c r="B337" s="69"/>
      <c r="C337" s="70"/>
      <c r="D337" s="71"/>
    </row>
    <row r="338" spans="2:4" x14ac:dyDescent="0.2">
      <c r="B338" s="69"/>
      <c r="C338" s="70"/>
      <c r="D338" s="71"/>
    </row>
    <row r="339" spans="2:4" x14ac:dyDescent="0.2">
      <c r="B339" s="69"/>
      <c r="C339" s="70"/>
      <c r="D339" s="71"/>
    </row>
    <row r="340" spans="2:4" x14ac:dyDescent="0.2">
      <c r="B340" s="69"/>
      <c r="C340" s="70"/>
      <c r="D340" s="71"/>
    </row>
    <row r="341" spans="2:4" x14ac:dyDescent="0.2">
      <c r="B341" s="69"/>
      <c r="C341" s="70"/>
      <c r="D341" s="71"/>
    </row>
    <row r="342" spans="2:4" x14ac:dyDescent="0.2">
      <c r="B342" s="69"/>
      <c r="C342" s="70"/>
      <c r="D342" s="71"/>
    </row>
    <row r="343" spans="2:4" x14ac:dyDescent="0.2">
      <c r="B343" s="69"/>
      <c r="C343" s="70"/>
      <c r="D343" s="71"/>
    </row>
    <row r="344" spans="2:4" x14ac:dyDescent="0.2">
      <c r="B344" s="69"/>
      <c r="C344" s="70"/>
      <c r="D344" s="71"/>
    </row>
    <row r="345" spans="2:4" x14ac:dyDescent="0.2">
      <c r="B345" s="69"/>
      <c r="C345" s="70"/>
      <c r="D345" s="71"/>
    </row>
    <row r="346" spans="2:4" x14ac:dyDescent="0.2">
      <c r="B346" s="69"/>
      <c r="C346" s="70"/>
      <c r="D346" s="71"/>
    </row>
    <row r="347" spans="2:4" x14ac:dyDescent="0.2">
      <c r="B347" s="69"/>
      <c r="C347" s="70"/>
      <c r="D347" s="71"/>
    </row>
    <row r="348" spans="2:4" x14ac:dyDescent="0.2">
      <c r="B348" s="69"/>
      <c r="C348" s="70"/>
      <c r="D348" s="71"/>
    </row>
    <row r="349" spans="2:4" x14ac:dyDescent="0.2">
      <c r="B349" s="69"/>
      <c r="C349" s="70"/>
      <c r="D349" s="71"/>
    </row>
    <row r="350" spans="2:4" x14ac:dyDescent="0.2">
      <c r="B350" s="69"/>
      <c r="C350" s="70"/>
      <c r="D350" s="71"/>
    </row>
    <row r="351" spans="2:4" x14ac:dyDescent="0.2">
      <c r="B351" s="69"/>
      <c r="C351" s="70"/>
      <c r="D351" s="71"/>
    </row>
    <row r="352" spans="2:4" x14ac:dyDescent="0.2">
      <c r="B352" s="69"/>
      <c r="C352" s="70"/>
      <c r="D352" s="71"/>
    </row>
    <row r="353" spans="2:4" x14ac:dyDescent="0.2">
      <c r="B353" s="69"/>
      <c r="C353" s="70"/>
      <c r="D353" s="71"/>
    </row>
    <row r="354" spans="2:4" x14ac:dyDescent="0.2">
      <c r="B354" s="69"/>
      <c r="C354" s="70"/>
      <c r="D354" s="71"/>
    </row>
    <row r="355" spans="2:4" x14ac:dyDescent="0.2">
      <c r="B355" s="69"/>
      <c r="C355" s="70"/>
      <c r="D355" s="71"/>
    </row>
    <row r="356" spans="2:4" x14ac:dyDescent="0.2">
      <c r="B356" s="69"/>
      <c r="C356" s="70"/>
      <c r="D356" s="71"/>
    </row>
    <row r="357" spans="2:4" x14ac:dyDescent="0.2">
      <c r="B357" s="69"/>
      <c r="C357" s="70"/>
      <c r="D357" s="71"/>
    </row>
    <row r="358" spans="2:4" x14ac:dyDescent="0.2">
      <c r="B358" s="69"/>
      <c r="C358" s="70"/>
      <c r="D358" s="71"/>
    </row>
    <row r="359" spans="2:4" x14ac:dyDescent="0.2">
      <c r="B359" s="69"/>
      <c r="C359" s="70"/>
      <c r="D359" s="71"/>
    </row>
    <row r="360" spans="2:4" x14ac:dyDescent="0.2">
      <c r="B360" s="69"/>
      <c r="C360" s="70"/>
      <c r="D360" s="71"/>
    </row>
    <row r="361" spans="2:4" x14ac:dyDescent="0.2">
      <c r="B361" s="69"/>
      <c r="C361" s="70"/>
      <c r="D361" s="71"/>
    </row>
    <row r="362" spans="2:4" x14ac:dyDescent="0.2">
      <c r="B362" s="69"/>
      <c r="C362" s="70"/>
      <c r="D362" s="71"/>
    </row>
    <row r="363" spans="2:4" x14ac:dyDescent="0.2">
      <c r="B363" s="69"/>
      <c r="C363" s="70"/>
      <c r="D363" s="71"/>
    </row>
    <row r="364" spans="2:4" x14ac:dyDescent="0.2">
      <c r="B364" s="69"/>
      <c r="C364" s="70"/>
      <c r="D364" s="71"/>
    </row>
    <row r="365" spans="2:4" x14ac:dyDescent="0.2">
      <c r="B365" s="69"/>
      <c r="C365" s="70"/>
      <c r="D365" s="71"/>
    </row>
    <row r="366" spans="2:4" x14ac:dyDescent="0.2">
      <c r="B366" s="69"/>
      <c r="C366" s="70"/>
      <c r="D366" s="71"/>
    </row>
    <row r="367" spans="2:4" x14ac:dyDescent="0.2">
      <c r="B367" s="69"/>
      <c r="C367" s="70"/>
      <c r="D367" s="71"/>
    </row>
    <row r="368" spans="2:4" x14ac:dyDescent="0.2">
      <c r="B368" s="69"/>
      <c r="C368" s="70"/>
      <c r="D368" s="71"/>
    </row>
    <row r="369" spans="2:4" x14ac:dyDescent="0.2">
      <c r="B369" s="69"/>
      <c r="C369" s="70"/>
      <c r="D369" s="71"/>
    </row>
    <row r="370" spans="2:4" x14ac:dyDescent="0.2">
      <c r="B370" s="69"/>
      <c r="C370" s="70"/>
      <c r="D370" s="71"/>
    </row>
    <row r="371" spans="2:4" x14ac:dyDescent="0.2">
      <c r="B371" s="69"/>
      <c r="C371" s="70"/>
      <c r="D371" s="71"/>
    </row>
    <row r="372" spans="2:4" x14ac:dyDescent="0.2">
      <c r="B372" s="69"/>
      <c r="C372" s="70"/>
      <c r="D372" s="71"/>
    </row>
    <row r="373" spans="2:4" x14ac:dyDescent="0.2">
      <c r="B373" s="69"/>
      <c r="C373" s="70"/>
      <c r="D373" s="71"/>
    </row>
    <row r="374" spans="2:4" x14ac:dyDescent="0.2">
      <c r="B374" s="69"/>
      <c r="C374" s="70"/>
      <c r="D374" s="71"/>
    </row>
    <row r="375" spans="2:4" x14ac:dyDescent="0.2">
      <c r="B375" s="69"/>
      <c r="C375" s="70"/>
      <c r="D375" s="71"/>
    </row>
    <row r="376" spans="2:4" x14ac:dyDescent="0.2">
      <c r="B376" s="69"/>
      <c r="C376" s="70"/>
      <c r="D376" s="71"/>
    </row>
    <row r="377" spans="2:4" x14ac:dyDescent="0.2">
      <c r="B377" s="69"/>
      <c r="C377" s="70"/>
      <c r="D377" s="71"/>
    </row>
    <row r="378" spans="2:4" x14ac:dyDescent="0.2">
      <c r="B378" s="69"/>
      <c r="C378" s="70"/>
      <c r="D378" s="71"/>
    </row>
    <row r="379" spans="2:4" x14ac:dyDescent="0.2">
      <c r="B379" s="69"/>
      <c r="C379" s="70"/>
      <c r="D379" s="71"/>
    </row>
    <row r="380" spans="2:4" x14ac:dyDescent="0.2">
      <c r="B380" s="69"/>
      <c r="C380" s="70"/>
      <c r="D380" s="71"/>
    </row>
    <row r="381" spans="2:4" x14ac:dyDescent="0.2">
      <c r="B381" s="69"/>
      <c r="C381" s="70"/>
      <c r="D381" s="71"/>
    </row>
    <row r="382" spans="2:4" x14ac:dyDescent="0.2">
      <c r="B382" s="69"/>
      <c r="C382" s="70"/>
      <c r="D382" s="71"/>
    </row>
    <row r="383" spans="2:4" x14ac:dyDescent="0.2">
      <c r="B383" s="69"/>
      <c r="C383" s="70"/>
      <c r="D383" s="71"/>
    </row>
    <row r="384" spans="2:4" x14ac:dyDescent="0.2">
      <c r="B384" s="69"/>
      <c r="C384" s="70"/>
      <c r="D384" s="71"/>
    </row>
    <row r="385" spans="2:4" x14ac:dyDescent="0.2">
      <c r="B385" s="69"/>
      <c r="C385" s="70"/>
      <c r="D385" s="71"/>
    </row>
    <row r="386" spans="2:4" x14ac:dyDescent="0.2">
      <c r="B386" s="69"/>
      <c r="C386" s="70"/>
      <c r="D386" s="71"/>
    </row>
    <row r="387" spans="2:4" x14ac:dyDescent="0.2">
      <c r="B387" s="69"/>
      <c r="C387" s="70"/>
      <c r="D387" s="71"/>
    </row>
    <row r="388" spans="2:4" x14ac:dyDescent="0.2">
      <c r="B388" s="69"/>
      <c r="C388" s="70"/>
      <c r="D388" s="71"/>
    </row>
    <row r="389" spans="2:4" x14ac:dyDescent="0.2">
      <c r="B389" s="69"/>
      <c r="C389" s="70"/>
      <c r="D389" s="71"/>
    </row>
    <row r="390" spans="2:4" x14ac:dyDescent="0.2">
      <c r="B390" s="69"/>
      <c r="C390" s="70"/>
      <c r="D390" s="71"/>
    </row>
    <row r="391" spans="2:4" x14ac:dyDescent="0.2">
      <c r="B391" s="69"/>
      <c r="C391" s="70"/>
      <c r="D391" s="71"/>
    </row>
    <row r="392" spans="2:4" x14ac:dyDescent="0.2">
      <c r="B392" s="69"/>
      <c r="C392" s="70"/>
      <c r="D392" s="71"/>
    </row>
    <row r="393" spans="2:4" x14ac:dyDescent="0.2">
      <c r="B393" s="69"/>
      <c r="C393" s="70"/>
      <c r="D393" s="71"/>
    </row>
    <row r="394" spans="2:4" x14ac:dyDescent="0.2">
      <c r="B394" s="69"/>
      <c r="C394" s="70"/>
      <c r="D394" s="71"/>
    </row>
    <row r="395" spans="2:4" x14ac:dyDescent="0.2">
      <c r="B395" s="69"/>
      <c r="C395" s="70"/>
      <c r="D395" s="71"/>
    </row>
    <row r="396" spans="2:4" x14ac:dyDescent="0.2">
      <c r="B396" s="69"/>
      <c r="C396" s="70"/>
      <c r="D396" s="71"/>
    </row>
    <row r="397" spans="2:4" x14ac:dyDescent="0.2">
      <c r="B397" s="69"/>
      <c r="C397" s="70"/>
      <c r="D397" s="71"/>
    </row>
    <row r="398" spans="2:4" x14ac:dyDescent="0.2">
      <c r="B398" s="69"/>
      <c r="C398" s="70"/>
      <c r="D398" s="71"/>
    </row>
    <row r="399" spans="2:4" x14ac:dyDescent="0.2">
      <c r="B399" s="69"/>
      <c r="C399" s="70"/>
      <c r="D399" s="71"/>
    </row>
    <row r="400" spans="2:4" x14ac:dyDescent="0.2">
      <c r="B400" s="69"/>
      <c r="C400" s="70"/>
      <c r="D400" s="71"/>
    </row>
    <row r="401" spans="2:4" x14ac:dyDescent="0.2">
      <c r="B401" s="69"/>
      <c r="C401" s="70"/>
      <c r="D401" s="71"/>
    </row>
    <row r="402" spans="2:4" x14ac:dyDescent="0.2">
      <c r="B402" s="69"/>
      <c r="C402" s="70"/>
      <c r="D402" s="71"/>
    </row>
    <row r="403" spans="2:4" x14ac:dyDescent="0.2">
      <c r="B403" s="69"/>
      <c r="C403" s="70"/>
      <c r="D403" s="71"/>
    </row>
    <row r="404" spans="2:4" x14ac:dyDescent="0.2">
      <c r="B404" s="69"/>
      <c r="C404" s="70"/>
      <c r="D404" s="71"/>
    </row>
    <row r="405" spans="2:4" x14ac:dyDescent="0.2">
      <c r="B405" s="69"/>
      <c r="C405" s="70"/>
      <c r="D405" s="71"/>
    </row>
    <row r="406" spans="2:4" x14ac:dyDescent="0.2">
      <c r="B406" s="69"/>
      <c r="C406" s="70"/>
      <c r="D406" s="71"/>
    </row>
    <row r="407" spans="2:4" x14ac:dyDescent="0.2">
      <c r="B407" s="69"/>
      <c r="C407" s="70"/>
      <c r="D407" s="71"/>
    </row>
    <row r="408" spans="2:4" x14ac:dyDescent="0.2">
      <c r="B408" s="69"/>
      <c r="C408" s="70"/>
      <c r="D408" s="71"/>
    </row>
    <row r="409" spans="2:4" x14ac:dyDescent="0.2">
      <c r="B409" s="69"/>
      <c r="C409" s="70"/>
      <c r="D409" s="71"/>
    </row>
    <row r="410" spans="2:4" x14ac:dyDescent="0.2">
      <c r="B410" s="69"/>
      <c r="C410" s="70"/>
      <c r="D410" s="71"/>
    </row>
    <row r="411" spans="2:4" x14ac:dyDescent="0.2">
      <c r="B411" s="69"/>
      <c r="C411" s="70"/>
      <c r="D411" s="71"/>
    </row>
    <row r="412" spans="2:4" x14ac:dyDescent="0.2">
      <c r="B412" s="69"/>
      <c r="C412" s="70"/>
      <c r="D412" s="71"/>
    </row>
    <row r="413" spans="2:4" x14ac:dyDescent="0.2">
      <c r="B413" s="69"/>
      <c r="C413" s="70"/>
      <c r="D413" s="71"/>
    </row>
    <row r="414" spans="2:4" x14ac:dyDescent="0.2">
      <c r="B414" s="69"/>
      <c r="C414" s="70"/>
      <c r="D414" s="71"/>
    </row>
    <row r="415" spans="2:4" x14ac:dyDescent="0.2">
      <c r="B415" s="69"/>
      <c r="C415" s="70"/>
      <c r="D415" s="71"/>
    </row>
    <row r="416" spans="2:4" x14ac:dyDescent="0.2">
      <c r="B416" s="69"/>
      <c r="C416" s="70"/>
      <c r="D416" s="71"/>
    </row>
    <row r="417" spans="2:4" x14ac:dyDescent="0.2">
      <c r="B417" s="69"/>
      <c r="C417" s="70"/>
      <c r="D417" s="71"/>
    </row>
    <row r="418" spans="2:4" x14ac:dyDescent="0.2">
      <c r="B418" s="69"/>
      <c r="C418" s="70"/>
      <c r="D418" s="71"/>
    </row>
    <row r="419" spans="2:4" x14ac:dyDescent="0.2">
      <c r="B419" s="69"/>
      <c r="C419" s="70"/>
      <c r="D419" s="71"/>
    </row>
    <row r="420" spans="2:4" x14ac:dyDescent="0.2">
      <c r="B420" s="69"/>
      <c r="C420" s="70"/>
      <c r="D420" s="71"/>
    </row>
    <row r="421" spans="2:4" x14ac:dyDescent="0.2">
      <c r="B421" s="69"/>
      <c r="C421" s="70"/>
      <c r="D421" s="71"/>
    </row>
    <row r="422" spans="2:4" x14ac:dyDescent="0.2">
      <c r="B422" s="69"/>
      <c r="C422" s="70"/>
      <c r="D422" s="71"/>
    </row>
    <row r="423" spans="2:4" x14ac:dyDescent="0.2">
      <c r="B423" s="69"/>
      <c r="C423" s="70"/>
      <c r="D423" s="71"/>
    </row>
    <row r="424" spans="2:4" x14ac:dyDescent="0.2">
      <c r="B424" s="69"/>
      <c r="C424" s="70"/>
      <c r="D424" s="71"/>
    </row>
    <row r="425" spans="2:4" x14ac:dyDescent="0.2">
      <c r="B425" s="69"/>
      <c r="C425" s="70"/>
      <c r="D425" s="71"/>
    </row>
    <row r="426" spans="2:4" x14ac:dyDescent="0.2">
      <c r="B426" s="69"/>
      <c r="C426" s="70"/>
      <c r="D426" s="71"/>
    </row>
    <row r="427" spans="2:4" x14ac:dyDescent="0.2">
      <c r="B427" s="69"/>
      <c r="C427" s="70"/>
      <c r="D427" s="71"/>
    </row>
    <row r="428" spans="2:4" x14ac:dyDescent="0.2">
      <c r="B428" s="69"/>
      <c r="C428" s="70"/>
      <c r="D428" s="71"/>
    </row>
    <row r="429" spans="2:4" x14ac:dyDescent="0.2">
      <c r="B429" s="69"/>
      <c r="C429" s="70"/>
      <c r="D429" s="71"/>
    </row>
    <row r="430" spans="2:4" x14ac:dyDescent="0.2">
      <c r="B430" s="69"/>
      <c r="C430" s="70"/>
      <c r="D430" s="71"/>
    </row>
    <row r="431" spans="2:4" x14ac:dyDescent="0.2">
      <c r="B431" s="69"/>
      <c r="C431" s="70"/>
      <c r="D431" s="71"/>
    </row>
    <row r="432" spans="2:4" x14ac:dyDescent="0.2">
      <c r="B432" s="69"/>
      <c r="C432" s="70"/>
      <c r="D432" s="71"/>
    </row>
    <row r="433" spans="2:4" x14ac:dyDescent="0.2">
      <c r="B433" s="69"/>
      <c r="C433" s="70"/>
      <c r="D433" s="71"/>
    </row>
    <row r="434" spans="2:4" x14ac:dyDescent="0.2">
      <c r="B434" s="69"/>
      <c r="C434" s="70"/>
      <c r="D434" s="71"/>
    </row>
    <row r="435" spans="2:4" x14ac:dyDescent="0.2">
      <c r="B435" s="69"/>
      <c r="C435" s="70"/>
      <c r="D435" s="71"/>
    </row>
    <row r="436" spans="2:4" x14ac:dyDescent="0.2">
      <c r="B436" s="69"/>
      <c r="C436" s="70"/>
      <c r="D436" s="71"/>
    </row>
    <row r="437" spans="2:4" x14ac:dyDescent="0.2">
      <c r="B437" s="69"/>
      <c r="C437" s="70"/>
      <c r="D437" s="71"/>
    </row>
    <row r="438" spans="2:4" x14ac:dyDescent="0.2">
      <c r="B438" s="69"/>
      <c r="C438" s="70"/>
      <c r="D438" s="71"/>
    </row>
    <row r="439" spans="2:4" x14ac:dyDescent="0.2">
      <c r="B439" s="69"/>
      <c r="C439" s="70"/>
      <c r="D439" s="71"/>
    </row>
    <row r="440" spans="2:4" x14ac:dyDescent="0.2">
      <c r="B440" s="69"/>
      <c r="C440" s="70"/>
      <c r="D440" s="71"/>
    </row>
    <row r="441" spans="2:4" x14ac:dyDescent="0.2">
      <c r="B441" s="69"/>
      <c r="C441" s="70"/>
      <c r="D441" s="71"/>
    </row>
    <row r="442" spans="2:4" x14ac:dyDescent="0.2">
      <c r="B442" s="69"/>
      <c r="C442" s="70"/>
      <c r="D442" s="71"/>
    </row>
    <row r="443" spans="2:4" x14ac:dyDescent="0.2">
      <c r="B443" s="69"/>
      <c r="C443" s="70"/>
      <c r="D443" s="71"/>
    </row>
    <row r="444" spans="2:4" x14ac:dyDescent="0.2">
      <c r="B444" s="69"/>
      <c r="C444" s="70"/>
      <c r="D444" s="71"/>
    </row>
    <row r="445" spans="2:4" x14ac:dyDescent="0.2">
      <c r="B445" s="69"/>
      <c r="C445" s="70"/>
      <c r="D445" s="71"/>
    </row>
    <row r="446" spans="2:4" x14ac:dyDescent="0.2">
      <c r="B446" s="69"/>
      <c r="C446" s="70"/>
      <c r="D446" s="71"/>
    </row>
    <row r="447" spans="2:4" x14ac:dyDescent="0.2">
      <c r="B447" s="69"/>
      <c r="C447" s="70"/>
      <c r="D447" s="71"/>
    </row>
    <row r="448" spans="2:4" x14ac:dyDescent="0.2">
      <c r="B448" s="69"/>
      <c r="C448" s="70"/>
      <c r="D448" s="71"/>
    </row>
    <row r="449" spans="2:4" x14ac:dyDescent="0.2">
      <c r="B449" s="69"/>
      <c r="C449" s="70"/>
      <c r="D449" s="71"/>
    </row>
    <row r="450" spans="2:4" x14ac:dyDescent="0.2">
      <c r="B450" s="69"/>
      <c r="C450" s="70"/>
      <c r="D450" s="71"/>
    </row>
    <row r="451" spans="2:4" x14ac:dyDescent="0.2">
      <c r="B451" s="69"/>
      <c r="C451" s="70"/>
      <c r="D451" s="71"/>
    </row>
    <row r="452" spans="2:4" x14ac:dyDescent="0.2">
      <c r="B452" s="69"/>
      <c r="C452" s="70"/>
      <c r="D452" s="71"/>
    </row>
    <row r="453" spans="2:4" x14ac:dyDescent="0.2">
      <c r="B453" s="69"/>
      <c r="C453" s="70"/>
      <c r="D453" s="71"/>
    </row>
    <row r="454" spans="2:4" x14ac:dyDescent="0.2">
      <c r="B454" s="69"/>
      <c r="C454" s="70"/>
      <c r="D454" s="71"/>
    </row>
    <row r="455" spans="2:4" x14ac:dyDescent="0.2">
      <c r="B455" s="69"/>
      <c r="C455" s="70"/>
      <c r="D455" s="71"/>
    </row>
    <row r="456" spans="2:4" x14ac:dyDescent="0.2">
      <c r="B456" s="69"/>
      <c r="C456" s="70"/>
      <c r="D456" s="71"/>
    </row>
    <row r="457" spans="2:4" x14ac:dyDescent="0.2">
      <c r="B457" s="69"/>
      <c r="C457" s="70"/>
      <c r="D457" s="71"/>
    </row>
    <row r="458" spans="2:4" x14ac:dyDescent="0.2">
      <c r="B458" s="69"/>
      <c r="C458" s="70"/>
      <c r="D458" s="71"/>
    </row>
    <row r="459" spans="2:4" x14ac:dyDescent="0.2">
      <c r="B459" s="69"/>
      <c r="C459" s="70"/>
      <c r="D459" s="71"/>
    </row>
    <row r="460" spans="2:4" x14ac:dyDescent="0.2">
      <c r="B460" s="69"/>
      <c r="C460" s="70"/>
      <c r="D460" s="71"/>
    </row>
    <row r="461" spans="2:4" x14ac:dyDescent="0.2">
      <c r="B461" s="69"/>
      <c r="C461" s="70"/>
      <c r="D461" s="71"/>
    </row>
    <row r="462" spans="2:4" x14ac:dyDescent="0.2">
      <c r="B462" s="69"/>
      <c r="C462" s="70"/>
      <c r="D462" s="71"/>
    </row>
    <row r="463" spans="2:4" x14ac:dyDescent="0.2">
      <c r="B463" s="69"/>
      <c r="C463" s="70"/>
      <c r="D463" s="71"/>
    </row>
    <row r="464" spans="2:4" x14ac:dyDescent="0.2">
      <c r="B464" s="69"/>
      <c r="C464" s="70"/>
      <c r="D464" s="71"/>
    </row>
    <row r="465" spans="2:4" x14ac:dyDescent="0.2">
      <c r="B465" s="69"/>
      <c r="C465" s="70"/>
      <c r="D465" s="71"/>
    </row>
    <row r="466" spans="2:4" x14ac:dyDescent="0.2">
      <c r="B466" s="69"/>
      <c r="C466" s="70"/>
      <c r="D466" s="71"/>
    </row>
    <row r="467" spans="2:4" x14ac:dyDescent="0.2">
      <c r="B467" s="69"/>
      <c r="C467" s="70"/>
      <c r="D467" s="71"/>
    </row>
    <row r="468" spans="2:4" x14ac:dyDescent="0.2">
      <c r="B468" s="69"/>
      <c r="C468" s="70"/>
      <c r="D468" s="71"/>
    </row>
    <row r="469" spans="2:4" x14ac:dyDescent="0.2">
      <c r="B469" s="69"/>
      <c r="C469" s="70"/>
      <c r="D469" s="71"/>
    </row>
    <row r="470" spans="2:4" x14ac:dyDescent="0.2">
      <c r="B470" s="69"/>
      <c r="C470" s="70"/>
      <c r="D470" s="71"/>
    </row>
    <row r="471" spans="2:4" x14ac:dyDescent="0.2">
      <c r="B471" s="69"/>
      <c r="C471" s="70"/>
      <c r="D471" s="71"/>
    </row>
    <row r="472" spans="2:4" x14ac:dyDescent="0.2">
      <c r="B472" s="69"/>
      <c r="C472" s="70"/>
      <c r="D472" s="71"/>
    </row>
    <row r="473" spans="2:4" x14ac:dyDescent="0.2">
      <c r="B473" s="69"/>
      <c r="C473" s="70"/>
      <c r="D473" s="71"/>
    </row>
    <row r="474" spans="2:4" x14ac:dyDescent="0.2">
      <c r="B474" s="69"/>
      <c r="C474" s="70"/>
      <c r="D474" s="71"/>
    </row>
    <row r="475" spans="2:4" x14ac:dyDescent="0.2">
      <c r="B475" s="69"/>
      <c r="C475" s="70"/>
      <c r="D475" s="71"/>
    </row>
    <row r="476" spans="2:4" x14ac:dyDescent="0.2">
      <c r="B476" s="69"/>
      <c r="C476" s="70"/>
      <c r="D476" s="71"/>
    </row>
    <row r="477" spans="2:4" x14ac:dyDescent="0.2">
      <c r="B477" s="69"/>
      <c r="C477" s="70"/>
      <c r="D477" s="71"/>
    </row>
    <row r="478" spans="2:4" x14ac:dyDescent="0.2">
      <c r="B478" s="69"/>
      <c r="C478" s="70"/>
      <c r="D478" s="71"/>
    </row>
    <row r="479" spans="2:4" x14ac:dyDescent="0.2">
      <c r="B479" s="69"/>
      <c r="C479" s="70"/>
      <c r="D479" s="71"/>
    </row>
    <row r="480" spans="2:4" x14ac:dyDescent="0.2">
      <c r="B480" s="69"/>
      <c r="C480" s="70"/>
      <c r="D480" s="71"/>
    </row>
    <row r="481" spans="2:4" x14ac:dyDescent="0.2">
      <c r="B481" s="69"/>
      <c r="C481" s="70"/>
      <c r="D481" s="71"/>
    </row>
    <row r="482" spans="2:4" x14ac:dyDescent="0.2">
      <c r="B482" s="69"/>
      <c r="C482" s="70"/>
      <c r="D482" s="71"/>
    </row>
    <row r="483" spans="2:4" x14ac:dyDescent="0.2">
      <c r="B483" s="69"/>
      <c r="C483" s="70"/>
      <c r="D483" s="71"/>
    </row>
    <row r="484" spans="2:4" x14ac:dyDescent="0.2">
      <c r="B484" s="69"/>
      <c r="C484" s="70"/>
      <c r="D484" s="71"/>
    </row>
    <row r="485" spans="2:4" x14ac:dyDescent="0.2">
      <c r="B485" s="69"/>
      <c r="C485" s="70"/>
      <c r="D485" s="71"/>
    </row>
    <row r="486" spans="2:4" x14ac:dyDescent="0.2">
      <c r="B486" s="69"/>
      <c r="C486" s="70"/>
      <c r="D486" s="71"/>
    </row>
    <row r="487" spans="2:4" x14ac:dyDescent="0.2">
      <c r="B487" s="69"/>
      <c r="C487" s="70"/>
      <c r="D487" s="71"/>
    </row>
    <row r="488" spans="2:4" x14ac:dyDescent="0.2">
      <c r="B488" s="69"/>
      <c r="C488" s="70"/>
      <c r="D488" s="71"/>
    </row>
    <row r="489" spans="2:4" x14ac:dyDescent="0.2">
      <c r="B489" s="69"/>
      <c r="C489" s="70"/>
      <c r="D489" s="71"/>
    </row>
    <row r="490" spans="2:4" x14ac:dyDescent="0.2">
      <c r="B490" s="69"/>
      <c r="C490" s="70"/>
      <c r="D490" s="71"/>
    </row>
    <row r="491" spans="2:4" x14ac:dyDescent="0.2">
      <c r="B491" s="69"/>
      <c r="C491" s="70"/>
      <c r="D491" s="71"/>
    </row>
    <row r="492" spans="2:4" x14ac:dyDescent="0.2">
      <c r="B492" s="69"/>
      <c r="C492" s="70"/>
      <c r="D492" s="71"/>
    </row>
    <row r="493" spans="2:4" x14ac:dyDescent="0.2">
      <c r="B493" s="69"/>
      <c r="C493" s="70"/>
      <c r="D493" s="71"/>
    </row>
    <row r="494" spans="2:4" x14ac:dyDescent="0.2">
      <c r="B494" s="69"/>
      <c r="C494" s="70"/>
      <c r="D494" s="71"/>
    </row>
    <row r="495" spans="2:4" x14ac:dyDescent="0.2">
      <c r="B495" s="69"/>
      <c r="C495" s="70"/>
      <c r="D495" s="71"/>
    </row>
    <row r="496" spans="2:4" x14ac:dyDescent="0.2">
      <c r="B496" s="69"/>
      <c r="C496" s="70"/>
      <c r="D496" s="71"/>
    </row>
    <row r="497" spans="2:4" x14ac:dyDescent="0.2">
      <c r="B497" s="69"/>
      <c r="C497" s="70"/>
      <c r="D497" s="71"/>
    </row>
    <row r="498" spans="2:4" x14ac:dyDescent="0.2">
      <c r="B498" s="69"/>
      <c r="C498" s="70"/>
      <c r="D498" s="71"/>
    </row>
    <row r="499" spans="2:4" x14ac:dyDescent="0.2">
      <c r="B499" s="69"/>
      <c r="C499" s="70"/>
      <c r="D499" s="71"/>
    </row>
    <row r="500" spans="2:4" x14ac:dyDescent="0.2">
      <c r="B500" s="69"/>
      <c r="C500" s="70"/>
      <c r="D500" s="71"/>
    </row>
    <row r="501" spans="2:4" x14ac:dyDescent="0.2">
      <c r="B501" s="69"/>
      <c r="C501" s="70"/>
      <c r="D501" s="71"/>
    </row>
    <row r="502" spans="2:4" x14ac:dyDescent="0.2">
      <c r="B502" s="69"/>
      <c r="C502" s="70"/>
      <c r="D502" s="71"/>
    </row>
    <row r="503" spans="2:4" x14ac:dyDescent="0.2">
      <c r="B503" s="69"/>
      <c r="C503" s="70"/>
      <c r="D503" s="71"/>
    </row>
    <row r="504" spans="2:4" x14ac:dyDescent="0.2">
      <c r="B504" s="69"/>
      <c r="C504" s="70"/>
      <c r="D504" s="71"/>
    </row>
    <row r="505" spans="2:4" x14ac:dyDescent="0.2">
      <c r="B505" s="69"/>
      <c r="C505" s="70"/>
      <c r="D505" s="71"/>
    </row>
    <row r="506" spans="2:4" x14ac:dyDescent="0.2">
      <c r="B506" s="69"/>
      <c r="C506" s="70"/>
      <c r="D506" s="71"/>
    </row>
    <row r="507" spans="2:4" x14ac:dyDescent="0.2">
      <c r="B507" s="69"/>
      <c r="C507" s="70"/>
      <c r="D507" s="71"/>
    </row>
    <row r="508" spans="2:4" x14ac:dyDescent="0.2">
      <c r="B508" s="69"/>
      <c r="C508" s="70"/>
      <c r="D508" s="71"/>
    </row>
    <row r="509" spans="2:4" x14ac:dyDescent="0.2">
      <c r="B509" s="69"/>
      <c r="C509" s="70"/>
      <c r="D509" s="71"/>
    </row>
    <row r="510" spans="2:4" x14ac:dyDescent="0.2">
      <c r="B510" s="69"/>
      <c r="C510" s="70"/>
      <c r="D510" s="71"/>
    </row>
    <row r="511" spans="2:4" x14ac:dyDescent="0.2">
      <c r="B511" s="69"/>
      <c r="C511" s="70"/>
      <c r="D511" s="71"/>
    </row>
    <row r="512" spans="2:4" x14ac:dyDescent="0.2">
      <c r="B512" s="69"/>
      <c r="C512" s="70"/>
      <c r="D512" s="71"/>
    </row>
    <row r="513" spans="2:4" x14ac:dyDescent="0.2">
      <c r="B513" s="69"/>
      <c r="C513" s="70"/>
      <c r="D513" s="71"/>
    </row>
    <row r="514" spans="2:4" x14ac:dyDescent="0.2">
      <c r="B514" s="69"/>
      <c r="C514" s="70"/>
      <c r="D514" s="71"/>
    </row>
    <row r="515" spans="2:4" x14ac:dyDescent="0.2">
      <c r="B515" s="69"/>
      <c r="C515" s="70"/>
      <c r="D515" s="71"/>
    </row>
    <row r="516" spans="2:4" x14ac:dyDescent="0.2">
      <c r="B516" s="69"/>
      <c r="C516" s="70"/>
      <c r="D516" s="71"/>
    </row>
    <row r="517" spans="2:4" x14ac:dyDescent="0.2">
      <c r="B517" s="69"/>
      <c r="C517" s="70"/>
      <c r="D517" s="71"/>
    </row>
    <row r="518" spans="2:4" x14ac:dyDescent="0.2">
      <c r="B518" s="69"/>
      <c r="C518" s="70"/>
      <c r="D518" s="71"/>
    </row>
    <row r="519" spans="2:4" x14ac:dyDescent="0.2">
      <c r="B519" s="69"/>
      <c r="C519" s="70"/>
      <c r="D519" s="71"/>
    </row>
    <row r="520" spans="2:4" x14ac:dyDescent="0.2">
      <c r="B520" s="69"/>
      <c r="C520" s="70"/>
      <c r="D520" s="71"/>
    </row>
    <row r="521" spans="2:4" x14ac:dyDescent="0.2">
      <c r="B521" s="69"/>
      <c r="C521" s="70"/>
      <c r="D521" s="71"/>
    </row>
    <row r="522" spans="2:4" x14ac:dyDescent="0.2">
      <c r="B522" s="69"/>
      <c r="C522" s="70"/>
      <c r="D522" s="71"/>
    </row>
    <row r="523" spans="2:4" x14ac:dyDescent="0.2">
      <c r="B523" s="69"/>
      <c r="C523" s="70"/>
      <c r="D523" s="71"/>
    </row>
    <row r="524" spans="2:4" x14ac:dyDescent="0.2">
      <c r="B524" s="69"/>
      <c r="C524" s="70"/>
      <c r="D524" s="71"/>
    </row>
    <row r="525" spans="2:4" x14ac:dyDescent="0.2">
      <c r="B525" s="69"/>
      <c r="C525" s="70"/>
      <c r="D525" s="71"/>
    </row>
    <row r="526" spans="2:4" x14ac:dyDescent="0.2">
      <c r="B526" s="69"/>
      <c r="C526" s="70"/>
      <c r="D526" s="71"/>
    </row>
    <row r="527" spans="2:4" x14ac:dyDescent="0.2">
      <c r="B527" s="69"/>
      <c r="C527" s="70"/>
      <c r="D527" s="71"/>
    </row>
    <row r="528" spans="2:4" x14ac:dyDescent="0.2">
      <c r="B528" s="69"/>
      <c r="C528" s="70"/>
      <c r="D528" s="71"/>
    </row>
    <row r="529" spans="2:4" x14ac:dyDescent="0.2">
      <c r="B529" s="69"/>
      <c r="C529" s="70"/>
      <c r="D529" s="71"/>
    </row>
    <row r="530" spans="2:4" x14ac:dyDescent="0.2">
      <c r="B530" s="69"/>
      <c r="C530" s="70"/>
      <c r="D530" s="71"/>
    </row>
    <row r="531" spans="2:4" x14ac:dyDescent="0.2">
      <c r="B531" s="69"/>
      <c r="C531" s="70"/>
      <c r="D531" s="71"/>
    </row>
    <row r="532" spans="2:4" x14ac:dyDescent="0.2">
      <c r="B532" s="69"/>
      <c r="C532" s="70"/>
      <c r="D532" s="71"/>
    </row>
    <row r="533" spans="2:4" x14ac:dyDescent="0.2">
      <c r="B533" s="69"/>
      <c r="C533" s="70"/>
      <c r="D533" s="71"/>
    </row>
    <row r="534" spans="2:4" x14ac:dyDescent="0.2">
      <c r="B534" s="69"/>
      <c r="C534" s="70"/>
      <c r="D534" s="71"/>
    </row>
    <row r="535" spans="2:4" x14ac:dyDescent="0.2">
      <c r="B535" s="69"/>
      <c r="C535" s="70"/>
      <c r="D535" s="71"/>
    </row>
    <row r="536" spans="2:4" x14ac:dyDescent="0.2">
      <c r="B536" s="69"/>
      <c r="C536" s="70"/>
      <c r="D536" s="71"/>
    </row>
    <row r="537" spans="2:4" x14ac:dyDescent="0.2">
      <c r="B537" s="69"/>
      <c r="C537" s="70"/>
      <c r="D537" s="71"/>
    </row>
    <row r="538" spans="2:4" x14ac:dyDescent="0.2">
      <c r="B538" s="69"/>
      <c r="C538" s="70"/>
      <c r="D538" s="71"/>
    </row>
    <row r="539" spans="2:4" x14ac:dyDescent="0.2">
      <c r="B539" s="69"/>
      <c r="C539" s="70"/>
      <c r="D539" s="71"/>
    </row>
    <row r="540" spans="2:4" x14ac:dyDescent="0.2">
      <c r="B540" s="69"/>
      <c r="C540" s="70"/>
      <c r="D540" s="71"/>
    </row>
    <row r="541" spans="2:4" x14ac:dyDescent="0.2">
      <c r="B541" s="69"/>
      <c r="C541" s="70"/>
      <c r="D541" s="71"/>
    </row>
    <row r="542" spans="2:4" x14ac:dyDescent="0.2">
      <c r="B542" s="69"/>
      <c r="C542" s="70"/>
      <c r="D542" s="71"/>
    </row>
    <row r="543" spans="2:4" x14ac:dyDescent="0.2">
      <c r="B543" s="69"/>
      <c r="C543" s="70"/>
      <c r="D543" s="71"/>
    </row>
    <row r="544" spans="2:4" x14ac:dyDescent="0.2">
      <c r="B544" s="69"/>
      <c r="C544" s="70"/>
      <c r="D544" s="71"/>
    </row>
    <row r="545" spans="2:4" x14ac:dyDescent="0.2">
      <c r="B545" s="69"/>
      <c r="C545" s="70"/>
      <c r="D545" s="71"/>
    </row>
    <row r="546" spans="2:4" x14ac:dyDescent="0.2">
      <c r="B546" s="69"/>
      <c r="C546" s="70"/>
      <c r="D546" s="71"/>
    </row>
    <row r="547" spans="2:4" x14ac:dyDescent="0.2">
      <c r="B547" s="69"/>
      <c r="C547" s="70"/>
      <c r="D547" s="71"/>
    </row>
    <row r="548" spans="2:4" x14ac:dyDescent="0.2">
      <c r="B548" s="69"/>
      <c r="C548" s="70"/>
      <c r="D548" s="71"/>
    </row>
    <row r="549" spans="2:4" x14ac:dyDescent="0.2">
      <c r="B549" s="69"/>
      <c r="C549" s="70"/>
      <c r="D549" s="71"/>
    </row>
    <row r="550" spans="2:4" x14ac:dyDescent="0.2">
      <c r="B550" s="69"/>
      <c r="C550" s="70"/>
      <c r="D550" s="71"/>
    </row>
    <row r="551" spans="2:4" x14ac:dyDescent="0.2">
      <c r="B551" s="69"/>
      <c r="C551" s="70"/>
      <c r="D551" s="71"/>
    </row>
    <row r="552" spans="2:4" x14ac:dyDescent="0.2">
      <c r="B552" s="69"/>
      <c r="C552" s="70"/>
      <c r="D552" s="71"/>
    </row>
    <row r="553" spans="2:4" x14ac:dyDescent="0.2">
      <c r="B553" s="69"/>
      <c r="C553" s="70"/>
      <c r="D553" s="71"/>
    </row>
    <row r="554" spans="2:4" x14ac:dyDescent="0.2">
      <c r="B554" s="69"/>
      <c r="C554" s="70"/>
      <c r="D554" s="71"/>
    </row>
    <row r="555" spans="2:4" x14ac:dyDescent="0.2">
      <c r="B555" s="69"/>
      <c r="C555" s="70"/>
      <c r="D555" s="71"/>
    </row>
    <row r="556" spans="2:4" x14ac:dyDescent="0.2">
      <c r="B556" s="69"/>
      <c r="C556" s="70"/>
      <c r="D556" s="71"/>
    </row>
    <row r="557" spans="2:4" x14ac:dyDescent="0.2">
      <c r="B557" s="69"/>
      <c r="C557" s="70"/>
      <c r="D557" s="71"/>
    </row>
    <row r="558" spans="2:4" x14ac:dyDescent="0.2">
      <c r="B558" s="69"/>
      <c r="C558" s="70"/>
      <c r="D558" s="71"/>
    </row>
    <row r="559" spans="2:4" x14ac:dyDescent="0.2">
      <c r="B559" s="69"/>
      <c r="C559" s="70"/>
      <c r="D559" s="71"/>
    </row>
    <row r="560" spans="2:4" x14ac:dyDescent="0.2">
      <c r="B560" s="69"/>
      <c r="C560" s="70"/>
      <c r="D560" s="71"/>
    </row>
    <row r="561" spans="2:4" x14ac:dyDescent="0.2">
      <c r="B561" s="69"/>
      <c r="C561" s="70"/>
      <c r="D561" s="71"/>
    </row>
    <row r="562" spans="2:4" x14ac:dyDescent="0.2">
      <c r="B562" s="69"/>
      <c r="C562" s="70"/>
      <c r="D562" s="71"/>
    </row>
    <row r="563" spans="2:4" x14ac:dyDescent="0.2">
      <c r="B563" s="69"/>
      <c r="C563" s="70"/>
      <c r="D563" s="71"/>
    </row>
    <row r="564" spans="2:4" x14ac:dyDescent="0.2">
      <c r="B564" s="69"/>
      <c r="C564" s="70"/>
      <c r="D564" s="71"/>
    </row>
    <row r="565" spans="2:4" x14ac:dyDescent="0.2">
      <c r="B565" s="69"/>
      <c r="C565" s="70"/>
      <c r="D565" s="71"/>
    </row>
    <row r="566" spans="2:4" x14ac:dyDescent="0.2">
      <c r="B566" s="69"/>
      <c r="C566" s="70"/>
      <c r="D566" s="71"/>
    </row>
    <row r="567" spans="2:4" x14ac:dyDescent="0.2">
      <c r="B567" s="69"/>
      <c r="C567" s="70"/>
      <c r="D567" s="71"/>
    </row>
    <row r="568" spans="2:4" x14ac:dyDescent="0.2">
      <c r="B568" s="69"/>
      <c r="C568" s="70"/>
      <c r="D568" s="71"/>
    </row>
    <row r="569" spans="2:4" x14ac:dyDescent="0.2">
      <c r="B569" s="69"/>
      <c r="C569" s="70"/>
      <c r="D569" s="71"/>
    </row>
    <row r="570" spans="2:4" x14ac:dyDescent="0.2">
      <c r="B570" s="69"/>
      <c r="C570" s="70"/>
      <c r="D570" s="71"/>
    </row>
    <row r="571" spans="2:4" x14ac:dyDescent="0.2">
      <c r="B571" s="69"/>
      <c r="C571" s="70"/>
      <c r="D571" s="71"/>
    </row>
    <row r="572" spans="2:4" x14ac:dyDescent="0.2">
      <c r="B572" s="69"/>
      <c r="C572" s="70"/>
      <c r="D572" s="71"/>
    </row>
    <row r="573" spans="2:4" x14ac:dyDescent="0.2">
      <c r="B573" s="69"/>
      <c r="C573" s="70"/>
      <c r="D573" s="71"/>
    </row>
    <row r="574" spans="2:4" x14ac:dyDescent="0.2">
      <c r="B574" s="69"/>
      <c r="C574" s="70"/>
      <c r="D574" s="71"/>
    </row>
    <row r="575" spans="2:4" x14ac:dyDescent="0.2">
      <c r="B575" s="69"/>
      <c r="C575" s="70"/>
      <c r="D575" s="71"/>
    </row>
    <row r="576" spans="2:4" x14ac:dyDescent="0.2">
      <c r="B576" s="69"/>
      <c r="C576" s="70"/>
      <c r="D576" s="71"/>
    </row>
    <row r="577" spans="2:4" x14ac:dyDescent="0.2">
      <c r="B577" s="69"/>
      <c r="C577" s="70"/>
      <c r="D577" s="71"/>
    </row>
    <row r="578" spans="2:4" x14ac:dyDescent="0.2">
      <c r="B578" s="69"/>
      <c r="C578" s="70"/>
      <c r="D578" s="71"/>
    </row>
    <row r="579" spans="2:4" x14ac:dyDescent="0.2">
      <c r="B579" s="69"/>
      <c r="C579" s="70"/>
      <c r="D579" s="71"/>
    </row>
    <row r="580" spans="2:4" x14ac:dyDescent="0.2">
      <c r="B580" s="69"/>
      <c r="C580" s="70"/>
      <c r="D580" s="71"/>
    </row>
    <row r="581" spans="2:4" x14ac:dyDescent="0.2">
      <c r="B581" s="69"/>
      <c r="C581" s="70"/>
      <c r="D581" s="71"/>
    </row>
    <row r="582" spans="2:4" x14ac:dyDescent="0.2">
      <c r="B582" s="69"/>
      <c r="C582" s="70"/>
      <c r="D582" s="71"/>
    </row>
    <row r="583" spans="2:4" x14ac:dyDescent="0.2">
      <c r="B583" s="69"/>
      <c r="C583" s="70"/>
      <c r="D583" s="71"/>
    </row>
    <row r="584" spans="2:4" x14ac:dyDescent="0.2">
      <c r="B584" s="69"/>
      <c r="C584" s="70"/>
      <c r="D584" s="71"/>
    </row>
    <row r="585" spans="2:4" x14ac:dyDescent="0.2">
      <c r="B585" s="69"/>
      <c r="C585" s="70"/>
      <c r="D585" s="71"/>
    </row>
    <row r="586" spans="2:4" x14ac:dyDescent="0.2">
      <c r="B586" s="69"/>
      <c r="C586" s="70"/>
      <c r="D586" s="71"/>
    </row>
    <row r="587" spans="2:4" x14ac:dyDescent="0.2">
      <c r="B587" s="69"/>
      <c r="C587" s="70"/>
      <c r="D587" s="71"/>
    </row>
    <row r="588" spans="2:4" x14ac:dyDescent="0.2">
      <c r="B588" s="69"/>
      <c r="C588" s="70"/>
      <c r="D588" s="71"/>
    </row>
    <row r="589" spans="2:4" x14ac:dyDescent="0.2">
      <c r="B589" s="69"/>
      <c r="C589" s="70"/>
      <c r="D589" s="71"/>
    </row>
    <row r="590" spans="2:4" x14ac:dyDescent="0.2">
      <c r="B590" s="69"/>
      <c r="C590" s="70"/>
      <c r="D590" s="71"/>
    </row>
    <row r="591" spans="2:4" x14ac:dyDescent="0.2">
      <c r="B591" s="69"/>
      <c r="C591" s="70"/>
      <c r="D591" s="71"/>
    </row>
    <row r="592" spans="2:4" x14ac:dyDescent="0.2">
      <c r="B592" s="69"/>
      <c r="C592" s="70"/>
      <c r="D592" s="71"/>
    </row>
    <row r="593" spans="2:4" x14ac:dyDescent="0.2">
      <c r="B593" s="69"/>
      <c r="C593" s="70"/>
      <c r="D593" s="71"/>
    </row>
    <row r="594" spans="2:4" x14ac:dyDescent="0.2">
      <c r="B594" s="69"/>
      <c r="C594" s="70"/>
      <c r="D594" s="71"/>
    </row>
    <row r="595" spans="2:4" x14ac:dyDescent="0.2">
      <c r="B595" s="69"/>
      <c r="C595" s="70"/>
      <c r="D595" s="71"/>
    </row>
    <row r="596" spans="2:4" x14ac:dyDescent="0.2">
      <c r="B596" s="69"/>
      <c r="C596" s="70"/>
      <c r="D596" s="71"/>
    </row>
    <row r="597" spans="2:4" x14ac:dyDescent="0.2">
      <c r="B597" s="69"/>
      <c r="C597" s="70"/>
      <c r="D597" s="71"/>
    </row>
    <row r="598" spans="2:4" x14ac:dyDescent="0.2">
      <c r="B598" s="69"/>
      <c r="C598" s="70"/>
      <c r="D598" s="71"/>
    </row>
    <row r="599" spans="2:4" x14ac:dyDescent="0.2">
      <c r="B599" s="69"/>
      <c r="C599" s="70"/>
      <c r="D599" s="71"/>
    </row>
    <row r="600" spans="2:4" x14ac:dyDescent="0.2">
      <c r="B600" s="69"/>
      <c r="C600" s="70"/>
      <c r="D600" s="71"/>
    </row>
    <row r="601" spans="2:4" x14ac:dyDescent="0.2">
      <c r="B601" s="69"/>
      <c r="C601" s="70"/>
      <c r="D601" s="71"/>
    </row>
    <row r="602" spans="2:4" x14ac:dyDescent="0.2">
      <c r="B602" s="69"/>
      <c r="C602" s="70"/>
      <c r="D602" s="71"/>
    </row>
    <row r="603" spans="2:4" x14ac:dyDescent="0.2">
      <c r="B603" s="69"/>
      <c r="C603" s="70"/>
      <c r="D603" s="71"/>
    </row>
    <row r="604" spans="2:4" x14ac:dyDescent="0.2">
      <c r="B604" s="69"/>
      <c r="C604" s="70"/>
      <c r="D604" s="71"/>
    </row>
    <row r="605" spans="2:4" x14ac:dyDescent="0.2">
      <c r="B605" s="69"/>
      <c r="C605" s="70"/>
      <c r="D605" s="71"/>
    </row>
    <row r="606" spans="2:4" x14ac:dyDescent="0.2">
      <c r="B606" s="69"/>
      <c r="C606" s="70"/>
      <c r="D606" s="71"/>
    </row>
    <row r="607" spans="2:4" x14ac:dyDescent="0.2">
      <c r="B607" s="69"/>
      <c r="C607" s="70"/>
      <c r="D607" s="71"/>
    </row>
    <row r="608" spans="2:4" x14ac:dyDescent="0.2">
      <c r="B608" s="69"/>
      <c r="C608" s="70"/>
      <c r="D608" s="71"/>
    </row>
    <row r="609" spans="2:4" x14ac:dyDescent="0.2">
      <c r="B609" s="69"/>
      <c r="C609" s="70"/>
      <c r="D609" s="71"/>
    </row>
    <row r="610" spans="2:4" x14ac:dyDescent="0.2">
      <c r="B610" s="69"/>
      <c r="C610" s="70"/>
      <c r="D610" s="71"/>
    </row>
    <row r="611" spans="2:4" x14ac:dyDescent="0.2">
      <c r="B611" s="69"/>
      <c r="C611" s="70"/>
      <c r="D611" s="71"/>
    </row>
    <row r="612" spans="2:4" x14ac:dyDescent="0.2">
      <c r="B612" s="69"/>
      <c r="C612" s="70"/>
      <c r="D612" s="71"/>
    </row>
    <row r="613" spans="2:4" x14ac:dyDescent="0.2">
      <c r="B613" s="69"/>
      <c r="C613" s="70"/>
      <c r="D613" s="71"/>
    </row>
    <row r="614" spans="2:4" x14ac:dyDescent="0.2">
      <c r="B614" s="69"/>
      <c r="C614" s="70"/>
      <c r="D614" s="71"/>
    </row>
    <row r="615" spans="2:4" x14ac:dyDescent="0.2">
      <c r="B615" s="69"/>
      <c r="C615" s="70"/>
      <c r="D615" s="71"/>
    </row>
    <row r="616" spans="2:4" x14ac:dyDescent="0.2">
      <c r="B616" s="69"/>
      <c r="C616" s="70"/>
      <c r="D616" s="71"/>
    </row>
    <row r="617" spans="2:4" x14ac:dyDescent="0.2">
      <c r="B617" s="69"/>
      <c r="C617" s="70"/>
      <c r="D617" s="71"/>
    </row>
    <row r="618" spans="2:4" x14ac:dyDescent="0.2">
      <c r="B618" s="69"/>
      <c r="C618" s="70"/>
      <c r="D618" s="71"/>
    </row>
    <row r="619" spans="2:4" x14ac:dyDescent="0.2">
      <c r="B619" s="69"/>
      <c r="C619" s="70"/>
      <c r="D619" s="71"/>
    </row>
    <row r="620" spans="2:4" x14ac:dyDescent="0.2">
      <c r="B620" s="69"/>
      <c r="C620" s="70"/>
      <c r="D620" s="71"/>
    </row>
    <row r="621" spans="2:4" x14ac:dyDescent="0.2">
      <c r="B621" s="69"/>
      <c r="C621" s="70"/>
      <c r="D621" s="71"/>
    </row>
    <row r="622" spans="2:4" x14ac:dyDescent="0.2">
      <c r="B622" s="69"/>
      <c r="C622" s="70"/>
      <c r="D622" s="71"/>
    </row>
    <row r="623" spans="2:4" x14ac:dyDescent="0.2">
      <c r="B623" s="69"/>
      <c r="C623" s="70"/>
      <c r="D623" s="71"/>
    </row>
    <row r="624" spans="2:4" x14ac:dyDescent="0.2">
      <c r="B624" s="69"/>
      <c r="C624" s="70"/>
      <c r="D624" s="71"/>
    </row>
    <row r="625" spans="2:4" x14ac:dyDescent="0.2">
      <c r="B625" s="69"/>
      <c r="C625" s="70"/>
      <c r="D625" s="71"/>
    </row>
    <row r="626" spans="2:4" x14ac:dyDescent="0.2">
      <c r="B626" s="69"/>
      <c r="C626" s="70"/>
      <c r="D626" s="71"/>
    </row>
    <row r="627" spans="2:4" x14ac:dyDescent="0.2">
      <c r="B627" s="69"/>
      <c r="C627" s="70"/>
      <c r="D627" s="71"/>
    </row>
    <row r="628" spans="2:4" x14ac:dyDescent="0.2">
      <c r="B628" s="69"/>
      <c r="C628" s="70"/>
      <c r="D628" s="71"/>
    </row>
    <row r="629" spans="2:4" x14ac:dyDescent="0.2">
      <c r="B629" s="69"/>
      <c r="C629" s="70"/>
      <c r="D629" s="71"/>
    </row>
    <row r="630" spans="2:4" x14ac:dyDescent="0.2">
      <c r="B630" s="69"/>
      <c r="C630" s="70"/>
      <c r="D630" s="71"/>
    </row>
    <row r="631" spans="2:4" x14ac:dyDescent="0.2">
      <c r="B631" s="69"/>
      <c r="C631" s="70"/>
      <c r="D631" s="71"/>
    </row>
    <row r="632" spans="2:4" x14ac:dyDescent="0.2">
      <c r="B632" s="69"/>
      <c r="C632" s="70"/>
      <c r="D632" s="71"/>
    </row>
    <row r="633" spans="2:4" x14ac:dyDescent="0.2">
      <c r="B633" s="69"/>
      <c r="C633" s="70"/>
      <c r="D633" s="71"/>
    </row>
    <row r="634" spans="2:4" x14ac:dyDescent="0.2">
      <c r="B634" s="69"/>
      <c r="C634" s="70"/>
      <c r="D634" s="71"/>
    </row>
    <row r="635" spans="2:4" x14ac:dyDescent="0.2">
      <c r="B635" s="69"/>
      <c r="C635" s="70"/>
      <c r="D635" s="71"/>
    </row>
    <row r="636" spans="2:4" x14ac:dyDescent="0.2">
      <c r="B636" s="69"/>
      <c r="C636" s="70"/>
      <c r="D636" s="71"/>
    </row>
    <row r="637" spans="2:4" x14ac:dyDescent="0.2">
      <c r="B637" s="69"/>
      <c r="C637" s="70"/>
      <c r="D637" s="71"/>
    </row>
    <row r="638" spans="2:4" x14ac:dyDescent="0.2">
      <c r="B638" s="69"/>
      <c r="C638" s="70"/>
      <c r="D638" s="71"/>
    </row>
    <row r="639" spans="2:4" x14ac:dyDescent="0.2">
      <c r="B639" s="69"/>
      <c r="C639" s="70"/>
      <c r="D639" s="71"/>
    </row>
    <row r="640" spans="2:4" x14ac:dyDescent="0.2">
      <c r="B640" s="69"/>
      <c r="C640" s="70"/>
      <c r="D640" s="71"/>
    </row>
    <row r="641" spans="2:4" x14ac:dyDescent="0.2">
      <c r="B641" s="69"/>
      <c r="C641" s="70"/>
      <c r="D641" s="71"/>
    </row>
    <row r="642" spans="2:4" x14ac:dyDescent="0.2">
      <c r="B642" s="69"/>
      <c r="C642" s="70"/>
      <c r="D642" s="71"/>
    </row>
    <row r="643" spans="2:4" x14ac:dyDescent="0.2">
      <c r="B643" s="69"/>
      <c r="C643" s="70"/>
      <c r="D643" s="71"/>
    </row>
    <row r="644" spans="2:4" x14ac:dyDescent="0.2">
      <c r="B644" s="69"/>
      <c r="C644" s="70"/>
      <c r="D644" s="71"/>
    </row>
    <row r="645" spans="2:4" x14ac:dyDescent="0.2">
      <c r="B645" s="69"/>
      <c r="C645" s="70"/>
      <c r="D645" s="71"/>
    </row>
    <row r="646" spans="2:4" x14ac:dyDescent="0.2">
      <c r="B646" s="69"/>
      <c r="C646" s="70"/>
      <c r="D646" s="71"/>
    </row>
    <row r="647" spans="2:4" x14ac:dyDescent="0.2">
      <c r="B647" s="69"/>
      <c r="C647" s="70"/>
      <c r="D647" s="71"/>
    </row>
    <row r="648" spans="2:4" x14ac:dyDescent="0.2">
      <c r="B648" s="69"/>
      <c r="C648" s="70"/>
      <c r="D648" s="71"/>
    </row>
    <row r="649" spans="2:4" x14ac:dyDescent="0.2">
      <c r="B649" s="69"/>
      <c r="C649" s="70"/>
      <c r="D649" s="71"/>
    </row>
    <row r="650" spans="2:4" x14ac:dyDescent="0.2">
      <c r="B650" s="69"/>
      <c r="C650" s="70"/>
      <c r="D650" s="71"/>
    </row>
    <row r="651" spans="2:4" x14ac:dyDescent="0.2">
      <c r="B651" s="69"/>
      <c r="C651" s="70"/>
      <c r="D651" s="71"/>
    </row>
    <row r="652" spans="2:4" x14ac:dyDescent="0.2">
      <c r="B652" s="69"/>
      <c r="C652" s="70"/>
      <c r="D652" s="71"/>
    </row>
    <row r="653" spans="2:4" x14ac:dyDescent="0.2">
      <c r="B653" s="69"/>
      <c r="C653" s="70"/>
      <c r="D653" s="71"/>
    </row>
    <row r="654" spans="2:4" x14ac:dyDescent="0.2">
      <c r="B654" s="69"/>
      <c r="C654" s="70"/>
      <c r="D654" s="71"/>
    </row>
    <row r="655" spans="2:4" x14ac:dyDescent="0.2">
      <c r="B655" s="69"/>
      <c r="C655" s="70"/>
      <c r="D655" s="71"/>
    </row>
    <row r="656" spans="2:4" x14ac:dyDescent="0.2">
      <c r="B656" s="69"/>
      <c r="C656" s="70"/>
      <c r="D656" s="71"/>
    </row>
    <row r="657" spans="2:4" x14ac:dyDescent="0.2">
      <c r="B657" s="69"/>
      <c r="C657" s="70"/>
      <c r="D657" s="71"/>
    </row>
    <row r="658" spans="2:4" x14ac:dyDescent="0.2">
      <c r="B658" s="69"/>
      <c r="C658" s="70"/>
      <c r="D658" s="71"/>
    </row>
    <row r="659" spans="2:4" x14ac:dyDescent="0.2">
      <c r="B659" s="69"/>
      <c r="C659" s="70"/>
      <c r="D659" s="71"/>
    </row>
    <row r="660" spans="2:4" x14ac:dyDescent="0.2">
      <c r="B660" s="69"/>
      <c r="C660" s="70"/>
      <c r="D660" s="71"/>
    </row>
    <row r="661" spans="2:4" x14ac:dyDescent="0.2">
      <c r="B661" s="69"/>
      <c r="C661" s="70"/>
      <c r="D661" s="71"/>
    </row>
    <row r="662" spans="2:4" x14ac:dyDescent="0.2">
      <c r="B662" s="69"/>
      <c r="C662" s="70"/>
      <c r="D662" s="71"/>
    </row>
    <row r="663" spans="2:4" x14ac:dyDescent="0.2">
      <c r="B663" s="69"/>
      <c r="C663" s="70"/>
      <c r="D663" s="71"/>
    </row>
    <row r="664" spans="2:4" x14ac:dyDescent="0.2">
      <c r="B664" s="69"/>
      <c r="C664" s="70"/>
      <c r="D664" s="71"/>
    </row>
    <row r="665" spans="2:4" x14ac:dyDescent="0.2">
      <c r="B665" s="69"/>
      <c r="C665" s="70"/>
      <c r="D665" s="71"/>
    </row>
    <row r="666" spans="2:4" x14ac:dyDescent="0.2">
      <c r="B666" s="69"/>
      <c r="C666" s="70"/>
      <c r="D666" s="71"/>
    </row>
    <row r="667" spans="2:4" x14ac:dyDescent="0.2">
      <c r="B667" s="69"/>
      <c r="C667" s="70"/>
      <c r="D667" s="71"/>
    </row>
    <row r="668" spans="2:4" x14ac:dyDescent="0.2">
      <c r="B668" s="69"/>
      <c r="C668" s="70"/>
      <c r="D668" s="71"/>
    </row>
    <row r="669" spans="2:4" x14ac:dyDescent="0.2">
      <c r="B669" s="69"/>
      <c r="C669" s="70"/>
      <c r="D669" s="71"/>
    </row>
    <row r="670" spans="2:4" x14ac:dyDescent="0.2">
      <c r="B670" s="69"/>
      <c r="C670" s="70"/>
      <c r="D670" s="71"/>
    </row>
    <row r="671" spans="2:4" x14ac:dyDescent="0.2">
      <c r="B671" s="69"/>
      <c r="C671" s="70"/>
      <c r="D671" s="71"/>
    </row>
    <row r="672" spans="2:4" x14ac:dyDescent="0.2">
      <c r="B672" s="69"/>
      <c r="C672" s="70"/>
      <c r="D672" s="71"/>
    </row>
    <row r="673" spans="2:4" x14ac:dyDescent="0.2">
      <c r="B673" s="69"/>
      <c r="C673" s="70"/>
      <c r="D673" s="71"/>
    </row>
    <row r="674" spans="2:4" x14ac:dyDescent="0.2">
      <c r="B674" s="69"/>
      <c r="C674" s="70"/>
      <c r="D674" s="71"/>
    </row>
    <row r="675" spans="2:4" x14ac:dyDescent="0.2">
      <c r="B675" s="69"/>
      <c r="C675" s="70"/>
      <c r="D675" s="71"/>
    </row>
    <row r="676" spans="2:4" x14ac:dyDescent="0.2">
      <c r="B676" s="69"/>
      <c r="C676" s="70"/>
      <c r="D676" s="71"/>
    </row>
    <row r="677" spans="2:4" x14ac:dyDescent="0.2">
      <c r="B677" s="69"/>
      <c r="C677" s="70"/>
      <c r="D677" s="71"/>
    </row>
    <row r="678" spans="2:4" x14ac:dyDescent="0.2">
      <c r="B678" s="69"/>
      <c r="C678" s="70"/>
      <c r="D678" s="71"/>
    </row>
    <row r="679" spans="2:4" x14ac:dyDescent="0.2">
      <c r="B679" s="69"/>
      <c r="C679" s="70"/>
      <c r="D679" s="71"/>
    </row>
    <row r="680" spans="2:4" x14ac:dyDescent="0.2">
      <c r="B680" s="69"/>
      <c r="C680" s="70"/>
      <c r="D680" s="71"/>
    </row>
    <row r="681" spans="2:4" x14ac:dyDescent="0.2">
      <c r="B681" s="69"/>
      <c r="C681" s="70"/>
      <c r="D681" s="71"/>
    </row>
    <row r="682" spans="2:4" x14ac:dyDescent="0.2">
      <c r="B682" s="69"/>
      <c r="C682" s="70"/>
      <c r="D682" s="71"/>
    </row>
    <row r="683" spans="2:4" x14ac:dyDescent="0.2">
      <c r="B683" s="69"/>
      <c r="C683" s="70"/>
      <c r="D683" s="71"/>
    </row>
    <row r="684" spans="2:4" x14ac:dyDescent="0.2">
      <c r="B684" s="69"/>
      <c r="C684" s="70"/>
      <c r="D684" s="71"/>
    </row>
    <row r="685" spans="2:4" x14ac:dyDescent="0.2">
      <c r="B685" s="69"/>
      <c r="C685" s="70"/>
      <c r="D685" s="71"/>
    </row>
    <row r="686" spans="2:4" x14ac:dyDescent="0.2">
      <c r="B686" s="69"/>
      <c r="C686" s="70"/>
      <c r="D686" s="71"/>
    </row>
    <row r="687" spans="2:4" x14ac:dyDescent="0.2">
      <c r="B687" s="69"/>
      <c r="C687" s="70"/>
      <c r="D687" s="71"/>
    </row>
    <row r="688" spans="2:4" x14ac:dyDescent="0.2">
      <c r="B688" s="69"/>
      <c r="C688" s="70"/>
      <c r="D688" s="71"/>
    </row>
    <row r="689" spans="2:4" x14ac:dyDescent="0.2">
      <c r="B689" s="69"/>
      <c r="C689" s="70"/>
      <c r="D689" s="71"/>
    </row>
    <row r="690" spans="2:4" x14ac:dyDescent="0.2">
      <c r="B690" s="69"/>
      <c r="C690" s="70"/>
      <c r="D690" s="71"/>
    </row>
    <row r="691" spans="2:4" x14ac:dyDescent="0.2">
      <c r="B691" s="69"/>
      <c r="C691" s="70"/>
      <c r="D691" s="71"/>
    </row>
    <row r="692" spans="2:4" x14ac:dyDescent="0.2">
      <c r="B692" s="69"/>
      <c r="C692" s="70"/>
      <c r="D692" s="71"/>
    </row>
    <row r="693" spans="2:4" x14ac:dyDescent="0.2">
      <c r="B693" s="69"/>
      <c r="C693" s="70"/>
      <c r="D693" s="71"/>
    </row>
    <row r="694" spans="2:4" x14ac:dyDescent="0.2">
      <c r="B694" s="69"/>
      <c r="C694" s="70"/>
      <c r="D694" s="71"/>
    </row>
    <row r="695" spans="2:4" x14ac:dyDescent="0.2">
      <c r="B695" s="69"/>
      <c r="C695" s="70"/>
      <c r="D695" s="71"/>
    </row>
    <row r="696" spans="2:4" x14ac:dyDescent="0.2">
      <c r="B696" s="69"/>
      <c r="C696" s="70"/>
      <c r="D696" s="71"/>
    </row>
    <row r="697" spans="2:4" x14ac:dyDescent="0.2">
      <c r="B697" s="69"/>
      <c r="C697" s="70"/>
      <c r="D697" s="71"/>
    </row>
    <row r="698" spans="2:4" x14ac:dyDescent="0.2">
      <c r="B698" s="69"/>
      <c r="C698" s="70"/>
      <c r="D698" s="71"/>
    </row>
    <row r="699" spans="2:4" x14ac:dyDescent="0.2">
      <c r="B699" s="69"/>
      <c r="C699" s="70"/>
      <c r="D699" s="71"/>
    </row>
    <row r="700" spans="2:4" x14ac:dyDescent="0.2">
      <c r="B700" s="69"/>
      <c r="C700" s="70"/>
      <c r="D700" s="71"/>
    </row>
    <row r="701" spans="2:4" x14ac:dyDescent="0.2">
      <c r="B701" s="69"/>
      <c r="C701" s="70"/>
      <c r="D701" s="71"/>
    </row>
    <row r="702" spans="2:4" x14ac:dyDescent="0.2">
      <c r="B702" s="69"/>
      <c r="C702" s="70"/>
      <c r="D702" s="71"/>
    </row>
    <row r="703" spans="2:4" x14ac:dyDescent="0.2">
      <c r="B703" s="69"/>
      <c r="C703" s="70"/>
      <c r="D703" s="71"/>
    </row>
    <row r="704" spans="2:4" x14ac:dyDescent="0.2">
      <c r="B704" s="69"/>
      <c r="C704" s="70"/>
      <c r="D704" s="71"/>
    </row>
    <row r="705" spans="2:4" x14ac:dyDescent="0.2">
      <c r="B705" s="69"/>
      <c r="C705" s="70"/>
      <c r="D705" s="71"/>
    </row>
    <row r="706" spans="2:4" x14ac:dyDescent="0.2">
      <c r="B706" s="69"/>
      <c r="C706" s="70"/>
      <c r="D706" s="71"/>
    </row>
    <row r="707" spans="2:4" x14ac:dyDescent="0.2">
      <c r="B707" s="69"/>
      <c r="C707" s="70"/>
      <c r="D707" s="71"/>
    </row>
    <row r="708" spans="2:4" x14ac:dyDescent="0.2">
      <c r="B708" s="69"/>
      <c r="C708" s="70"/>
      <c r="D708" s="71"/>
    </row>
    <row r="709" spans="2:4" x14ac:dyDescent="0.2">
      <c r="B709" s="69"/>
      <c r="C709" s="70"/>
      <c r="D709" s="71"/>
    </row>
    <row r="710" spans="2:4" x14ac:dyDescent="0.2">
      <c r="B710" s="69"/>
      <c r="C710" s="70"/>
      <c r="D710" s="71"/>
    </row>
    <row r="711" spans="2:4" x14ac:dyDescent="0.2">
      <c r="B711" s="69"/>
      <c r="C711" s="70"/>
      <c r="D711" s="71"/>
    </row>
    <row r="712" spans="2:4" x14ac:dyDescent="0.2">
      <c r="B712" s="69"/>
      <c r="C712" s="70"/>
      <c r="D712" s="71"/>
    </row>
    <row r="713" spans="2:4" x14ac:dyDescent="0.2">
      <c r="B713" s="69"/>
      <c r="C713" s="70"/>
      <c r="D713" s="71"/>
    </row>
    <row r="714" spans="2:4" x14ac:dyDescent="0.2">
      <c r="B714" s="69"/>
      <c r="C714" s="70"/>
      <c r="D714" s="71"/>
    </row>
    <row r="715" spans="2:4" x14ac:dyDescent="0.2">
      <c r="B715" s="69"/>
      <c r="C715" s="70"/>
      <c r="D715" s="71"/>
    </row>
    <row r="716" spans="2:4" x14ac:dyDescent="0.2">
      <c r="B716" s="69"/>
      <c r="C716" s="70"/>
      <c r="D716" s="71"/>
    </row>
    <row r="717" spans="2:4" x14ac:dyDescent="0.2">
      <c r="B717" s="69"/>
      <c r="C717" s="70"/>
      <c r="D717" s="71"/>
    </row>
    <row r="718" spans="2:4" x14ac:dyDescent="0.2">
      <c r="B718" s="69"/>
      <c r="C718" s="70"/>
      <c r="D718" s="71"/>
    </row>
    <row r="719" spans="2:4" x14ac:dyDescent="0.2">
      <c r="B719" s="69"/>
      <c r="C719" s="70"/>
      <c r="D719" s="71"/>
    </row>
    <row r="720" spans="2:4" x14ac:dyDescent="0.2">
      <c r="B720" s="69"/>
      <c r="C720" s="70"/>
      <c r="D720" s="71"/>
    </row>
    <row r="721" spans="2:4" x14ac:dyDescent="0.2">
      <c r="B721" s="69"/>
      <c r="C721" s="70"/>
      <c r="D721" s="71"/>
    </row>
    <row r="722" spans="2:4" x14ac:dyDescent="0.2">
      <c r="B722" s="69"/>
      <c r="C722" s="70"/>
      <c r="D722" s="71"/>
    </row>
    <row r="723" spans="2:4" x14ac:dyDescent="0.2">
      <c r="B723" s="69"/>
      <c r="C723" s="70"/>
      <c r="D723" s="71"/>
    </row>
    <row r="724" spans="2:4" x14ac:dyDescent="0.2">
      <c r="B724" s="69"/>
      <c r="C724" s="70"/>
      <c r="D724" s="71"/>
    </row>
    <row r="725" spans="2:4" x14ac:dyDescent="0.2">
      <c r="B725" s="69"/>
      <c r="C725" s="70"/>
      <c r="D725" s="71"/>
    </row>
    <row r="726" spans="2:4" x14ac:dyDescent="0.2">
      <c r="B726" s="69"/>
      <c r="C726" s="70"/>
      <c r="D726" s="71"/>
    </row>
    <row r="727" spans="2:4" x14ac:dyDescent="0.2">
      <c r="B727" s="69"/>
      <c r="C727" s="70"/>
      <c r="D727" s="71"/>
    </row>
    <row r="728" spans="2:4" x14ac:dyDescent="0.2">
      <c r="B728" s="69"/>
      <c r="C728" s="70"/>
      <c r="D728" s="71"/>
    </row>
    <row r="729" spans="2:4" x14ac:dyDescent="0.2">
      <c r="B729" s="69"/>
      <c r="C729" s="70"/>
      <c r="D729" s="71"/>
    </row>
    <row r="730" spans="2:4" x14ac:dyDescent="0.2">
      <c r="B730" s="69"/>
      <c r="C730" s="70"/>
      <c r="D730" s="71"/>
    </row>
    <row r="731" spans="2:4" x14ac:dyDescent="0.2">
      <c r="B731" s="69"/>
      <c r="C731" s="70"/>
      <c r="D731" s="71"/>
    </row>
    <row r="732" spans="2:4" x14ac:dyDescent="0.2">
      <c r="B732" s="69"/>
      <c r="C732" s="70"/>
      <c r="D732" s="71"/>
    </row>
    <row r="733" spans="2:4" x14ac:dyDescent="0.2">
      <c r="B733" s="69"/>
      <c r="C733" s="70"/>
      <c r="D733" s="71"/>
    </row>
    <row r="734" spans="2:4" x14ac:dyDescent="0.2">
      <c r="B734" s="69"/>
      <c r="C734" s="70"/>
      <c r="D734" s="71"/>
    </row>
    <row r="735" spans="2:4" x14ac:dyDescent="0.2">
      <c r="B735" s="69"/>
      <c r="C735" s="70"/>
      <c r="D735" s="71"/>
    </row>
    <row r="736" spans="2:4" x14ac:dyDescent="0.2">
      <c r="B736" s="69"/>
      <c r="C736" s="70"/>
      <c r="D736" s="71"/>
    </row>
    <row r="737" spans="2:4" x14ac:dyDescent="0.2">
      <c r="B737" s="69"/>
      <c r="C737" s="70"/>
      <c r="D737" s="71"/>
    </row>
    <row r="738" spans="2:4" x14ac:dyDescent="0.2">
      <c r="B738" s="69"/>
      <c r="C738" s="70"/>
      <c r="D738" s="71"/>
    </row>
    <row r="739" spans="2:4" x14ac:dyDescent="0.2">
      <c r="B739" s="69"/>
      <c r="C739" s="70"/>
      <c r="D739" s="71"/>
    </row>
    <row r="740" spans="2:4" x14ac:dyDescent="0.2">
      <c r="B740" s="69"/>
      <c r="C740" s="70"/>
      <c r="D740" s="71"/>
    </row>
    <row r="741" spans="2:4" x14ac:dyDescent="0.2">
      <c r="B741" s="69"/>
      <c r="C741" s="70"/>
      <c r="D741" s="71"/>
    </row>
    <row r="742" spans="2:4" x14ac:dyDescent="0.2">
      <c r="B742" s="69"/>
      <c r="C742" s="70"/>
      <c r="D742" s="71"/>
    </row>
    <row r="743" spans="2:4" x14ac:dyDescent="0.2">
      <c r="B743" s="69"/>
      <c r="C743" s="70"/>
      <c r="D743" s="71"/>
    </row>
    <row r="744" spans="2:4" x14ac:dyDescent="0.2">
      <c r="B744" s="69"/>
      <c r="C744" s="70"/>
      <c r="D744" s="71"/>
    </row>
    <row r="745" spans="2:4" x14ac:dyDescent="0.2">
      <c r="B745" s="69"/>
      <c r="C745" s="70"/>
      <c r="D745" s="71"/>
    </row>
    <row r="746" spans="2:4" x14ac:dyDescent="0.2">
      <c r="B746" s="69"/>
      <c r="C746" s="70"/>
      <c r="D746" s="71"/>
    </row>
    <row r="747" spans="2:4" x14ac:dyDescent="0.2">
      <c r="B747" s="69"/>
      <c r="C747" s="70"/>
      <c r="D747" s="71"/>
    </row>
    <row r="748" spans="2:4" x14ac:dyDescent="0.2">
      <c r="B748" s="69"/>
      <c r="C748" s="70"/>
      <c r="D748" s="71"/>
    </row>
    <row r="749" spans="2:4" x14ac:dyDescent="0.2">
      <c r="B749" s="69"/>
      <c r="C749" s="70"/>
      <c r="D749" s="71"/>
    </row>
    <row r="750" spans="2:4" x14ac:dyDescent="0.2">
      <c r="B750" s="69"/>
      <c r="C750" s="70"/>
      <c r="D750" s="71"/>
    </row>
    <row r="751" spans="2:4" x14ac:dyDescent="0.2">
      <c r="B751" s="69"/>
      <c r="C751" s="70"/>
      <c r="D751" s="71"/>
    </row>
    <row r="752" spans="2:4" x14ac:dyDescent="0.2">
      <c r="B752" s="69"/>
      <c r="C752" s="70"/>
      <c r="D752" s="71"/>
    </row>
    <row r="753" spans="2:4" x14ac:dyDescent="0.2">
      <c r="B753" s="69"/>
      <c r="C753" s="70"/>
      <c r="D753" s="71"/>
    </row>
    <row r="754" spans="2:4" x14ac:dyDescent="0.2">
      <c r="B754" s="69"/>
      <c r="C754" s="70"/>
      <c r="D754" s="71"/>
    </row>
    <row r="755" spans="2:4" x14ac:dyDescent="0.2">
      <c r="B755" s="69"/>
      <c r="C755" s="70"/>
      <c r="D755" s="71"/>
    </row>
    <row r="756" spans="2:4" x14ac:dyDescent="0.2">
      <c r="B756" s="69"/>
      <c r="C756" s="70"/>
      <c r="D756" s="71"/>
    </row>
    <row r="757" spans="2:4" x14ac:dyDescent="0.2">
      <c r="B757" s="69"/>
      <c r="C757" s="70"/>
      <c r="D757" s="71"/>
    </row>
    <row r="758" spans="2:4" x14ac:dyDescent="0.2">
      <c r="B758" s="69"/>
      <c r="C758" s="70"/>
      <c r="D758" s="71"/>
    </row>
    <row r="759" spans="2:4" x14ac:dyDescent="0.2">
      <c r="B759" s="69"/>
      <c r="C759" s="70"/>
      <c r="D759" s="71"/>
    </row>
    <row r="760" spans="2:4" x14ac:dyDescent="0.2">
      <c r="B760" s="69"/>
      <c r="C760" s="70"/>
      <c r="D760" s="71"/>
    </row>
    <row r="761" spans="2:4" x14ac:dyDescent="0.2">
      <c r="B761" s="69"/>
      <c r="C761" s="70"/>
      <c r="D761" s="71"/>
    </row>
    <row r="762" spans="2:4" x14ac:dyDescent="0.2">
      <c r="B762" s="69"/>
      <c r="C762" s="70"/>
      <c r="D762" s="71"/>
    </row>
    <row r="763" spans="2:4" x14ac:dyDescent="0.2">
      <c r="B763" s="69"/>
      <c r="C763" s="70"/>
      <c r="D763" s="71"/>
    </row>
    <row r="764" spans="2:4" x14ac:dyDescent="0.2">
      <c r="B764" s="69"/>
      <c r="C764" s="70"/>
      <c r="D764" s="71"/>
    </row>
    <row r="765" spans="2:4" x14ac:dyDescent="0.2">
      <c r="B765" s="69"/>
      <c r="C765" s="70"/>
      <c r="D765" s="71"/>
    </row>
    <row r="766" spans="2:4" x14ac:dyDescent="0.2">
      <c r="B766" s="69"/>
      <c r="C766" s="70"/>
      <c r="D766" s="71"/>
    </row>
    <row r="767" spans="2:4" x14ac:dyDescent="0.2">
      <c r="B767" s="69"/>
      <c r="C767" s="70"/>
      <c r="D767" s="71"/>
    </row>
    <row r="768" spans="2:4" x14ac:dyDescent="0.2">
      <c r="B768" s="69"/>
      <c r="C768" s="70"/>
      <c r="D768" s="71"/>
    </row>
    <row r="769" spans="2:4" x14ac:dyDescent="0.2">
      <c r="B769" s="69"/>
      <c r="C769" s="70"/>
      <c r="D769" s="71"/>
    </row>
    <row r="770" spans="2:4" x14ac:dyDescent="0.2">
      <c r="B770" s="69"/>
      <c r="C770" s="70"/>
      <c r="D770" s="71"/>
    </row>
    <row r="771" spans="2:4" x14ac:dyDescent="0.2">
      <c r="B771" s="69"/>
      <c r="C771" s="70"/>
      <c r="D771" s="71"/>
    </row>
    <row r="772" spans="2:4" x14ac:dyDescent="0.2">
      <c r="B772" s="69"/>
      <c r="C772" s="70"/>
      <c r="D772" s="71"/>
    </row>
    <row r="773" spans="2:4" x14ac:dyDescent="0.2">
      <c r="B773" s="69"/>
      <c r="C773" s="70"/>
      <c r="D773" s="71"/>
    </row>
    <row r="774" spans="2:4" x14ac:dyDescent="0.2">
      <c r="B774" s="69"/>
      <c r="C774" s="70"/>
      <c r="D774" s="71"/>
    </row>
    <row r="775" spans="2:4" x14ac:dyDescent="0.2">
      <c r="B775" s="69"/>
      <c r="C775" s="70"/>
      <c r="D775" s="71"/>
    </row>
    <row r="776" spans="2:4" x14ac:dyDescent="0.2">
      <c r="B776" s="69"/>
      <c r="C776" s="70"/>
      <c r="D776" s="71"/>
    </row>
    <row r="777" spans="2:4" x14ac:dyDescent="0.2">
      <c r="B777" s="69"/>
      <c r="C777" s="70"/>
      <c r="D777" s="71"/>
    </row>
    <row r="778" spans="2:4" x14ac:dyDescent="0.2">
      <c r="B778" s="69"/>
      <c r="C778" s="70"/>
      <c r="D778" s="71"/>
    </row>
    <row r="779" spans="2:4" x14ac:dyDescent="0.2">
      <c r="B779" s="69"/>
      <c r="C779" s="70"/>
      <c r="D779" s="71"/>
    </row>
    <row r="780" spans="2:4" x14ac:dyDescent="0.2">
      <c r="B780" s="69"/>
      <c r="C780" s="70"/>
      <c r="D780" s="71"/>
    </row>
    <row r="781" spans="2:4" x14ac:dyDescent="0.2">
      <c r="B781" s="69"/>
      <c r="C781" s="70"/>
      <c r="D781" s="71"/>
    </row>
    <row r="782" spans="2:4" x14ac:dyDescent="0.2">
      <c r="B782" s="69"/>
      <c r="C782" s="70"/>
      <c r="D782" s="71"/>
    </row>
    <row r="783" spans="2:4" x14ac:dyDescent="0.2">
      <c r="B783" s="69"/>
      <c r="C783" s="70"/>
      <c r="D783" s="71"/>
    </row>
    <row r="784" spans="2:4" x14ac:dyDescent="0.2">
      <c r="B784" s="69"/>
      <c r="C784" s="70"/>
      <c r="D784" s="71"/>
    </row>
    <row r="785" spans="2:4" x14ac:dyDescent="0.2">
      <c r="B785" s="69"/>
      <c r="C785" s="70"/>
      <c r="D785" s="71"/>
    </row>
    <row r="786" spans="2:4" x14ac:dyDescent="0.2">
      <c r="B786" s="69"/>
      <c r="C786" s="70"/>
      <c r="D786" s="71"/>
    </row>
    <row r="787" spans="2:4" x14ac:dyDescent="0.2">
      <c r="B787" s="69"/>
      <c r="C787" s="70"/>
      <c r="D787" s="71"/>
    </row>
    <row r="788" spans="2:4" x14ac:dyDescent="0.2">
      <c r="B788" s="69"/>
      <c r="C788" s="70"/>
      <c r="D788" s="71"/>
    </row>
    <row r="789" spans="2:4" x14ac:dyDescent="0.2">
      <c r="B789" s="69"/>
      <c r="C789" s="70"/>
      <c r="D789" s="71"/>
    </row>
    <row r="790" spans="2:4" x14ac:dyDescent="0.2">
      <c r="B790" s="69"/>
      <c r="C790" s="70"/>
      <c r="D790" s="71"/>
    </row>
    <row r="791" spans="2:4" x14ac:dyDescent="0.2">
      <c r="B791" s="69"/>
      <c r="C791" s="70"/>
      <c r="D791" s="71"/>
    </row>
    <row r="792" spans="2:4" x14ac:dyDescent="0.2">
      <c r="B792" s="69"/>
      <c r="C792" s="70"/>
      <c r="D792" s="71"/>
    </row>
    <row r="793" spans="2:4" x14ac:dyDescent="0.2">
      <c r="B793" s="69"/>
      <c r="C793" s="70"/>
      <c r="D793" s="71"/>
    </row>
    <row r="794" spans="2:4" x14ac:dyDescent="0.2">
      <c r="B794" s="69"/>
      <c r="C794" s="70"/>
      <c r="D794" s="71"/>
    </row>
    <row r="795" spans="2:4" x14ac:dyDescent="0.2">
      <c r="B795" s="69"/>
      <c r="C795" s="70"/>
      <c r="D795" s="71"/>
    </row>
    <row r="796" spans="2:4" x14ac:dyDescent="0.2">
      <c r="B796" s="69"/>
      <c r="C796" s="70"/>
      <c r="D796" s="71"/>
    </row>
    <row r="797" spans="2:4" x14ac:dyDescent="0.2">
      <c r="B797" s="69"/>
      <c r="C797" s="70"/>
      <c r="D797" s="71"/>
    </row>
    <row r="798" spans="2:4" x14ac:dyDescent="0.2">
      <c r="B798" s="69"/>
      <c r="C798" s="70"/>
      <c r="D798" s="71"/>
    </row>
    <row r="799" spans="2:4" x14ac:dyDescent="0.2">
      <c r="B799" s="69"/>
      <c r="C799" s="70"/>
      <c r="D799" s="71"/>
    </row>
    <row r="800" spans="2:4" x14ac:dyDescent="0.2">
      <c r="B800" s="69"/>
      <c r="C800" s="70"/>
      <c r="D800" s="71"/>
    </row>
    <row r="801" spans="2:4" x14ac:dyDescent="0.2">
      <c r="B801" s="69"/>
      <c r="C801" s="70"/>
      <c r="D801" s="71"/>
    </row>
    <row r="802" spans="2:4" x14ac:dyDescent="0.2">
      <c r="B802" s="69"/>
      <c r="C802" s="70"/>
      <c r="D802" s="71"/>
    </row>
    <row r="803" spans="2:4" x14ac:dyDescent="0.2">
      <c r="B803" s="69"/>
      <c r="C803" s="70"/>
      <c r="D803" s="71"/>
    </row>
    <row r="804" spans="2:4" x14ac:dyDescent="0.2">
      <c r="B804" s="69"/>
      <c r="C804" s="70"/>
      <c r="D804" s="71"/>
    </row>
    <row r="805" spans="2:4" x14ac:dyDescent="0.2">
      <c r="B805" s="69"/>
      <c r="C805" s="70"/>
      <c r="D805" s="71"/>
    </row>
    <row r="806" spans="2:4" x14ac:dyDescent="0.2">
      <c r="B806" s="69"/>
      <c r="C806" s="70"/>
      <c r="D806" s="71"/>
    </row>
    <row r="807" spans="2:4" x14ac:dyDescent="0.2">
      <c r="B807" s="69"/>
      <c r="C807" s="70"/>
      <c r="D807" s="71"/>
    </row>
    <row r="808" spans="2:4" x14ac:dyDescent="0.2">
      <c r="B808" s="69"/>
      <c r="C808" s="70"/>
      <c r="D808" s="71"/>
    </row>
    <row r="809" spans="2:4" x14ac:dyDescent="0.2">
      <c r="B809" s="69"/>
      <c r="C809" s="70"/>
      <c r="D809" s="71"/>
    </row>
    <row r="810" spans="2:4" x14ac:dyDescent="0.2">
      <c r="B810" s="69"/>
      <c r="C810" s="70"/>
      <c r="D810" s="71"/>
    </row>
    <row r="811" spans="2:4" x14ac:dyDescent="0.2">
      <c r="B811" s="69"/>
      <c r="C811" s="70"/>
      <c r="D811" s="71"/>
    </row>
    <row r="812" spans="2:4" x14ac:dyDescent="0.2">
      <c r="B812" s="69"/>
      <c r="C812" s="70"/>
      <c r="D812" s="71"/>
    </row>
    <row r="813" spans="2:4" x14ac:dyDescent="0.2">
      <c r="B813" s="69"/>
      <c r="C813" s="70"/>
      <c r="D813" s="71"/>
    </row>
    <row r="814" spans="2:4" x14ac:dyDescent="0.2">
      <c r="B814" s="69"/>
      <c r="C814" s="70"/>
      <c r="D814" s="71"/>
    </row>
    <row r="815" spans="2:4" x14ac:dyDescent="0.2">
      <c r="B815" s="69"/>
      <c r="C815" s="70"/>
      <c r="D815" s="71"/>
    </row>
    <row r="816" spans="2:4" x14ac:dyDescent="0.2">
      <c r="B816" s="69"/>
      <c r="C816" s="70"/>
      <c r="D816" s="71"/>
    </row>
    <row r="817" spans="2:4" x14ac:dyDescent="0.2">
      <c r="B817" s="69"/>
      <c r="C817" s="70"/>
      <c r="D817" s="71"/>
    </row>
    <row r="818" spans="2:4" x14ac:dyDescent="0.2">
      <c r="B818" s="69"/>
      <c r="C818" s="70"/>
      <c r="D818" s="71"/>
    </row>
    <row r="819" spans="2:4" x14ac:dyDescent="0.2">
      <c r="B819" s="69"/>
      <c r="C819" s="70"/>
      <c r="D819" s="71"/>
    </row>
    <row r="820" spans="2:4" x14ac:dyDescent="0.2">
      <c r="B820" s="69"/>
      <c r="C820" s="70"/>
      <c r="D820" s="71"/>
    </row>
    <row r="821" spans="2:4" x14ac:dyDescent="0.2">
      <c r="B821" s="69"/>
      <c r="C821" s="70"/>
      <c r="D821" s="71"/>
    </row>
    <row r="822" spans="2:4" x14ac:dyDescent="0.2">
      <c r="B822" s="69"/>
      <c r="C822" s="70"/>
      <c r="D822" s="71"/>
    </row>
    <row r="823" spans="2:4" x14ac:dyDescent="0.2">
      <c r="B823" s="69"/>
      <c r="C823" s="70"/>
      <c r="D823" s="71"/>
    </row>
    <row r="824" spans="2:4" x14ac:dyDescent="0.2">
      <c r="B824" s="69"/>
      <c r="C824" s="70"/>
      <c r="D824" s="71"/>
    </row>
    <row r="825" spans="2:4" x14ac:dyDescent="0.2">
      <c r="B825" s="69"/>
      <c r="C825" s="70"/>
      <c r="D825" s="71"/>
    </row>
    <row r="826" spans="2:4" x14ac:dyDescent="0.2">
      <c r="B826" s="69"/>
      <c r="C826" s="70"/>
      <c r="D826" s="71"/>
    </row>
    <row r="827" spans="2:4" x14ac:dyDescent="0.2">
      <c r="B827" s="69"/>
      <c r="C827" s="70"/>
      <c r="D827" s="71"/>
    </row>
    <row r="828" spans="2:4" x14ac:dyDescent="0.2">
      <c r="B828" s="69"/>
      <c r="C828" s="70"/>
      <c r="D828" s="71"/>
    </row>
    <row r="829" spans="2:4" x14ac:dyDescent="0.2">
      <c r="B829" s="69"/>
      <c r="C829" s="70"/>
      <c r="D829" s="71"/>
    </row>
    <row r="830" spans="2:4" x14ac:dyDescent="0.2">
      <c r="B830" s="69"/>
      <c r="C830" s="70"/>
      <c r="D830" s="71"/>
    </row>
    <row r="831" spans="2:4" x14ac:dyDescent="0.2">
      <c r="B831" s="69"/>
      <c r="C831" s="70"/>
      <c r="D831" s="71"/>
    </row>
    <row r="832" spans="2:4" x14ac:dyDescent="0.2">
      <c r="B832" s="69"/>
      <c r="C832" s="70"/>
      <c r="D832" s="71"/>
    </row>
    <row r="833" spans="2:4" x14ac:dyDescent="0.2">
      <c r="B833" s="69"/>
      <c r="C833" s="70"/>
      <c r="D833" s="71"/>
    </row>
    <row r="834" spans="2:4" x14ac:dyDescent="0.2">
      <c r="B834" s="69"/>
      <c r="C834" s="70"/>
      <c r="D834" s="71"/>
    </row>
    <row r="835" spans="2:4" x14ac:dyDescent="0.2">
      <c r="B835" s="69"/>
      <c r="C835" s="70"/>
      <c r="D835" s="71"/>
    </row>
    <row r="836" spans="2:4" x14ac:dyDescent="0.2">
      <c r="B836" s="69"/>
      <c r="C836" s="70"/>
      <c r="D836" s="71"/>
    </row>
    <row r="837" spans="2:4" x14ac:dyDescent="0.2">
      <c r="B837" s="69"/>
      <c r="C837" s="70"/>
      <c r="D837" s="71"/>
    </row>
    <row r="838" spans="2:4" x14ac:dyDescent="0.2">
      <c r="B838" s="69"/>
      <c r="C838" s="70"/>
      <c r="D838" s="71"/>
    </row>
    <row r="839" spans="2:4" x14ac:dyDescent="0.2">
      <c r="B839" s="69"/>
      <c r="C839" s="70"/>
      <c r="D839" s="71"/>
    </row>
    <row r="840" spans="2:4" x14ac:dyDescent="0.2">
      <c r="B840" s="69"/>
      <c r="C840" s="70"/>
      <c r="D840" s="71"/>
    </row>
    <row r="841" spans="2:4" x14ac:dyDescent="0.2">
      <c r="B841" s="69"/>
      <c r="C841" s="70"/>
      <c r="D841" s="71"/>
    </row>
    <row r="842" spans="2:4" x14ac:dyDescent="0.2">
      <c r="B842" s="69"/>
      <c r="C842" s="70"/>
      <c r="D842" s="71"/>
    </row>
    <row r="843" spans="2:4" x14ac:dyDescent="0.2">
      <c r="B843" s="69"/>
      <c r="C843" s="70"/>
      <c r="D843" s="71"/>
    </row>
    <row r="844" spans="2:4" x14ac:dyDescent="0.2">
      <c r="B844" s="69"/>
      <c r="C844" s="70"/>
      <c r="D844" s="71"/>
    </row>
    <row r="845" spans="2:4" x14ac:dyDescent="0.2">
      <c r="B845" s="69"/>
      <c r="C845" s="70"/>
      <c r="D845" s="71"/>
    </row>
    <row r="846" spans="2:4" x14ac:dyDescent="0.2">
      <c r="B846" s="69"/>
      <c r="C846" s="70"/>
      <c r="D846" s="71"/>
    </row>
    <row r="847" spans="2:4" x14ac:dyDescent="0.2">
      <c r="B847" s="69"/>
      <c r="C847" s="70"/>
      <c r="D847" s="71"/>
    </row>
    <row r="848" spans="2:4" x14ac:dyDescent="0.2">
      <c r="B848" s="69"/>
      <c r="C848" s="70"/>
      <c r="D848" s="71"/>
    </row>
    <row r="849" spans="2:4" x14ac:dyDescent="0.2">
      <c r="B849" s="69"/>
      <c r="C849" s="70"/>
      <c r="D849" s="71"/>
    </row>
    <row r="850" spans="2:4" x14ac:dyDescent="0.2">
      <c r="B850" s="69"/>
      <c r="C850" s="70"/>
      <c r="D850" s="71"/>
    </row>
    <row r="851" spans="2:4" x14ac:dyDescent="0.2">
      <c r="B851" s="69"/>
      <c r="C851" s="70"/>
      <c r="D851" s="71"/>
    </row>
    <row r="852" spans="2:4" x14ac:dyDescent="0.2">
      <c r="B852" s="69"/>
      <c r="C852" s="70"/>
      <c r="D852" s="71"/>
    </row>
    <row r="853" spans="2:4" x14ac:dyDescent="0.2">
      <c r="B853" s="69"/>
      <c r="C853" s="70"/>
      <c r="D853" s="71"/>
    </row>
    <row r="854" spans="2:4" x14ac:dyDescent="0.2">
      <c r="B854" s="69"/>
      <c r="C854" s="70"/>
      <c r="D854" s="71"/>
    </row>
    <row r="855" spans="2:4" x14ac:dyDescent="0.2">
      <c r="B855" s="69"/>
      <c r="C855" s="70"/>
      <c r="D855" s="71"/>
    </row>
    <row r="856" spans="2:4" x14ac:dyDescent="0.2">
      <c r="B856" s="69"/>
      <c r="C856" s="70"/>
      <c r="D856" s="71"/>
    </row>
    <row r="857" spans="2:4" x14ac:dyDescent="0.2">
      <c r="B857" s="69"/>
      <c r="C857" s="70"/>
      <c r="D857" s="71"/>
    </row>
    <row r="858" spans="2:4" x14ac:dyDescent="0.2">
      <c r="B858" s="69"/>
      <c r="C858" s="70"/>
      <c r="D858" s="71"/>
    </row>
    <row r="859" spans="2:4" x14ac:dyDescent="0.2">
      <c r="B859" s="69"/>
      <c r="C859" s="70"/>
      <c r="D859" s="71"/>
    </row>
    <row r="860" spans="2:4" x14ac:dyDescent="0.2">
      <c r="B860" s="69"/>
      <c r="C860" s="70"/>
      <c r="D860" s="71"/>
    </row>
    <row r="861" spans="2:4" x14ac:dyDescent="0.2">
      <c r="B861" s="69"/>
      <c r="C861" s="70"/>
      <c r="D861" s="71"/>
    </row>
    <row r="862" spans="2:4" x14ac:dyDescent="0.2">
      <c r="B862" s="69"/>
      <c r="C862" s="70"/>
      <c r="D862" s="71"/>
    </row>
    <row r="863" spans="2:4" x14ac:dyDescent="0.2">
      <c r="B863" s="69"/>
      <c r="C863" s="70"/>
      <c r="D863" s="71"/>
    </row>
    <row r="864" spans="2:4" x14ac:dyDescent="0.2">
      <c r="B864" s="69"/>
      <c r="C864" s="70"/>
      <c r="D864" s="71"/>
    </row>
    <row r="865" spans="2:4" x14ac:dyDescent="0.2">
      <c r="B865" s="69"/>
      <c r="C865" s="70"/>
      <c r="D865" s="71"/>
    </row>
    <row r="866" spans="2:4" x14ac:dyDescent="0.2">
      <c r="B866" s="69"/>
      <c r="C866" s="70"/>
      <c r="D866" s="71"/>
    </row>
    <row r="867" spans="2:4" x14ac:dyDescent="0.2">
      <c r="B867" s="69"/>
      <c r="C867" s="70"/>
      <c r="D867" s="71"/>
    </row>
    <row r="868" spans="2:4" x14ac:dyDescent="0.2">
      <c r="B868" s="69"/>
      <c r="C868" s="70"/>
      <c r="D868" s="71"/>
    </row>
    <row r="869" spans="2:4" x14ac:dyDescent="0.2">
      <c r="B869" s="69"/>
      <c r="C869" s="70"/>
      <c r="D869" s="71"/>
    </row>
    <row r="870" spans="2:4" x14ac:dyDescent="0.2">
      <c r="B870" s="69"/>
      <c r="C870" s="70"/>
      <c r="D870" s="71"/>
    </row>
    <row r="871" spans="2:4" x14ac:dyDescent="0.2">
      <c r="B871" s="69"/>
      <c r="C871" s="70"/>
      <c r="D871" s="71"/>
    </row>
    <row r="872" spans="2:4" x14ac:dyDescent="0.2">
      <c r="B872" s="69"/>
      <c r="C872" s="70"/>
      <c r="D872" s="71"/>
    </row>
    <row r="873" spans="2:4" x14ac:dyDescent="0.2">
      <c r="B873" s="69"/>
      <c r="C873" s="70"/>
      <c r="D873" s="71"/>
    </row>
    <row r="874" spans="2:4" x14ac:dyDescent="0.2">
      <c r="B874" s="69"/>
      <c r="C874" s="70"/>
      <c r="D874" s="71"/>
    </row>
    <row r="875" spans="2:4" x14ac:dyDescent="0.2">
      <c r="B875" s="69"/>
      <c r="C875" s="70"/>
      <c r="D875" s="71"/>
    </row>
    <row r="876" spans="2:4" x14ac:dyDescent="0.2">
      <c r="B876" s="69"/>
      <c r="C876" s="70"/>
      <c r="D876" s="71"/>
    </row>
    <row r="877" spans="2:4" x14ac:dyDescent="0.2">
      <c r="B877" s="69"/>
      <c r="C877" s="70"/>
      <c r="D877" s="71"/>
    </row>
    <row r="878" spans="2:4" x14ac:dyDescent="0.2">
      <c r="B878" s="69"/>
      <c r="C878" s="70"/>
      <c r="D878" s="71"/>
    </row>
    <row r="879" spans="2:4" x14ac:dyDescent="0.2">
      <c r="B879" s="69"/>
      <c r="C879" s="70"/>
      <c r="D879" s="71"/>
    </row>
    <row r="880" spans="2:4" x14ac:dyDescent="0.2">
      <c r="B880" s="69"/>
      <c r="C880" s="70"/>
      <c r="D880" s="71"/>
    </row>
    <row r="881" spans="2:4" x14ac:dyDescent="0.2">
      <c r="B881" s="69"/>
      <c r="C881" s="70"/>
      <c r="D881" s="71"/>
    </row>
    <row r="882" spans="2:4" x14ac:dyDescent="0.2">
      <c r="B882" s="69"/>
      <c r="C882" s="70"/>
      <c r="D882" s="71"/>
    </row>
    <row r="883" spans="2:4" x14ac:dyDescent="0.2">
      <c r="B883" s="69"/>
      <c r="C883" s="70"/>
      <c r="D883" s="71"/>
    </row>
    <row r="884" spans="2:4" x14ac:dyDescent="0.2">
      <c r="B884" s="69"/>
      <c r="C884" s="70"/>
      <c r="D884" s="71"/>
    </row>
    <row r="885" spans="2:4" x14ac:dyDescent="0.2">
      <c r="B885" s="69"/>
      <c r="C885" s="70"/>
      <c r="D885" s="71"/>
    </row>
    <row r="886" spans="2:4" x14ac:dyDescent="0.2">
      <c r="B886" s="69"/>
      <c r="C886" s="70"/>
      <c r="D886" s="71"/>
    </row>
    <row r="887" spans="2:4" x14ac:dyDescent="0.2">
      <c r="B887" s="69"/>
      <c r="C887" s="70"/>
      <c r="D887" s="71"/>
    </row>
    <row r="888" spans="2:4" x14ac:dyDescent="0.2">
      <c r="B888" s="69"/>
      <c r="C888" s="70"/>
      <c r="D888" s="71"/>
    </row>
    <row r="889" spans="2:4" x14ac:dyDescent="0.2">
      <c r="B889" s="69"/>
      <c r="C889" s="70"/>
      <c r="D889" s="71"/>
    </row>
    <row r="890" spans="2:4" x14ac:dyDescent="0.2">
      <c r="B890" s="69"/>
      <c r="C890" s="70"/>
      <c r="D890" s="71"/>
    </row>
    <row r="891" spans="2:4" x14ac:dyDescent="0.2">
      <c r="B891" s="69"/>
      <c r="C891" s="70"/>
      <c r="D891" s="71"/>
    </row>
    <row r="892" spans="2:4" x14ac:dyDescent="0.2">
      <c r="B892" s="69"/>
      <c r="C892" s="70"/>
      <c r="D892" s="71"/>
    </row>
    <row r="893" spans="2:4" x14ac:dyDescent="0.2">
      <c r="B893" s="69"/>
      <c r="C893" s="70"/>
      <c r="D893" s="71"/>
    </row>
    <row r="894" spans="2:4" x14ac:dyDescent="0.2">
      <c r="B894" s="69"/>
      <c r="C894" s="70"/>
      <c r="D894" s="71"/>
    </row>
    <row r="895" spans="2:4" x14ac:dyDescent="0.2">
      <c r="B895" s="69"/>
      <c r="C895" s="70"/>
      <c r="D895" s="71"/>
    </row>
    <row r="896" spans="2:4" x14ac:dyDescent="0.2">
      <c r="B896" s="69"/>
      <c r="C896" s="70"/>
      <c r="D896" s="71"/>
    </row>
    <row r="897" spans="2:4" x14ac:dyDescent="0.2">
      <c r="B897" s="69"/>
      <c r="C897" s="70"/>
      <c r="D897" s="71"/>
    </row>
    <row r="898" spans="2:4" x14ac:dyDescent="0.2">
      <c r="B898" s="69"/>
      <c r="C898" s="70"/>
      <c r="D898" s="71"/>
    </row>
    <row r="899" spans="2:4" x14ac:dyDescent="0.2">
      <c r="B899" s="69"/>
      <c r="C899" s="70"/>
      <c r="D899" s="71"/>
    </row>
    <row r="900" spans="2:4" x14ac:dyDescent="0.2">
      <c r="B900" s="69"/>
      <c r="C900" s="70"/>
      <c r="D900" s="71"/>
    </row>
    <row r="901" spans="2:4" x14ac:dyDescent="0.2">
      <c r="B901" s="69"/>
      <c r="C901" s="70"/>
      <c r="D901" s="71"/>
    </row>
    <row r="902" spans="2:4" x14ac:dyDescent="0.2">
      <c r="B902" s="69"/>
      <c r="C902" s="70"/>
      <c r="D902" s="71"/>
    </row>
    <row r="903" spans="2:4" x14ac:dyDescent="0.2">
      <c r="B903" s="69"/>
      <c r="C903" s="70"/>
      <c r="D903" s="71"/>
    </row>
    <row r="904" spans="2:4" x14ac:dyDescent="0.2">
      <c r="B904" s="69"/>
      <c r="C904" s="70"/>
      <c r="D904" s="71"/>
    </row>
    <row r="905" spans="2:4" x14ac:dyDescent="0.2">
      <c r="B905" s="69"/>
      <c r="C905" s="70"/>
      <c r="D905" s="71"/>
    </row>
    <row r="906" spans="2:4" x14ac:dyDescent="0.2">
      <c r="B906" s="69"/>
      <c r="C906" s="70"/>
      <c r="D906" s="71"/>
    </row>
    <row r="907" spans="2:4" x14ac:dyDescent="0.2">
      <c r="B907" s="69"/>
      <c r="C907" s="70"/>
      <c r="D907" s="71"/>
    </row>
    <row r="908" spans="2:4" x14ac:dyDescent="0.2">
      <c r="B908" s="69"/>
      <c r="C908" s="70"/>
      <c r="D908" s="71"/>
    </row>
    <row r="909" spans="2:4" x14ac:dyDescent="0.2">
      <c r="B909" s="69"/>
      <c r="C909" s="70"/>
      <c r="D909" s="71"/>
    </row>
    <row r="910" spans="2:4" x14ac:dyDescent="0.2">
      <c r="B910" s="69"/>
      <c r="C910" s="70"/>
      <c r="D910" s="71"/>
    </row>
    <row r="911" spans="2:4" x14ac:dyDescent="0.2">
      <c r="B911" s="69"/>
      <c r="C911" s="70"/>
      <c r="D911" s="71"/>
    </row>
    <row r="912" spans="2:4" x14ac:dyDescent="0.2">
      <c r="B912" s="69"/>
      <c r="C912" s="70"/>
      <c r="D912" s="71"/>
    </row>
    <row r="913" spans="2:4" x14ac:dyDescent="0.2">
      <c r="B913" s="69"/>
      <c r="C913" s="70"/>
      <c r="D913" s="71"/>
    </row>
    <row r="914" spans="2:4" x14ac:dyDescent="0.2">
      <c r="B914" s="69"/>
      <c r="C914" s="70"/>
      <c r="D914" s="71"/>
    </row>
    <row r="915" spans="2:4" x14ac:dyDescent="0.2">
      <c r="B915" s="69"/>
      <c r="C915" s="70"/>
      <c r="D915" s="71"/>
    </row>
    <row r="916" spans="2:4" x14ac:dyDescent="0.2">
      <c r="B916" s="69"/>
      <c r="C916" s="70"/>
      <c r="D916" s="71"/>
    </row>
    <row r="917" spans="2:4" x14ac:dyDescent="0.2">
      <c r="B917" s="69"/>
      <c r="C917" s="70"/>
      <c r="D917" s="71"/>
    </row>
    <row r="918" spans="2:4" x14ac:dyDescent="0.2">
      <c r="B918" s="69"/>
      <c r="C918" s="70"/>
      <c r="D918" s="71"/>
    </row>
    <row r="919" spans="2:4" x14ac:dyDescent="0.2">
      <c r="B919" s="69"/>
      <c r="C919" s="70"/>
      <c r="D919" s="71"/>
    </row>
    <row r="920" spans="2:4" x14ac:dyDescent="0.2">
      <c r="B920" s="69"/>
      <c r="C920" s="70"/>
      <c r="D920" s="71"/>
    </row>
    <row r="921" spans="2:4" x14ac:dyDescent="0.2">
      <c r="B921" s="69"/>
      <c r="C921" s="70"/>
      <c r="D921" s="71"/>
    </row>
    <row r="922" spans="2:4" x14ac:dyDescent="0.2">
      <c r="B922" s="69"/>
      <c r="C922" s="70"/>
      <c r="D922" s="71"/>
    </row>
    <row r="923" spans="2:4" x14ac:dyDescent="0.2">
      <c r="B923" s="69"/>
      <c r="C923" s="70"/>
      <c r="D923" s="71"/>
    </row>
    <row r="924" spans="2:4" x14ac:dyDescent="0.2">
      <c r="B924" s="69"/>
      <c r="C924" s="70"/>
      <c r="D924" s="71"/>
    </row>
    <row r="925" spans="2:4" x14ac:dyDescent="0.2">
      <c r="B925" s="69"/>
      <c r="C925" s="70"/>
      <c r="D925" s="71"/>
    </row>
    <row r="926" spans="2:4" x14ac:dyDescent="0.2">
      <c r="B926" s="69"/>
      <c r="C926" s="70"/>
      <c r="D926" s="71"/>
    </row>
    <row r="927" spans="2:4" x14ac:dyDescent="0.2">
      <c r="B927" s="69"/>
      <c r="C927" s="70"/>
      <c r="D927" s="71"/>
    </row>
    <row r="928" spans="2:4" x14ac:dyDescent="0.2">
      <c r="B928" s="69"/>
      <c r="C928" s="70"/>
      <c r="D928" s="71"/>
    </row>
    <row r="929" spans="2:4" x14ac:dyDescent="0.2">
      <c r="B929" s="69"/>
      <c r="C929" s="70"/>
      <c r="D929" s="71"/>
    </row>
    <row r="930" spans="2:4" x14ac:dyDescent="0.2">
      <c r="B930" s="69"/>
      <c r="C930" s="70"/>
      <c r="D930" s="71"/>
    </row>
    <row r="931" spans="2:4" x14ac:dyDescent="0.2">
      <c r="B931" s="69"/>
      <c r="C931" s="70"/>
      <c r="D931" s="71"/>
    </row>
    <row r="932" spans="2:4" x14ac:dyDescent="0.2">
      <c r="B932" s="69"/>
      <c r="C932" s="70"/>
      <c r="D932" s="71"/>
    </row>
    <row r="933" spans="2:4" x14ac:dyDescent="0.2">
      <c r="B933" s="69"/>
      <c r="C933" s="70"/>
      <c r="D933" s="71"/>
    </row>
    <row r="934" spans="2:4" x14ac:dyDescent="0.2">
      <c r="B934" s="69"/>
      <c r="C934" s="70"/>
      <c r="D934" s="71"/>
    </row>
    <row r="935" spans="2:4" x14ac:dyDescent="0.2">
      <c r="B935" s="69"/>
      <c r="C935" s="70"/>
      <c r="D935" s="71"/>
    </row>
    <row r="936" spans="2:4" x14ac:dyDescent="0.2">
      <c r="B936" s="69"/>
      <c r="C936" s="70"/>
      <c r="D936" s="71"/>
    </row>
    <row r="937" spans="2:4" x14ac:dyDescent="0.2">
      <c r="B937" s="69"/>
      <c r="C937" s="70"/>
      <c r="D937" s="71"/>
    </row>
    <row r="938" spans="2:4" x14ac:dyDescent="0.2">
      <c r="B938" s="69"/>
      <c r="C938" s="70"/>
      <c r="D938" s="71"/>
    </row>
    <row r="939" spans="2:4" x14ac:dyDescent="0.2">
      <c r="B939" s="69"/>
      <c r="C939" s="70"/>
      <c r="D939" s="71"/>
    </row>
    <row r="940" spans="2:4" x14ac:dyDescent="0.2">
      <c r="B940" s="69"/>
      <c r="C940" s="70"/>
      <c r="D940" s="71"/>
    </row>
    <row r="941" spans="2:4" x14ac:dyDescent="0.2">
      <c r="B941" s="69"/>
      <c r="C941" s="70"/>
      <c r="D941" s="71"/>
    </row>
    <row r="942" spans="2:4" x14ac:dyDescent="0.2">
      <c r="B942" s="69"/>
      <c r="C942" s="70"/>
      <c r="D942" s="71"/>
    </row>
    <row r="943" spans="2:4" x14ac:dyDescent="0.2">
      <c r="B943" s="69"/>
      <c r="C943" s="70"/>
      <c r="D943" s="71"/>
    </row>
    <row r="944" spans="2:4" x14ac:dyDescent="0.2">
      <c r="B944" s="69"/>
      <c r="C944" s="70"/>
      <c r="D944" s="71"/>
    </row>
    <row r="945" spans="2:4" x14ac:dyDescent="0.2">
      <c r="B945" s="69"/>
      <c r="C945" s="70"/>
      <c r="D945" s="71"/>
    </row>
    <row r="946" spans="2:4" x14ac:dyDescent="0.2">
      <c r="B946" s="69"/>
      <c r="C946" s="70"/>
      <c r="D946" s="71"/>
    </row>
    <row r="947" spans="2:4" x14ac:dyDescent="0.2">
      <c r="B947" s="69"/>
      <c r="C947" s="70"/>
      <c r="D947" s="71"/>
    </row>
    <row r="948" spans="2:4" x14ac:dyDescent="0.2">
      <c r="B948" s="69"/>
      <c r="C948" s="70"/>
      <c r="D948" s="71"/>
    </row>
    <row r="949" spans="2:4" x14ac:dyDescent="0.2">
      <c r="B949" s="69"/>
      <c r="C949" s="70"/>
      <c r="D949" s="71"/>
    </row>
    <row r="950" spans="2:4" x14ac:dyDescent="0.2">
      <c r="B950" s="69"/>
      <c r="C950" s="70"/>
      <c r="D950" s="71"/>
    </row>
    <row r="951" spans="2:4" x14ac:dyDescent="0.2">
      <c r="B951" s="69"/>
      <c r="C951" s="70"/>
      <c r="D951" s="71"/>
    </row>
    <row r="952" spans="2:4" x14ac:dyDescent="0.2">
      <c r="B952" s="69"/>
      <c r="C952" s="70"/>
      <c r="D952" s="71"/>
    </row>
    <row r="953" spans="2:4" x14ac:dyDescent="0.2">
      <c r="B953" s="69"/>
      <c r="C953" s="70"/>
      <c r="D953" s="71"/>
    </row>
    <row r="954" spans="2:4" x14ac:dyDescent="0.2">
      <c r="B954" s="69"/>
      <c r="C954" s="70"/>
      <c r="D954" s="71"/>
    </row>
    <row r="955" spans="2:4" x14ac:dyDescent="0.2">
      <c r="B955" s="69"/>
      <c r="C955" s="70"/>
      <c r="D955" s="71"/>
    </row>
    <row r="956" spans="2:4" x14ac:dyDescent="0.2">
      <c r="B956" s="69"/>
      <c r="C956" s="70"/>
      <c r="D956" s="71"/>
    </row>
    <row r="957" spans="2:4" x14ac:dyDescent="0.2">
      <c r="B957" s="69"/>
      <c r="C957" s="70"/>
      <c r="D957" s="71"/>
    </row>
    <row r="958" spans="2:4" x14ac:dyDescent="0.2">
      <c r="B958" s="69"/>
      <c r="C958" s="70"/>
      <c r="D958" s="71"/>
    </row>
    <row r="959" spans="2:4" x14ac:dyDescent="0.2">
      <c r="B959" s="69"/>
      <c r="C959" s="70"/>
      <c r="D959" s="71"/>
    </row>
    <row r="960" spans="2:4" x14ac:dyDescent="0.2">
      <c r="B960" s="69"/>
      <c r="C960" s="70"/>
      <c r="D960" s="71"/>
    </row>
    <row r="961" spans="2:4" x14ac:dyDescent="0.2">
      <c r="B961" s="69"/>
      <c r="C961" s="70"/>
      <c r="D961" s="71"/>
    </row>
    <row r="962" spans="2:4" x14ac:dyDescent="0.2">
      <c r="B962" s="69"/>
      <c r="C962" s="70"/>
      <c r="D962" s="71"/>
    </row>
    <row r="963" spans="2:4" x14ac:dyDescent="0.2">
      <c r="B963" s="69"/>
      <c r="C963" s="70"/>
      <c r="D963" s="71"/>
    </row>
    <row r="964" spans="2:4" x14ac:dyDescent="0.2">
      <c r="B964" s="69"/>
      <c r="C964" s="70"/>
      <c r="D964" s="71"/>
    </row>
    <row r="965" spans="2:4" x14ac:dyDescent="0.2">
      <c r="B965" s="69"/>
      <c r="C965" s="70"/>
      <c r="D965" s="71"/>
    </row>
    <row r="966" spans="2:4" x14ac:dyDescent="0.2">
      <c r="B966" s="69"/>
      <c r="C966" s="70"/>
      <c r="D966" s="71"/>
    </row>
    <row r="967" spans="2:4" x14ac:dyDescent="0.2">
      <c r="B967" s="69"/>
      <c r="C967" s="70"/>
      <c r="D967" s="71"/>
    </row>
    <row r="968" spans="2:4" x14ac:dyDescent="0.2">
      <c r="B968" s="69"/>
      <c r="C968" s="70"/>
      <c r="D968" s="71"/>
    </row>
    <row r="969" spans="2:4" x14ac:dyDescent="0.2">
      <c r="B969" s="69"/>
      <c r="C969" s="70"/>
      <c r="D969" s="71"/>
    </row>
    <row r="970" spans="2:4" x14ac:dyDescent="0.2">
      <c r="B970" s="69"/>
      <c r="C970" s="70"/>
      <c r="D970" s="71"/>
    </row>
    <row r="971" spans="2:4" x14ac:dyDescent="0.2">
      <c r="B971" s="69"/>
      <c r="C971" s="70"/>
      <c r="D971" s="71"/>
    </row>
    <row r="972" spans="2:4" x14ac:dyDescent="0.2">
      <c r="B972" s="69"/>
      <c r="C972" s="70"/>
      <c r="D972" s="71"/>
    </row>
    <row r="973" spans="2:4" x14ac:dyDescent="0.2">
      <c r="B973" s="69"/>
      <c r="C973" s="70"/>
      <c r="D973" s="71"/>
    </row>
    <row r="974" spans="2:4" x14ac:dyDescent="0.2">
      <c r="B974" s="69"/>
      <c r="C974" s="70"/>
      <c r="D974" s="71"/>
    </row>
    <row r="975" spans="2:4" x14ac:dyDescent="0.2">
      <c r="B975" s="69"/>
      <c r="C975" s="70"/>
      <c r="D975" s="71"/>
    </row>
    <row r="976" spans="2:4" x14ac:dyDescent="0.2">
      <c r="B976" s="69"/>
      <c r="C976" s="70"/>
      <c r="D976" s="71"/>
    </row>
    <row r="977" spans="2:4" x14ac:dyDescent="0.2">
      <c r="B977" s="69"/>
      <c r="C977" s="70"/>
      <c r="D977" s="71"/>
    </row>
    <row r="978" spans="2:4" x14ac:dyDescent="0.2">
      <c r="B978" s="69"/>
      <c r="C978" s="70"/>
      <c r="D978" s="71"/>
    </row>
    <row r="979" spans="2:4" x14ac:dyDescent="0.2">
      <c r="B979" s="69"/>
      <c r="C979" s="70"/>
      <c r="D979" s="71"/>
    </row>
    <row r="980" spans="2:4" x14ac:dyDescent="0.2">
      <c r="B980" s="69"/>
      <c r="C980" s="70"/>
      <c r="D980" s="71"/>
    </row>
    <row r="981" spans="2:4" x14ac:dyDescent="0.2">
      <c r="B981" s="69"/>
      <c r="C981" s="70"/>
      <c r="D981" s="71"/>
    </row>
    <row r="982" spans="2:4" x14ac:dyDescent="0.2">
      <c r="B982" s="69"/>
      <c r="C982" s="70"/>
      <c r="D982" s="71"/>
    </row>
    <row r="983" spans="2:4" x14ac:dyDescent="0.2">
      <c r="B983" s="69"/>
      <c r="C983" s="70"/>
      <c r="D983" s="71"/>
    </row>
    <row r="984" spans="2:4" x14ac:dyDescent="0.2">
      <c r="B984" s="69"/>
      <c r="C984" s="70"/>
      <c r="D984" s="71"/>
    </row>
    <row r="985" spans="2:4" x14ac:dyDescent="0.2">
      <c r="B985" s="69"/>
      <c r="C985" s="70"/>
      <c r="D985" s="71"/>
    </row>
    <row r="986" spans="2:4" x14ac:dyDescent="0.2">
      <c r="B986" s="69"/>
      <c r="C986" s="70"/>
      <c r="D986" s="71"/>
    </row>
    <row r="987" spans="2:4" x14ac:dyDescent="0.2">
      <c r="B987" s="69"/>
      <c r="C987" s="70"/>
      <c r="D987" s="71"/>
    </row>
    <row r="988" spans="2:4" x14ac:dyDescent="0.2">
      <c r="B988" s="69"/>
      <c r="C988" s="70"/>
      <c r="D988" s="71"/>
    </row>
    <row r="989" spans="2:4" x14ac:dyDescent="0.2">
      <c r="B989" s="69"/>
      <c r="C989" s="70"/>
      <c r="D989" s="71"/>
    </row>
    <row r="990" spans="2:4" x14ac:dyDescent="0.2">
      <c r="B990" s="69"/>
      <c r="C990" s="70"/>
      <c r="D990" s="71"/>
    </row>
    <row r="991" spans="2:4" x14ac:dyDescent="0.2">
      <c r="B991" s="69"/>
      <c r="C991" s="70"/>
      <c r="D991" s="71"/>
    </row>
    <row r="992" spans="2:4" x14ac:dyDescent="0.2">
      <c r="B992" s="69"/>
      <c r="C992" s="70"/>
      <c r="D992" s="71"/>
    </row>
    <row r="993" spans="2:4" x14ac:dyDescent="0.2">
      <c r="B993" s="69"/>
      <c r="C993" s="70"/>
      <c r="D993" s="71"/>
    </row>
    <row r="994" spans="2:4" x14ac:dyDescent="0.2">
      <c r="B994" s="69"/>
      <c r="C994" s="70"/>
      <c r="D994" s="71"/>
    </row>
    <row r="995" spans="2:4" x14ac:dyDescent="0.2">
      <c r="B995" s="69"/>
      <c r="C995" s="70"/>
      <c r="D995" s="71"/>
    </row>
    <row r="996" spans="2:4" x14ac:dyDescent="0.2">
      <c r="B996" s="69"/>
      <c r="C996" s="70"/>
      <c r="D996" s="71"/>
    </row>
    <row r="997" spans="2:4" x14ac:dyDescent="0.2">
      <c r="B997" s="69"/>
      <c r="C997" s="70"/>
      <c r="D997" s="71"/>
    </row>
    <row r="998" spans="2:4" x14ac:dyDescent="0.2">
      <c r="B998" s="69"/>
      <c r="C998" s="70"/>
      <c r="D998" s="71"/>
    </row>
    <row r="999" spans="2:4" x14ac:dyDescent="0.2">
      <c r="B999" s="69"/>
      <c r="C999" s="70"/>
      <c r="D999" s="71"/>
    </row>
    <row r="1000" spans="2:4" x14ac:dyDescent="0.2">
      <c r="B1000" s="69"/>
      <c r="C1000" s="70"/>
      <c r="D1000" s="71"/>
    </row>
    <row r="1001" spans="2:4" x14ac:dyDescent="0.2">
      <c r="B1001" s="69"/>
      <c r="C1001" s="70"/>
      <c r="D1001" s="71"/>
    </row>
    <row r="1002" spans="2:4" x14ac:dyDescent="0.2">
      <c r="B1002" s="69"/>
      <c r="C1002" s="70"/>
      <c r="D1002" s="71"/>
    </row>
    <row r="1003" spans="2:4" x14ac:dyDescent="0.2">
      <c r="B1003" s="69"/>
      <c r="C1003" s="70"/>
      <c r="D1003" s="71"/>
    </row>
    <row r="1004" spans="2:4" x14ac:dyDescent="0.2">
      <c r="B1004" s="69"/>
      <c r="C1004" s="70"/>
      <c r="D1004" s="71"/>
    </row>
    <row r="1005" spans="2:4" x14ac:dyDescent="0.2">
      <c r="B1005" s="69"/>
      <c r="C1005" s="70"/>
      <c r="D1005" s="71"/>
    </row>
    <row r="1006" spans="2:4" x14ac:dyDescent="0.2">
      <c r="B1006" s="69"/>
      <c r="C1006" s="70"/>
      <c r="D1006" s="71"/>
    </row>
    <row r="1007" spans="2:4" x14ac:dyDescent="0.2">
      <c r="B1007" s="69"/>
      <c r="C1007" s="70"/>
      <c r="D1007" s="71"/>
    </row>
    <row r="1008" spans="2:4" x14ac:dyDescent="0.2">
      <c r="B1008" s="69"/>
      <c r="C1008" s="70"/>
      <c r="D1008" s="71"/>
    </row>
    <row r="1009" spans="2:4" x14ac:dyDescent="0.2">
      <c r="B1009" s="69"/>
      <c r="C1009" s="70"/>
      <c r="D1009" s="71"/>
    </row>
    <row r="1010" spans="2:4" x14ac:dyDescent="0.2">
      <c r="B1010" s="69"/>
      <c r="C1010" s="70"/>
      <c r="D1010" s="71"/>
    </row>
    <row r="1011" spans="2:4" x14ac:dyDescent="0.2">
      <c r="B1011" s="69"/>
      <c r="C1011" s="70"/>
      <c r="D1011" s="71"/>
    </row>
    <row r="1012" spans="2:4" x14ac:dyDescent="0.2">
      <c r="B1012" s="69"/>
      <c r="C1012" s="70"/>
      <c r="D1012" s="71"/>
    </row>
    <row r="1013" spans="2:4" x14ac:dyDescent="0.2">
      <c r="B1013" s="69"/>
      <c r="C1013" s="70"/>
      <c r="D1013" s="71"/>
    </row>
    <row r="1014" spans="2:4" x14ac:dyDescent="0.2">
      <c r="B1014" s="69"/>
      <c r="C1014" s="70"/>
      <c r="D1014" s="71"/>
    </row>
    <row r="1015" spans="2:4" x14ac:dyDescent="0.2">
      <c r="B1015" s="69"/>
      <c r="C1015" s="70"/>
      <c r="D1015" s="71"/>
    </row>
    <row r="1016" spans="2:4" x14ac:dyDescent="0.2">
      <c r="B1016" s="69"/>
      <c r="C1016" s="70"/>
      <c r="D1016" s="71"/>
    </row>
    <row r="1017" spans="2:4" x14ac:dyDescent="0.2">
      <c r="B1017" s="69"/>
      <c r="C1017" s="70"/>
      <c r="D1017" s="71"/>
    </row>
    <row r="1018" spans="2:4" x14ac:dyDescent="0.2">
      <c r="B1018" s="69"/>
      <c r="C1018" s="70"/>
      <c r="D1018" s="71"/>
    </row>
    <row r="1019" spans="2:4" x14ac:dyDescent="0.2">
      <c r="B1019" s="69"/>
      <c r="C1019" s="70"/>
      <c r="D1019" s="71"/>
    </row>
    <row r="1020" spans="2:4" x14ac:dyDescent="0.2">
      <c r="B1020" s="69"/>
      <c r="C1020" s="70"/>
      <c r="D1020" s="71"/>
    </row>
    <row r="1021" spans="2:4" x14ac:dyDescent="0.2">
      <c r="B1021" s="69"/>
      <c r="C1021" s="70"/>
      <c r="D1021" s="71"/>
    </row>
    <row r="1022" spans="2:4" x14ac:dyDescent="0.2">
      <c r="B1022" s="69"/>
      <c r="C1022" s="70"/>
      <c r="D1022" s="71"/>
    </row>
    <row r="1023" spans="2:4" x14ac:dyDescent="0.2">
      <c r="B1023" s="69"/>
      <c r="C1023" s="70"/>
      <c r="D1023" s="71"/>
    </row>
    <row r="1024" spans="2:4" x14ac:dyDescent="0.2">
      <c r="B1024" s="69"/>
      <c r="C1024" s="70"/>
      <c r="D1024" s="71"/>
    </row>
    <row r="1025" spans="2:4" x14ac:dyDescent="0.2">
      <c r="B1025" s="69"/>
      <c r="C1025" s="70"/>
      <c r="D1025" s="71"/>
    </row>
    <row r="1026" spans="2:4" x14ac:dyDescent="0.2">
      <c r="B1026" s="69"/>
      <c r="C1026" s="70"/>
      <c r="D1026" s="71"/>
    </row>
    <row r="1027" spans="2:4" x14ac:dyDescent="0.2">
      <c r="B1027" s="69"/>
      <c r="C1027" s="70"/>
      <c r="D1027" s="71"/>
    </row>
    <row r="1028" spans="2:4" x14ac:dyDescent="0.2">
      <c r="B1028" s="69"/>
      <c r="C1028" s="70"/>
      <c r="D1028" s="71"/>
    </row>
    <row r="1029" spans="2:4" x14ac:dyDescent="0.2">
      <c r="B1029" s="69"/>
      <c r="C1029" s="70"/>
      <c r="D1029" s="71"/>
    </row>
    <row r="1030" spans="2:4" x14ac:dyDescent="0.2">
      <c r="B1030" s="69"/>
      <c r="C1030" s="70"/>
      <c r="D1030" s="71"/>
    </row>
    <row r="1031" spans="2:4" x14ac:dyDescent="0.2">
      <c r="B1031" s="69"/>
      <c r="C1031" s="70"/>
      <c r="D1031" s="71"/>
    </row>
    <row r="1032" spans="2:4" x14ac:dyDescent="0.2">
      <c r="B1032" s="69"/>
      <c r="C1032" s="70"/>
      <c r="D1032" s="71"/>
    </row>
    <row r="1033" spans="2:4" x14ac:dyDescent="0.2">
      <c r="B1033" s="69"/>
      <c r="C1033" s="70"/>
      <c r="D1033" s="71"/>
    </row>
    <row r="1034" spans="2:4" x14ac:dyDescent="0.2">
      <c r="B1034" s="69"/>
      <c r="C1034" s="70"/>
      <c r="D1034" s="71"/>
    </row>
    <row r="1035" spans="2:4" x14ac:dyDescent="0.2">
      <c r="B1035" s="69"/>
      <c r="C1035" s="70"/>
      <c r="D1035" s="71"/>
    </row>
    <row r="1036" spans="2:4" x14ac:dyDescent="0.2">
      <c r="B1036" s="69"/>
      <c r="C1036" s="70"/>
      <c r="D1036" s="71"/>
    </row>
    <row r="1037" spans="2:4" x14ac:dyDescent="0.2">
      <c r="B1037" s="69"/>
      <c r="C1037" s="70"/>
      <c r="D1037" s="71"/>
    </row>
    <row r="1038" spans="2:4" x14ac:dyDescent="0.2">
      <c r="B1038" s="69"/>
      <c r="C1038" s="70"/>
      <c r="D1038" s="71"/>
    </row>
    <row r="1039" spans="2:4" x14ac:dyDescent="0.2">
      <c r="B1039" s="69"/>
      <c r="C1039" s="70"/>
      <c r="D1039" s="71"/>
    </row>
    <row r="1040" spans="2:4" x14ac:dyDescent="0.2">
      <c r="B1040" s="69"/>
      <c r="C1040" s="70"/>
      <c r="D1040" s="71"/>
    </row>
    <row r="1041" spans="2:4" x14ac:dyDescent="0.2">
      <c r="B1041" s="69"/>
      <c r="C1041" s="70"/>
      <c r="D1041" s="71"/>
    </row>
    <row r="1042" spans="2:4" x14ac:dyDescent="0.2">
      <c r="B1042" s="69"/>
      <c r="C1042" s="70"/>
      <c r="D1042" s="71"/>
    </row>
    <row r="1043" spans="2:4" x14ac:dyDescent="0.2">
      <c r="B1043" s="69"/>
      <c r="C1043" s="70"/>
      <c r="D1043" s="71"/>
    </row>
    <row r="1044" spans="2:4" x14ac:dyDescent="0.2">
      <c r="B1044" s="69"/>
      <c r="C1044" s="70"/>
      <c r="D1044" s="71"/>
    </row>
    <row r="1045" spans="2:4" x14ac:dyDescent="0.2">
      <c r="B1045" s="69"/>
      <c r="C1045" s="70"/>
      <c r="D1045" s="71"/>
    </row>
    <row r="1046" spans="2:4" x14ac:dyDescent="0.2">
      <c r="B1046" s="69"/>
      <c r="C1046" s="70"/>
      <c r="D1046" s="71"/>
    </row>
    <row r="1047" spans="2:4" x14ac:dyDescent="0.2">
      <c r="B1047" s="69"/>
      <c r="C1047" s="70"/>
      <c r="D1047" s="71"/>
    </row>
    <row r="1048" spans="2:4" x14ac:dyDescent="0.2">
      <c r="B1048" s="69"/>
      <c r="C1048" s="70"/>
      <c r="D1048" s="71"/>
    </row>
    <row r="1049" spans="2:4" x14ac:dyDescent="0.2">
      <c r="B1049" s="69"/>
      <c r="C1049" s="70"/>
      <c r="D1049" s="71"/>
    </row>
    <row r="1050" spans="2:4" x14ac:dyDescent="0.2">
      <c r="B1050" s="69"/>
      <c r="C1050" s="70"/>
      <c r="D1050" s="71"/>
    </row>
    <row r="1051" spans="2:4" x14ac:dyDescent="0.2">
      <c r="B1051" s="69"/>
      <c r="C1051" s="70"/>
      <c r="D1051" s="71"/>
    </row>
    <row r="1052" spans="2:4" x14ac:dyDescent="0.2">
      <c r="B1052" s="69"/>
      <c r="C1052" s="70"/>
      <c r="D1052" s="71"/>
    </row>
    <row r="1053" spans="2:4" x14ac:dyDescent="0.2">
      <c r="B1053" s="69"/>
      <c r="C1053" s="70"/>
      <c r="D1053" s="71"/>
    </row>
    <row r="1054" spans="2:4" x14ac:dyDescent="0.2">
      <c r="B1054" s="69"/>
      <c r="C1054" s="70"/>
      <c r="D1054" s="71"/>
    </row>
    <row r="1055" spans="2:4" x14ac:dyDescent="0.2">
      <c r="B1055" s="69"/>
      <c r="C1055" s="70"/>
      <c r="D1055" s="71"/>
    </row>
    <row r="1056" spans="2:4" x14ac:dyDescent="0.2">
      <c r="B1056" s="69"/>
      <c r="C1056" s="70"/>
      <c r="D1056" s="71"/>
    </row>
    <row r="1057" spans="2:4" x14ac:dyDescent="0.2">
      <c r="B1057" s="69"/>
      <c r="C1057" s="70"/>
      <c r="D1057" s="71"/>
    </row>
    <row r="1058" spans="2:4" x14ac:dyDescent="0.2">
      <c r="B1058" s="69"/>
      <c r="C1058" s="70"/>
      <c r="D1058" s="71"/>
    </row>
    <row r="1059" spans="2:4" x14ac:dyDescent="0.2">
      <c r="B1059" s="69"/>
      <c r="C1059" s="70"/>
      <c r="D1059" s="71"/>
    </row>
    <row r="1060" spans="2:4" x14ac:dyDescent="0.2">
      <c r="B1060" s="69"/>
      <c r="C1060" s="70"/>
      <c r="D1060" s="71"/>
    </row>
    <row r="1061" spans="2:4" x14ac:dyDescent="0.2">
      <c r="B1061" s="69"/>
      <c r="C1061" s="70"/>
      <c r="D1061" s="71"/>
    </row>
    <row r="1062" spans="2:4" x14ac:dyDescent="0.2">
      <c r="B1062" s="69"/>
      <c r="C1062" s="70"/>
      <c r="D1062" s="71"/>
    </row>
    <row r="1063" spans="2:4" x14ac:dyDescent="0.2">
      <c r="B1063" s="69"/>
      <c r="C1063" s="70"/>
      <c r="D1063" s="71"/>
    </row>
    <row r="1064" spans="2:4" x14ac:dyDescent="0.2">
      <c r="B1064" s="69"/>
      <c r="C1064" s="70"/>
      <c r="D1064" s="71"/>
    </row>
    <row r="1065" spans="2:4" x14ac:dyDescent="0.2">
      <c r="B1065" s="69"/>
      <c r="C1065" s="70"/>
      <c r="D1065" s="71"/>
    </row>
    <row r="1066" spans="2:4" x14ac:dyDescent="0.2">
      <c r="B1066" s="69"/>
      <c r="C1066" s="70"/>
      <c r="D1066" s="71"/>
    </row>
    <row r="1067" spans="2:4" x14ac:dyDescent="0.2">
      <c r="B1067" s="69"/>
      <c r="C1067" s="70"/>
      <c r="D1067" s="71"/>
    </row>
    <row r="1068" spans="2:4" x14ac:dyDescent="0.2">
      <c r="B1068" s="69"/>
      <c r="C1068" s="70"/>
      <c r="D1068" s="71"/>
    </row>
    <row r="1069" spans="2:4" x14ac:dyDescent="0.2">
      <c r="B1069" s="69"/>
      <c r="C1069" s="70"/>
      <c r="D1069" s="71"/>
    </row>
    <row r="1070" spans="2:4" x14ac:dyDescent="0.2">
      <c r="B1070" s="69"/>
      <c r="C1070" s="70"/>
      <c r="D1070" s="71"/>
    </row>
    <row r="1071" spans="2:4" x14ac:dyDescent="0.2">
      <c r="B1071" s="69"/>
      <c r="C1071" s="70"/>
      <c r="D1071" s="71"/>
    </row>
    <row r="1072" spans="2:4" x14ac:dyDescent="0.2">
      <c r="B1072" s="69"/>
      <c r="C1072" s="70"/>
      <c r="D1072" s="71"/>
    </row>
    <row r="1073" spans="2:4" x14ac:dyDescent="0.2">
      <c r="B1073" s="69"/>
      <c r="C1073" s="70"/>
      <c r="D1073" s="71"/>
    </row>
    <row r="1074" spans="2:4" x14ac:dyDescent="0.2">
      <c r="B1074" s="69"/>
      <c r="C1074" s="70"/>
      <c r="D1074" s="71"/>
    </row>
    <row r="1075" spans="2:4" x14ac:dyDescent="0.2">
      <c r="B1075" s="69"/>
      <c r="C1075" s="70"/>
      <c r="D1075" s="71"/>
    </row>
    <row r="1076" spans="2:4" x14ac:dyDescent="0.2">
      <c r="B1076" s="69"/>
      <c r="C1076" s="70"/>
      <c r="D1076" s="71"/>
    </row>
    <row r="1077" spans="2:4" x14ac:dyDescent="0.2">
      <c r="B1077" s="69"/>
      <c r="C1077" s="70"/>
      <c r="D1077" s="71"/>
    </row>
    <row r="1078" spans="2:4" x14ac:dyDescent="0.2">
      <c r="B1078" s="69"/>
      <c r="C1078" s="70"/>
      <c r="D1078" s="71"/>
    </row>
    <row r="1079" spans="2:4" x14ac:dyDescent="0.2">
      <c r="B1079" s="69"/>
      <c r="C1079" s="70"/>
      <c r="D1079" s="71"/>
    </row>
    <row r="1080" spans="2:4" x14ac:dyDescent="0.2">
      <c r="B1080" s="69"/>
      <c r="C1080" s="70"/>
      <c r="D1080" s="71"/>
    </row>
    <row r="1081" spans="2:4" x14ac:dyDescent="0.2">
      <c r="B1081" s="69"/>
      <c r="C1081" s="70"/>
      <c r="D1081" s="71"/>
    </row>
    <row r="1082" spans="2:4" x14ac:dyDescent="0.2">
      <c r="B1082" s="69"/>
      <c r="C1082" s="70"/>
      <c r="D1082" s="71"/>
    </row>
    <row r="1083" spans="2:4" x14ac:dyDescent="0.2">
      <c r="B1083" s="69"/>
      <c r="C1083" s="70"/>
      <c r="D1083" s="71"/>
    </row>
    <row r="1084" spans="2:4" x14ac:dyDescent="0.2">
      <c r="B1084" s="69"/>
      <c r="C1084" s="70"/>
      <c r="D1084" s="71"/>
    </row>
    <row r="1085" spans="2:4" x14ac:dyDescent="0.2">
      <c r="B1085" s="69"/>
      <c r="C1085" s="70"/>
      <c r="D1085" s="71"/>
    </row>
    <row r="1086" spans="2:4" x14ac:dyDescent="0.2">
      <c r="B1086" s="69"/>
      <c r="C1086" s="70"/>
      <c r="D1086" s="71"/>
    </row>
    <row r="1087" spans="2:4" x14ac:dyDescent="0.2">
      <c r="B1087" s="69"/>
      <c r="C1087" s="70"/>
      <c r="D1087" s="71"/>
    </row>
    <row r="1088" spans="2:4" x14ac:dyDescent="0.2">
      <c r="B1088" s="69"/>
      <c r="C1088" s="70"/>
      <c r="D1088" s="71"/>
    </row>
    <row r="1089" spans="2:4" x14ac:dyDescent="0.2">
      <c r="B1089" s="69"/>
      <c r="C1089" s="70"/>
      <c r="D1089" s="71"/>
    </row>
    <row r="1090" spans="2:4" x14ac:dyDescent="0.2">
      <c r="B1090" s="69"/>
      <c r="C1090" s="70"/>
      <c r="D1090" s="71"/>
    </row>
    <row r="1091" spans="2:4" x14ac:dyDescent="0.2">
      <c r="B1091" s="69"/>
      <c r="C1091" s="70"/>
      <c r="D1091" s="71"/>
    </row>
    <row r="1092" spans="2:4" x14ac:dyDescent="0.2">
      <c r="B1092" s="69"/>
      <c r="C1092" s="70"/>
      <c r="D1092" s="71"/>
    </row>
    <row r="1093" spans="2:4" x14ac:dyDescent="0.2">
      <c r="B1093" s="69"/>
      <c r="C1093" s="70"/>
      <c r="D1093" s="71"/>
    </row>
    <row r="1094" spans="2:4" x14ac:dyDescent="0.2">
      <c r="B1094" s="69"/>
      <c r="C1094" s="70"/>
      <c r="D1094" s="71"/>
    </row>
    <row r="1095" spans="2:4" x14ac:dyDescent="0.2">
      <c r="B1095" s="69"/>
      <c r="C1095" s="70"/>
      <c r="D1095" s="71"/>
    </row>
    <row r="1096" spans="2:4" x14ac:dyDescent="0.2">
      <c r="B1096" s="69"/>
      <c r="C1096" s="70"/>
      <c r="D1096" s="71"/>
    </row>
    <row r="1097" spans="2:4" x14ac:dyDescent="0.2">
      <c r="B1097" s="69"/>
      <c r="C1097" s="70"/>
      <c r="D1097" s="71"/>
    </row>
    <row r="1098" spans="2:4" x14ac:dyDescent="0.2">
      <c r="B1098" s="69"/>
      <c r="C1098" s="70"/>
      <c r="D1098" s="71"/>
    </row>
    <row r="1099" spans="2:4" x14ac:dyDescent="0.2">
      <c r="B1099" s="69"/>
      <c r="C1099" s="70"/>
      <c r="D1099" s="71"/>
    </row>
    <row r="1100" spans="2:4" x14ac:dyDescent="0.2">
      <c r="B1100" s="69"/>
      <c r="C1100" s="70"/>
      <c r="D1100" s="71"/>
    </row>
    <row r="1101" spans="2:4" x14ac:dyDescent="0.2">
      <c r="B1101" s="69"/>
      <c r="C1101" s="70"/>
      <c r="D1101" s="71"/>
    </row>
    <row r="1102" spans="2:4" x14ac:dyDescent="0.2">
      <c r="B1102" s="69"/>
      <c r="C1102" s="70"/>
      <c r="D1102" s="71"/>
    </row>
    <row r="1103" spans="2:4" x14ac:dyDescent="0.2">
      <c r="B1103" s="69"/>
      <c r="C1103" s="70"/>
      <c r="D1103" s="71"/>
    </row>
    <row r="1104" spans="2:4" x14ac:dyDescent="0.2">
      <c r="B1104" s="69"/>
      <c r="C1104" s="70"/>
      <c r="D1104" s="71"/>
    </row>
    <row r="1105" spans="2:4" x14ac:dyDescent="0.2">
      <c r="B1105" s="69"/>
      <c r="C1105" s="70"/>
      <c r="D1105" s="71"/>
    </row>
    <row r="1106" spans="2:4" x14ac:dyDescent="0.2">
      <c r="B1106" s="69"/>
      <c r="C1106" s="70"/>
      <c r="D1106" s="71"/>
    </row>
    <row r="1107" spans="2:4" x14ac:dyDescent="0.2">
      <c r="B1107" s="69"/>
      <c r="C1107" s="70"/>
      <c r="D1107" s="71"/>
    </row>
    <row r="1108" spans="2:4" x14ac:dyDescent="0.2">
      <c r="B1108" s="69"/>
      <c r="C1108" s="70"/>
      <c r="D1108" s="71"/>
    </row>
    <row r="1109" spans="2:4" x14ac:dyDescent="0.2">
      <c r="B1109" s="69"/>
      <c r="C1109" s="70"/>
      <c r="D1109" s="71"/>
    </row>
    <row r="1110" spans="2:4" x14ac:dyDescent="0.2">
      <c r="B1110" s="69"/>
      <c r="C1110" s="70"/>
      <c r="D1110" s="71"/>
    </row>
    <row r="1111" spans="2:4" x14ac:dyDescent="0.2">
      <c r="B1111" s="69"/>
      <c r="C1111" s="70"/>
      <c r="D1111" s="71"/>
    </row>
    <row r="1112" spans="2:4" x14ac:dyDescent="0.2">
      <c r="B1112" s="69"/>
      <c r="C1112" s="70"/>
      <c r="D1112" s="71"/>
    </row>
    <row r="1113" spans="2:4" x14ac:dyDescent="0.2">
      <c r="B1113" s="69"/>
      <c r="C1113" s="70"/>
      <c r="D1113" s="71"/>
    </row>
    <row r="1114" spans="2:4" x14ac:dyDescent="0.2">
      <c r="B1114" s="69"/>
      <c r="C1114" s="70"/>
      <c r="D1114" s="71"/>
    </row>
    <row r="1115" spans="2:4" x14ac:dyDescent="0.2">
      <c r="B1115" s="69"/>
      <c r="C1115" s="70"/>
      <c r="D1115" s="71"/>
    </row>
    <row r="1116" spans="2:4" x14ac:dyDescent="0.2">
      <c r="B1116" s="69"/>
      <c r="C1116" s="70"/>
      <c r="D1116" s="71"/>
    </row>
    <row r="1117" spans="2:4" x14ac:dyDescent="0.2">
      <c r="B1117" s="69"/>
      <c r="C1117" s="70"/>
      <c r="D1117" s="71"/>
    </row>
    <row r="1118" spans="2:4" x14ac:dyDescent="0.2">
      <c r="B1118" s="69"/>
      <c r="C1118" s="70"/>
      <c r="D1118" s="71"/>
    </row>
    <row r="1119" spans="2:4" x14ac:dyDescent="0.2">
      <c r="B1119" s="69"/>
      <c r="C1119" s="70"/>
      <c r="D1119" s="71"/>
    </row>
    <row r="1120" spans="2:4" x14ac:dyDescent="0.2">
      <c r="B1120" s="69"/>
      <c r="C1120" s="70"/>
      <c r="D1120" s="71"/>
    </row>
    <row r="1121" spans="2:4" x14ac:dyDescent="0.2">
      <c r="B1121" s="69"/>
      <c r="C1121" s="70"/>
      <c r="D1121" s="71"/>
    </row>
    <row r="1122" spans="2:4" x14ac:dyDescent="0.2">
      <c r="B1122" s="69"/>
      <c r="C1122" s="70"/>
      <c r="D1122" s="71"/>
    </row>
    <row r="1123" spans="2:4" x14ac:dyDescent="0.2">
      <c r="B1123" s="69"/>
      <c r="C1123" s="70"/>
      <c r="D1123" s="71"/>
    </row>
    <row r="1124" spans="2:4" x14ac:dyDescent="0.2">
      <c r="B1124" s="69"/>
      <c r="C1124" s="70"/>
      <c r="D1124" s="71"/>
    </row>
    <row r="1125" spans="2:4" x14ac:dyDescent="0.2">
      <c r="B1125" s="69"/>
      <c r="C1125" s="70"/>
      <c r="D1125" s="71"/>
    </row>
    <row r="1126" spans="2:4" x14ac:dyDescent="0.2">
      <c r="B1126" s="69"/>
      <c r="C1126" s="70"/>
      <c r="D1126" s="71"/>
    </row>
    <row r="1127" spans="2:4" x14ac:dyDescent="0.2">
      <c r="B1127" s="69"/>
      <c r="C1127" s="70"/>
      <c r="D1127" s="71"/>
    </row>
    <row r="1128" spans="2:4" x14ac:dyDescent="0.2">
      <c r="B1128" s="69"/>
      <c r="C1128" s="70"/>
      <c r="D1128" s="71"/>
    </row>
    <row r="1129" spans="2:4" x14ac:dyDescent="0.2">
      <c r="B1129" s="69"/>
      <c r="C1129" s="70"/>
      <c r="D1129" s="71"/>
    </row>
    <row r="1130" spans="2:4" x14ac:dyDescent="0.2">
      <c r="B1130" s="69"/>
      <c r="C1130" s="70"/>
      <c r="D1130" s="71"/>
    </row>
    <row r="1131" spans="2:4" x14ac:dyDescent="0.2">
      <c r="B1131" s="69"/>
      <c r="C1131" s="70"/>
      <c r="D1131" s="71"/>
    </row>
    <row r="1132" spans="2:4" x14ac:dyDescent="0.2">
      <c r="B1132" s="69"/>
      <c r="C1132" s="70"/>
      <c r="D1132" s="71"/>
    </row>
    <row r="1133" spans="2:4" x14ac:dyDescent="0.2">
      <c r="B1133" s="69"/>
      <c r="C1133" s="70"/>
      <c r="D1133" s="71"/>
    </row>
    <row r="1134" spans="2:4" x14ac:dyDescent="0.2">
      <c r="B1134" s="69"/>
      <c r="C1134" s="70"/>
      <c r="D1134" s="71"/>
    </row>
    <row r="1135" spans="2:4" x14ac:dyDescent="0.2">
      <c r="B1135" s="69"/>
      <c r="C1135" s="70"/>
      <c r="D1135" s="71"/>
    </row>
    <row r="1136" spans="2:4" x14ac:dyDescent="0.2">
      <c r="B1136" s="69"/>
      <c r="C1136" s="70"/>
      <c r="D1136" s="71"/>
    </row>
    <row r="1137" spans="2:4" x14ac:dyDescent="0.2">
      <c r="B1137" s="69"/>
      <c r="C1137" s="70"/>
      <c r="D1137" s="71"/>
    </row>
    <row r="1138" spans="2:4" x14ac:dyDescent="0.2">
      <c r="B1138" s="69"/>
      <c r="C1138" s="70"/>
      <c r="D1138" s="71"/>
    </row>
    <row r="1139" spans="2:4" x14ac:dyDescent="0.2">
      <c r="B1139" s="69"/>
      <c r="C1139" s="70"/>
      <c r="D1139" s="71"/>
    </row>
    <row r="1140" spans="2:4" x14ac:dyDescent="0.2">
      <c r="B1140" s="69"/>
      <c r="C1140" s="70"/>
      <c r="D1140" s="71"/>
    </row>
    <row r="1141" spans="2:4" x14ac:dyDescent="0.2">
      <c r="B1141" s="69"/>
      <c r="C1141" s="70"/>
      <c r="D1141" s="71"/>
    </row>
    <row r="1142" spans="2:4" x14ac:dyDescent="0.2">
      <c r="B1142" s="69"/>
      <c r="C1142" s="70"/>
      <c r="D1142" s="71"/>
    </row>
    <row r="1143" spans="2:4" x14ac:dyDescent="0.2">
      <c r="B1143" s="69"/>
      <c r="C1143" s="70"/>
      <c r="D1143" s="71"/>
    </row>
    <row r="1144" spans="2:4" x14ac:dyDescent="0.2">
      <c r="B1144" s="69"/>
      <c r="C1144" s="70"/>
      <c r="D1144" s="71"/>
    </row>
    <row r="1145" spans="2:4" x14ac:dyDescent="0.2">
      <c r="B1145" s="69"/>
      <c r="C1145" s="70"/>
      <c r="D1145" s="71"/>
    </row>
    <row r="1146" spans="2:4" x14ac:dyDescent="0.2">
      <c r="B1146" s="69"/>
      <c r="C1146" s="70"/>
      <c r="D1146" s="71"/>
    </row>
    <row r="1147" spans="2:4" x14ac:dyDescent="0.2">
      <c r="B1147" s="69"/>
      <c r="C1147" s="70"/>
      <c r="D1147" s="71"/>
    </row>
    <row r="1148" spans="2:4" x14ac:dyDescent="0.2">
      <c r="B1148" s="69"/>
      <c r="C1148" s="70"/>
      <c r="D1148" s="71"/>
    </row>
    <row r="1149" spans="2:4" x14ac:dyDescent="0.2">
      <c r="B1149" s="69"/>
      <c r="C1149" s="70"/>
      <c r="D1149" s="71"/>
    </row>
    <row r="1150" spans="2:4" x14ac:dyDescent="0.2">
      <c r="B1150" s="69"/>
      <c r="C1150" s="70"/>
      <c r="D1150" s="71"/>
    </row>
    <row r="1151" spans="2:4" x14ac:dyDescent="0.2">
      <c r="B1151" s="69"/>
      <c r="C1151" s="70"/>
      <c r="D1151" s="71"/>
    </row>
    <row r="1152" spans="2:4" x14ac:dyDescent="0.2">
      <c r="B1152" s="69"/>
      <c r="C1152" s="70"/>
      <c r="D1152" s="71"/>
    </row>
    <row r="1153" spans="2:4" x14ac:dyDescent="0.2">
      <c r="B1153" s="69"/>
      <c r="C1153" s="70"/>
      <c r="D1153" s="71"/>
    </row>
    <row r="1154" spans="2:4" x14ac:dyDescent="0.2">
      <c r="B1154" s="69"/>
      <c r="C1154" s="70"/>
      <c r="D1154" s="71"/>
    </row>
    <row r="1155" spans="2:4" x14ac:dyDescent="0.2">
      <c r="B1155" s="69"/>
      <c r="C1155" s="70"/>
      <c r="D1155" s="71"/>
    </row>
    <row r="1156" spans="2:4" x14ac:dyDescent="0.2">
      <c r="B1156" s="69"/>
      <c r="C1156" s="70"/>
      <c r="D1156" s="71"/>
    </row>
    <row r="1157" spans="2:4" x14ac:dyDescent="0.2">
      <c r="B1157" s="69"/>
      <c r="C1157" s="70"/>
      <c r="D1157" s="71"/>
    </row>
    <row r="1158" spans="2:4" x14ac:dyDescent="0.2">
      <c r="B1158" s="69"/>
      <c r="C1158" s="70"/>
      <c r="D1158" s="71"/>
    </row>
    <row r="1159" spans="2:4" x14ac:dyDescent="0.2">
      <c r="B1159" s="69"/>
      <c r="C1159" s="70"/>
      <c r="D1159" s="71"/>
    </row>
    <row r="1160" spans="2:4" x14ac:dyDescent="0.2">
      <c r="B1160" s="69"/>
      <c r="C1160" s="70"/>
      <c r="D1160" s="71"/>
    </row>
    <row r="1161" spans="2:4" x14ac:dyDescent="0.2">
      <c r="B1161" s="69"/>
      <c r="C1161" s="70"/>
      <c r="D1161" s="71"/>
    </row>
    <row r="1162" spans="2:4" x14ac:dyDescent="0.2">
      <c r="B1162" s="69"/>
      <c r="C1162" s="70"/>
      <c r="D1162" s="71"/>
    </row>
    <row r="1163" spans="2:4" x14ac:dyDescent="0.2">
      <c r="B1163" s="69"/>
      <c r="C1163" s="70"/>
      <c r="D1163" s="71"/>
    </row>
    <row r="1164" spans="2:4" x14ac:dyDescent="0.2">
      <c r="B1164" s="69"/>
      <c r="C1164" s="70"/>
      <c r="D1164" s="71"/>
    </row>
    <row r="1165" spans="2:4" x14ac:dyDescent="0.2">
      <c r="B1165" s="69"/>
      <c r="C1165" s="70"/>
      <c r="D1165" s="71"/>
    </row>
    <row r="1166" spans="2:4" x14ac:dyDescent="0.2">
      <c r="B1166" s="69"/>
      <c r="C1166" s="70"/>
      <c r="D1166" s="71"/>
    </row>
    <row r="1167" spans="2:4" x14ac:dyDescent="0.2">
      <c r="B1167" s="69"/>
      <c r="C1167" s="70"/>
      <c r="D1167" s="71"/>
    </row>
    <row r="1168" spans="2:4" x14ac:dyDescent="0.2">
      <c r="B1168" s="69"/>
      <c r="C1168" s="70"/>
      <c r="D1168" s="71"/>
    </row>
    <row r="1169" spans="2:4" x14ac:dyDescent="0.2">
      <c r="B1169" s="69"/>
      <c r="C1169" s="70"/>
      <c r="D1169" s="71"/>
    </row>
    <row r="1170" spans="2:4" x14ac:dyDescent="0.2">
      <c r="B1170" s="69"/>
      <c r="C1170" s="70"/>
      <c r="D1170" s="71"/>
    </row>
    <row r="1171" spans="2:4" x14ac:dyDescent="0.2">
      <c r="B1171" s="69"/>
      <c r="C1171" s="70"/>
      <c r="D1171" s="71"/>
    </row>
    <row r="1172" spans="2:4" x14ac:dyDescent="0.2">
      <c r="B1172" s="69"/>
      <c r="C1172" s="70"/>
      <c r="D1172" s="71"/>
    </row>
    <row r="1173" spans="2:4" x14ac:dyDescent="0.2">
      <c r="B1173" s="69"/>
      <c r="C1173" s="70"/>
      <c r="D1173" s="71"/>
    </row>
    <row r="1174" spans="2:4" x14ac:dyDescent="0.2">
      <c r="B1174" s="69"/>
      <c r="C1174" s="70"/>
      <c r="D1174" s="71"/>
    </row>
    <row r="1175" spans="2:4" x14ac:dyDescent="0.2">
      <c r="B1175" s="69"/>
      <c r="C1175" s="70"/>
      <c r="D1175" s="71"/>
    </row>
    <row r="1176" spans="2:4" x14ac:dyDescent="0.2">
      <c r="B1176" s="69"/>
      <c r="C1176" s="70"/>
      <c r="D1176" s="71"/>
    </row>
    <row r="1177" spans="2:4" x14ac:dyDescent="0.2">
      <c r="B1177" s="69"/>
      <c r="C1177" s="70"/>
      <c r="D1177" s="71"/>
    </row>
    <row r="1178" spans="2:4" x14ac:dyDescent="0.2">
      <c r="B1178" s="69"/>
      <c r="C1178" s="70"/>
      <c r="D1178" s="71"/>
    </row>
    <row r="1179" spans="2:4" x14ac:dyDescent="0.2">
      <c r="B1179" s="69"/>
      <c r="C1179" s="70"/>
      <c r="D1179" s="71"/>
    </row>
    <row r="1180" spans="2:4" x14ac:dyDescent="0.2">
      <c r="B1180" s="69"/>
      <c r="C1180" s="70"/>
      <c r="D1180" s="71"/>
    </row>
    <row r="1181" spans="2:4" x14ac:dyDescent="0.2">
      <c r="B1181" s="69"/>
      <c r="C1181" s="70"/>
      <c r="D1181" s="71"/>
    </row>
    <row r="1182" spans="2:4" x14ac:dyDescent="0.2">
      <c r="B1182" s="69"/>
      <c r="C1182" s="70"/>
      <c r="D1182" s="71"/>
    </row>
    <row r="1183" spans="2:4" x14ac:dyDescent="0.2">
      <c r="B1183" s="69"/>
      <c r="C1183" s="70"/>
      <c r="D1183" s="71"/>
    </row>
    <row r="1184" spans="2:4" x14ac:dyDescent="0.2">
      <c r="B1184" s="69"/>
      <c r="C1184" s="70"/>
      <c r="D1184" s="71"/>
    </row>
    <row r="1185" spans="2:4" x14ac:dyDescent="0.2">
      <c r="B1185" s="69"/>
      <c r="C1185" s="70"/>
      <c r="D1185" s="71"/>
    </row>
    <row r="1186" spans="2:4" x14ac:dyDescent="0.2">
      <c r="B1186" s="69"/>
      <c r="C1186" s="70"/>
      <c r="D1186" s="71"/>
    </row>
    <row r="1187" spans="2:4" x14ac:dyDescent="0.2">
      <c r="B1187" s="69"/>
      <c r="C1187" s="70"/>
      <c r="D1187" s="71"/>
    </row>
    <row r="1188" spans="2:4" x14ac:dyDescent="0.2">
      <c r="B1188" s="69"/>
      <c r="C1188" s="70"/>
      <c r="D1188" s="71"/>
    </row>
    <row r="1189" spans="2:4" x14ac:dyDescent="0.2">
      <c r="B1189" s="69"/>
      <c r="C1189" s="70"/>
      <c r="D1189" s="71"/>
    </row>
    <row r="1190" spans="2:4" x14ac:dyDescent="0.2">
      <c r="B1190" s="69"/>
      <c r="C1190" s="70"/>
      <c r="D1190" s="71"/>
    </row>
    <row r="1191" spans="2:4" x14ac:dyDescent="0.2">
      <c r="B1191" s="69"/>
      <c r="C1191" s="70"/>
      <c r="D1191" s="71"/>
    </row>
    <row r="1192" spans="2:4" x14ac:dyDescent="0.2">
      <c r="B1192" s="69"/>
      <c r="C1192" s="70"/>
      <c r="D1192" s="71"/>
    </row>
    <row r="1193" spans="2:4" x14ac:dyDescent="0.2">
      <c r="B1193" s="69"/>
      <c r="C1193" s="70"/>
      <c r="D1193" s="71"/>
    </row>
    <row r="1194" spans="2:4" x14ac:dyDescent="0.2">
      <c r="B1194" s="69"/>
      <c r="C1194" s="70"/>
      <c r="D1194" s="71"/>
    </row>
    <row r="1195" spans="2:4" x14ac:dyDescent="0.2">
      <c r="B1195" s="69"/>
      <c r="C1195" s="70"/>
      <c r="D1195" s="71"/>
    </row>
    <row r="1196" spans="2:4" x14ac:dyDescent="0.2">
      <c r="B1196" s="69"/>
      <c r="C1196" s="70"/>
      <c r="D1196" s="71"/>
    </row>
    <row r="1197" spans="2:4" x14ac:dyDescent="0.2">
      <c r="B1197" s="69"/>
      <c r="C1197" s="70"/>
      <c r="D1197" s="71"/>
    </row>
    <row r="1198" spans="2:4" x14ac:dyDescent="0.2">
      <c r="B1198" s="69"/>
      <c r="C1198" s="70"/>
      <c r="D1198" s="71"/>
    </row>
    <row r="1199" spans="2:4" x14ac:dyDescent="0.2">
      <c r="B1199" s="69"/>
      <c r="C1199" s="70"/>
      <c r="D1199" s="71"/>
    </row>
    <row r="1200" spans="2:4" x14ac:dyDescent="0.2">
      <c r="B1200" s="69"/>
      <c r="C1200" s="70"/>
      <c r="D1200" s="71"/>
    </row>
    <row r="1201" spans="2:4" x14ac:dyDescent="0.2">
      <c r="B1201" s="69"/>
      <c r="C1201" s="70"/>
      <c r="D1201" s="71"/>
    </row>
    <row r="1202" spans="2:4" x14ac:dyDescent="0.2">
      <c r="B1202" s="69"/>
      <c r="C1202" s="70"/>
      <c r="D1202" s="71"/>
    </row>
    <row r="1203" spans="2:4" x14ac:dyDescent="0.2">
      <c r="B1203" s="69"/>
      <c r="C1203" s="70"/>
      <c r="D1203" s="71"/>
    </row>
    <row r="1204" spans="2:4" x14ac:dyDescent="0.2">
      <c r="B1204" s="69"/>
      <c r="C1204" s="70"/>
      <c r="D1204" s="71"/>
    </row>
    <row r="1205" spans="2:4" x14ac:dyDescent="0.2">
      <c r="B1205" s="69"/>
      <c r="C1205" s="70"/>
      <c r="D1205" s="71"/>
    </row>
    <row r="1206" spans="2:4" x14ac:dyDescent="0.2">
      <c r="B1206" s="69"/>
      <c r="C1206" s="70"/>
      <c r="D1206" s="71"/>
    </row>
    <row r="1207" spans="2:4" x14ac:dyDescent="0.2">
      <c r="B1207" s="69"/>
      <c r="C1207" s="70"/>
      <c r="D1207" s="71"/>
    </row>
    <row r="1208" spans="2:4" x14ac:dyDescent="0.2">
      <c r="B1208" s="69"/>
      <c r="C1208" s="70"/>
      <c r="D1208" s="71"/>
    </row>
    <row r="1209" spans="2:4" x14ac:dyDescent="0.2">
      <c r="B1209" s="69"/>
      <c r="C1209" s="70"/>
      <c r="D1209" s="71"/>
    </row>
    <row r="1210" spans="2:4" x14ac:dyDescent="0.2">
      <c r="B1210" s="69"/>
      <c r="C1210" s="70"/>
      <c r="D1210" s="71"/>
    </row>
    <row r="1211" spans="2:4" x14ac:dyDescent="0.2">
      <c r="B1211" s="69"/>
      <c r="C1211" s="70"/>
      <c r="D1211" s="71"/>
    </row>
    <row r="1212" spans="2:4" x14ac:dyDescent="0.2">
      <c r="B1212" s="69"/>
      <c r="C1212" s="70"/>
      <c r="D1212" s="71"/>
    </row>
    <row r="1213" spans="2:4" x14ac:dyDescent="0.2">
      <c r="B1213" s="69"/>
      <c r="C1213" s="70"/>
      <c r="D1213" s="71"/>
    </row>
    <row r="1214" spans="2:4" x14ac:dyDescent="0.2">
      <c r="B1214" s="69"/>
      <c r="C1214" s="70"/>
      <c r="D1214" s="71"/>
    </row>
    <row r="1215" spans="2:4" x14ac:dyDescent="0.2">
      <c r="B1215" s="69"/>
      <c r="C1215" s="70"/>
      <c r="D1215" s="71"/>
    </row>
    <row r="1216" spans="2:4" x14ac:dyDescent="0.2">
      <c r="B1216" s="69"/>
      <c r="C1216" s="70"/>
      <c r="D1216" s="71"/>
    </row>
    <row r="1217" spans="2:4" x14ac:dyDescent="0.2">
      <c r="B1217" s="69"/>
      <c r="C1217" s="70"/>
      <c r="D1217" s="71"/>
    </row>
    <row r="1218" spans="2:4" x14ac:dyDescent="0.2">
      <c r="B1218" s="69"/>
      <c r="C1218" s="70"/>
      <c r="D1218" s="71"/>
    </row>
    <row r="1219" spans="2:4" x14ac:dyDescent="0.2">
      <c r="B1219" s="69"/>
      <c r="C1219" s="70"/>
      <c r="D1219" s="71"/>
    </row>
    <row r="1220" spans="2:4" x14ac:dyDescent="0.2">
      <c r="B1220" s="69"/>
      <c r="C1220" s="70"/>
      <c r="D1220" s="71"/>
    </row>
    <row r="1221" spans="2:4" x14ac:dyDescent="0.2">
      <c r="B1221" s="69"/>
      <c r="C1221" s="70"/>
      <c r="D1221" s="71"/>
    </row>
    <row r="1222" spans="2:4" x14ac:dyDescent="0.2">
      <c r="B1222" s="69"/>
      <c r="C1222" s="70"/>
      <c r="D1222" s="71"/>
    </row>
    <row r="1223" spans="2:4" x14ac:dyDescent="0.2">
      <c r="B1223" s="69"/>
      <c r="C1223" s="70"/>
      <c r="D1223" s="71"/>
    </row>
    <row r="1224" spans="2:4" x14ac:dyDescent="0.2">
      <c r="B1224" s="69"/>
      <c r="C1224" s="70"/>
      <c r="D1224" s="71"/>
    </row>
    <row r="1225" spans="2:4" x14ac:dyDescent="0.2">
      <c r="B1225" s="69"/>
      <c r="C1225" s="70"/>
      <c r="D1225" s="71"/>
    </row>
    <row r="1226" spans="2:4" x14ac:dyDescent="0.2">
      <c r="B1226" s="69"/>
      <c r="C1226" s="70"/>
      <c r="D1226" s="71"/>
    </row>
    <row r="1227" spans="2:4" x14ac:dyDescent="0.2">
      <c r="B1227" s="69"/>
      <c r="C1227" s="70"/>
      <c r="D1227" s="71"/>
    </row>
    <row r="1228" spans="2:4" x14ac:dyDescent="0.2">
      <c r="B1228" s="69"/>
      <c r="C1228" s="70"/>
      <c r="D1228" s="71"/>
    </row>
    <row r="1229" spans="2:4" x14ac:dyDescent="0.2">
      <c r="B1229" s="69"/>
      <c r="C1229" s="70"/>
      <c r="D1229" s="71"/>
    </row>
    <row r="1230" spans="2:4" x14ac:dyDescent="0.2">
      <c r="B1230" s="69"/>
      <c r="C1230" s="70"/>
      <c r="D1230" s="71"/>
    </row>
    <row r="1231" spans="2:4" x14ac:dyDescent="0.2">
      <c r="B1231" s="69"/>
      <c r="C1231" s="70"/>
      <c r="D1231" s="71"/>
    </row>
    <row r="1232" spans="2:4" x14ac:dyDescent="0.2">
      <c r="B1232" s="69"/>
      <c r="C1232" s="70"/>
      <c r="D1232" s="71"/>
    </row>
    <row r="1233" spans="2:4" x14ac:dyDescent="0.2">
      <c r="B1233" s="69"/>
      <c r="C1233" s="70"/>
      <c r="D1233" s="71"/>
    </row>
    <row r="1234" spans="2:4" x14ac:dyDescent="0.2">
      <c r="B1234" s="69"/>
      <c r="C1234" s="70"/>
      <c r="D1234" s="71"/>
    </row>
    <row r="1235" spans="2:4" x14ac:dyDescent="0.2">
      <c r="B1235" s="69"/>
      <c r="C1235" s="70"/>
      <c r="D1235" s="71"/>
    </row>
    <row r="1236" spans="2:4" x14ac:dyDescent="0.2">
      <c r="B1236" s="69"/>
      <c r="C1236" s="70"/>
      <c r="D1236" s="71"/>
    </row>
    <row r="1237" spans="2:4" x14ac:dyDescent="0.2">
      <c r="B1237" s="69"/>
      <c r="C1237" s="70"/>
      <c r="D1237" s="71"/>
    </row>
    <row r="1238" spans="2:4" x14ac:dyDescent="0.2">
      <c r="B1238" s="69"/>
      <c r="C1238" s="70"/>
      <c r="D1238" s="71"/>
    </row>
    <row r="1239" spans="2:4" x14ac:dyDescent="0.2">
      <c r="B1239" s="69"/>
      <c r="C1239" s="70"/>
      <c r="D1239" s="71"/>
    </row>
    <row r="1240" spans="2:4" x14ac:dyDescent="0.2">
      <c r="B1240" s="69"/>
      <c r="C1240" s="70"/>
      <c r="D1240" s="71"/>
    </row>
    <row r="1241" spans="2:4" x14ac:dyDescent="0.2">
      <c r="B1241" s="69"/>
      <c r="C1241" s="70"/>
      <c r="D1241" s="71"/>
    </row>
    <row r="1242" spans="2:4" x14ac:dyDescent="0.2">
      <c r="B1242" s="69"/>
      <c r="C1242" s="70"/>
      <c r="D1242" s="71"/>
    </row>
    <row r="1243" spans="2:4" x14ac:dyDescent="0.2">
      <c r="B1243" s="69"/>
      <c r="C1243" s="70"/>
      <c r="D1243" s="71"/>
    </row>
    <row r="1244" spans="2:4" x14ac:dyDescent="0.2">
      <c r="B1244" s="69"/>
      <c r="C1244" s="70"/>
      <c r="D1244" s="71"/>
    </row>
    <row r="1245" spans="2:4" x14ac:dyDescent="0.2">
      <c r="B1245" s="69"/>
      <c r="C1245" s="70"/>
      <c r="D1245" s="71"/>
    </row>
    <row r="1246" spans="2:4" x14ac:dyDescent="0.2">
      <c r="B1246" s="69"/>
      <c r="C1246" s="70"/>
      <c r="D1246" s="71"/>
    </row>
    <row r="1247" spans="2:4" x14ac:dyDescent="0.2">
      <c r="B1247" s="69"/>
      <c r="C1247" s="70"/>
      <c r="D1247" s="71"/>
    </row>
    <row r="1248" spans="2:4" x14ac:dyDescent="0.2">
      <c r="B1248" s="69"/>
      <c r="C1248" s="70"/>
      <c r="D1248" s="71"/>
    </row>
    <row r="1249" spans="2:4" x14ac:dyDescent="0.2">
      <c r="B1249" s="69"/>
      <c r="C1249" s="70"/>
      <c r="D1249" s="71"/>
    </row>
    <row r="1250" spans="2:4" x14ac:dyDescent="0.2">
      <c r="B1250" s="69"/>
      <c r="C1250" s="70"/>
      <c r="D1250" s="71"/>
    </row>
    <row r="1251" spans="2:4" x14ac:dyDescent="0.2">
      <c r="B1251" s="69"/>
      <c r="C1251" s="70"/>
      <c r="D1251" s="71"/>
    </row>
    <row r="1252" spans="2:4" x14ac:dyDescent="0.2">
      <c r="B1252" s="69"/>
      <c r="C1252" s="70"/>
      <c r="D1252" s="71"/>
    </row>
    <row r="1253" spans="2:4" x14ac:dyDescent="0.2">
      <c r="B1253" s="69"/>
      <c r="C1253" s="70"/>
      <c r="D1253" s="71"/>
    </row>
    <row r="1254" spans="2:4" x14ac:dyDescent="0.2">
      <c r="B1254" s="69"/>
      <c r="C1254" s="70"/>
      <c r="D1254" s="71"/>
    </row>
    <row r="1255" spans="2:4" x14ac:dyDescent="0.2">
      <c r="B1255" s="69"/>
      <c r="C1255" s="70"/>
      <c r="D1255" s="71"/>
    </row>
    <row r="1256" spans="2:4" x14ac:dyDescent="0.2">
      <c r="B1256" s="69"/>
      <c r="C1256" s="70"/>
      <c r="D1256" s="71"/>
    </row>
    <row r="1257" spans="2:4" x14ac:dyDescent="0.2">
      <c r="B1257" s="69"/>
      <c r="C1257" s="70"/>
      <c r="D1257" s="71"/>
    </row>
    <row r="1258" spans="2:4" x14ac:dyDescent="0.2">
      <c r="B1258" s="69"/>
      <c r="C1258" s="70"/>
      <c r="D1258" s="71"/>
    </row>
    <row r="1259" spans="2:4" x14ac:dyDescent="0.2">
      <c r="B1259" s="69"/>
      <c r="C1259" s="70"/>
      <c r="D1259" s="71"/>
    </row>
    <row r="1260" spans="2:4" x14ac:dyDescent="0.2">
      <c r="B1260" s="69"/>
      <c r="C1260" s="70"/>
      <c r="D1260" s="71"/>
    </row>
    <row r="1261" spans="2:4" x14ac:dyDescent="0.2">
      <c r="B1261" s="69"/>
      <c r="C1261" s="70"/>
      <c r="D1261" s="71"/>
    </row>
    <row r="1262" spans="2:4" x14ac:dyDescent="0.2">
      <c r="B1262" s="69"/>
      <c r="C1262" s="70"/>
      <c r="D1262" s="71"/>
    </row>
    <row r="1263" spans="2:4" x14ac:dyDescent="0.2">
      <c r="B1263" s="69"/>
      <c r="C1263" s="70"/>
      <c r="D1263" s="71"/>
    </row>
    <row r="1264" spans="2:4" x14ac:dyDescent="0.2">
      <c r="B1264" s="69"/>
      <c r="C1264" s="70"/>
      <c r="D1264" s="71"/>
    </row>
    <row r="1265" spans="2:4" x14ac:dyDescent="0.2">
      <c r="B1265" s="69"/>
      <c r="C1265" s="70"/>
      <c r="D1265" s="71"/>
    </row>
    <row r="1266" spans="2:4" x14ac:dyDescent="0.2">
      <c r="B1266" s="69"/>
      <c r="C1266" s="70"/>
      <c r="D1266" s="71"/>
    </row>
    <row r="1267" spans="2:4" x14ac:dyDescent="0.2">
      <c r="B1267" s="69"/>
      <c r="C1267" s="70"/>
      <c r="D1267" s="71"/>
    </row>
    <row r="1268" spans="2:4" x14ac:dyDescent="0.2">
      <c r="B1268" s="69"/>
      <c r="C1268" s="70"/>
      <c r="D1268" s="71"/>
    </row>
    <row r="1269" spans="2:4" x14ac:dyDescent="0.2">
      <c r="B1269" s="69"/>
      <c r="C1269" s="70"/>
      <c r="D1269" s="71"/>
    </row>
    <row r="1270" spans="2:4" x14ac:dyDescent="0.2">
      <c r="B1270" s="69"/>
      <c r="C1270" s="70"/>
      <c r="D1270" s="71"/>
    </row>
    <row r="1271" spans="2:4" x14ac:dyDescent="0.2">
      <c r="B1271" s="69"/>
      <c r="C1271" s="70"/>
      <c r="D1271" s="71"/>
    </row>
    <row r="1272" spans="2:4" x14ac:dyDescent="0.2">
      <c r="B1272" s="69"/>
      <c r="C1272" s="70"/>
      <c r="D1272" s="71"/>
    </row>
    <row r="1273" spans="2:4" x14ac:dyDescent="0.2">
      <c r="B1273" s="69"/>
      <c r="C1273" s="70"/>
      <c r="D1273" s="71"/>
    </row>
    <row r="1274" spans="2:4" x14ac:dyDescent="0.2">
      <c r="B1274" s="69"/>
      <c r="C1274" s="70"/>
      <c r="D1274" s="71"/>
    </row>
    <row r="1275" spans="2:4" x14ac:dyDescent="0.2">
      <c r="B1275" s="69"/>
      <c r="C1275" s="70"/>
      <c r="D1275" s="71"/>
    </row>
    <row r="1276" spans="2:4" x14ac:dyDescent="0.2">
      <c r="B1276" s="69"/>
      <c r="C1276" s="70"/>
      <c r="D1276" s="71"/>
    </row>
    <row r="1277" spans="2:4" x14ac:dyDescent="0.2">
      <c r="B1277" s="69"/>
      <c r="C1277" s="70"/>
      <c r="D1277" s="71"/>
    </row>
    <row r="1278" spans="2:4" x14ac:dyDescent="0.2">
      <c r="B1278" s="69"/>
      <c r="C1278" s="70"/>
      <c r="D1278" s="71"/>
    </row>
    <row r="1279" spans="2:4" x14ac:dyDescent="0.2">
      <c r="B1279" s="69"/>
      <c r="C1279" s="70"/>
      <c r="D1279" s="71"/>
    </row>
    <row r="1280" spans="2:4" x14ac:dyDescent="0.2">
      <c r="B1280" s="69"/>
      <c r="C1280" s="70"/>
      <c r="D1280" s="71"/>
    </row>
    <row r="1281" spans="2:4" x14ac:dyDescent="0.2">
      <c r="B1281" s="69"/>
      <c r="C1281" s="70"/>
      <c r="D1281" s="71"/>
    </row>
    <row r="1282" spans="2:4" x14ac:dyDescent="0.2">
      <c r="B1282" s="69"/>
      <c r="C1282" s="70"/>
      <c r="D1282" s="71"/>
    </row>
    <row r="1283" spans="2:4" x14ac:dyDescent="0.2">
      <c r="B1283" s="69"/>
      <c r="C1283" s="70"/>
      <c r="D1283" s="71"/>
    </row>
    <row r="1284" spans="2:4" x14ac:dyDescent="0.2">
      <c r="B1284" s="69"/>
      <c r="C1284" s="70"/>
      <c r="D1284" s="71"/>
    </row>
    <row r="1285" spans="2:4" x14ac:dyDescent="0.2">
      <c r="B1285" s="69"/>
      <c r="C1285" s="70"/>
      <c r="D1285" s="71"/>
    </row>
    <row r="1286" spans="2:4" x14ac:dyDescent="0.2">
      <c r="B1286" s="69"/>
      <c r="C1286" s="70"/>
      <c r="D1286" s="71"/>
    </row>
    <row r="1287" spans="2:4" x14ac:dyDescent="0.2">
      <c r="B1287" s="69"/>
      <c r="C1287" s="70"/>
      <c r="D1287" s="71"/>
    </row>
    <row r="1288" spans="2:4" x14ac:dyDescent="0.2">
      <c r="B1288" s="69"/>
      <c r="C1288" s="70"/>
      <c r="D1288" s="71"/>
    </row>
    <row r="1289" spans="2:4" x14ac:dyDescent="0.2">
      <c r="B1289" s="69"/>
      <c r="C1289" s="70"/>
      <c r="D1289" s="71"/>
    </row>
    <row r="1290" spans="2:4" x14ac:dyDescent="0.2">
      <c r="B1290" s="69"/>
      <c r="C1290" s="70"/>
      <c r="D1290" s="71"/>
    </row>
    <row r="1291" spans="2:4" x14ac:dyDescent="0.2">
      <c r="B1291" s="69"/>
      <c r="C1291" s="70"/>
      <c r="D1291" s="71"/>
    </row>
    <row r="1292" spans="2:4" x14ac:dyDescent="0.2">
      <c r="B1292" s="69"/>
      <c r="C1292" s="70"/>
      <c r="D1292" s="71"/>
    </row>
    <row r="1293" spans="2:4" x14ac:dyDescent="0.2">
      <c r="B1293" s="69"/>
      <c r="C1293" s="70"/>
      <c r="D1293" s="71"/>
    </row>
    <row r="1294" spans="2:4" x14ac:dyDescent="0.2">
      <c r="B1294" s="69"/>
      <c r="C1294" s="70"/>
      <c r="D1294" s="71"/>
    </row>
    <row r="1295" spans="2:4" x14ac:dyDescent="0.2">
      <c r="B1295" s="69"/>
      <c r="C1295" s="70"/>
      <c r="D1295" s="71"/>
    </row>
    <row r="1296" spans="2:4" x14ac:dyDescent="0.2">
      <c r="B1296" s="69"/>
      <c r="C1296" s="70"/>
      <c r="D1296" s="71"/>
    </row>
    <row r="1297" spans="2:4" x14ac:dyDescent="0.2">
      <c r="B1297" s="69"/>
      <c r="C1297" s="70"/>
      <c r="D1297" s="71"/>
    </row>
    <row r="1298" spans="2:4" x14ac:dyDescent="0.2">
      <c r="B1298" s="69"/>
      <c r="C1298" s="70"/>
      <c r="D1298" s="71"/>
    </row>
    <row r="1299" spans="2:4" x14ac:dyDescent="0.2">
      <c r="B1299" s="69"/>
      <c r="C1299" s="70"/>
      <c r="D1299" s="71"/>
    </row>
    <row r="1300" spans="2:4" x14ac:dyDescent="0.2">
      <c r="B1300" s="69"/>
      <c r="C1300" s="70"/>
      <c r="D1300" s="71"/>
    </row>
    <row r="1301" spans="2:4" x14ac:dyDescent="0.2">
      <c r="B1301" s="69"/>
      <c r="C1301" s="70"/>
      <c r="D1301" s="71"/>
    </row>
    <row r="1302" spans="2:4" x14ac:dyDescent="0.2">
      <c r="B1302" s="69"/>
      <c r="C1302" s="70"/>
      <c r="D1302" s="71"/>
    </row>
    <row r="1303" spans="2:4" x14ac:dyDescent="0.2">
      <c r="B1303" s="69"/>
      <c r="C1303" s="70"/>
      <c r="D1303" s="71"/>
    </row>
    <row r="1304" spans="2:4" x14ac:dyDescent="0.2">
      <c r="B1304" s="69"/>
      <c r="C1304" s="70"/>
      <c r="D1304" s="71"/>
    </row>
    <row r="1305" spans="2:4" x14ac:dyDescent="0.2">
      <c r="B1305" s="69"/>
      <c r="C1305" s="70"/>
      <c r="D1305" s="71"/>
    </row>
    <row r="1306" spans="2:4" x14ac:dyDescent="0.2">
      <c r="B1306" s="69"/>
      <c r="C1306" s="70"/>
      <c r="D1306" s="71"/>
    </row>
    <row r="1307" spans="2:4" x14ac:dyDescent="0.2">
      <c r="B1307" s="69"/>
      <c r="C1307" s="70"/>
      <c r="D1307" s="71"/>
    </row>
    <row r="1308" spans="2:4" x14ac:dyDescent="0.2">
      <c r="B1308" s="69"/>
      <c r="C1308" s="70"/>
      <c r="D1308" s="71"/>
    </row>
    <row r="1309" spans="2:4" x14ac:dyDescent="0.2">
      <c r="B1309" s="69"/>
      <c r="C1309" s="70"/>
      <c r="D1309" s="71"/>
    </row>
    <row r="1310" spans="2:4" x14ac:dyDescent="0.2">
      <c r="B1310" s="69"/>
      <c r="C1310" s="70"/>
      <c r="D1310" s="71"/>
    </row>
    <row r="1311" spans="2:4" x14ac:dyDescent="0.2">
      <c r="B1311" s="69"/>
      <c r="C1311" s="70"/>
      <c r="D1311" s="71"/>
    </row>
    <row r="1312" spans="2:4" x14ac:dyDescent="0.2">
      <c r="B1312" s="69"/>
      <c r="C1312" s="70"/>
      <c r="D1312" s="71"/>
    </row>
    <row r="1313" spans="2:4" x14ac:dyDescent="0.2">
      <c r="B1313" s="69"/>
      <c r="C1313" s="70"/>
      <c r="D1313" s="71"/>
    </row>
    <row r="1314" spans="2:4" x14ac:dyDescent="0.2">
      <c r="B1314" s="69"/>
      <c r="C1314" s="70"/>
      <c r="D1314" s="71"/>
    </row>
    <row r="1315" spans="2:4" x14ac:dyDescent="0.2">
      <c r="B1315" s="69"/>
      <c r="C1315" s="70"/>
      <c r="D1315" s="71"/>
    </row>
    <row r="1316" spans="2:4" x14ac:dyDescent="0.2">
      <c r="B1316" s="69"/>
      <c r="C1316" s="70"/>
      <c r="D1316" s="71"/>
    </row>
    <row r="1317" spans="2:4" x14ac:dyDescent="0.2">
      <c r="B1317" s="69"/>
      <c r="C1317" s="70"/>
      <c r="D1317" s="71"/>
    </row>
    <row r="1318" spans="2:4" x14ac:dyDescent="0.2">
      <c r="B1318" s="69"/>
      <c r="C1318" s="70"/>
      <c r="D1318" s="71"/>
    </row>
    <row r="1319" spans="2:4" x14ac:dyDescent="0.2">
      <c r="B1319" s="69"/>
      <c r="C1319" s="70"/>
      <c r="D1319" s="71"/>
    </row>
    <row r="1320" spans="2:4" x14ac:dyDescent="0.2">
      <c r="B1320" s="69"/>
      <c r="C1320" s="70"/>
      <c r="D1320" s="71"/>
    </row>
    <row r="1321" spans="2:4" x14ac:dyDescent="0.2">
      <c r="B1321" s="69"/>
      <c r="C1321" s="70"/>
      <c r="D1321" s="71"/>
    </row>
    <row r="1322" spans="2:4" x14ac:dyDescent="0.2">
      <c r="B1322" s="69"/>
      <c r="C1322" s="70"/>
      <c r="D1322" s="71"/>
    </row>
    <row r="1323" spans="2:4" x14ac:dyDescent="0.2">
      <c r="B1323" s="69"/>
      <c r="C1323" s="70"/>
      <c r="D1323" s="71"/>
    </row>
    <row r="1324" spans="2:4" x14ac:dyDescent="0.2">
      <c r="B1324" s="69"/>
      <c r="C1324" s="70"/>
      <c r="D1324" s="71"/>
    </row>
    <row r="1325" spans="2:4" x14ac:dyDescent="0.2">
      <c r="B1325" s="69"/>
      <c r="C1325" s="70"/>
      <c r="D1325" s="71"/>
    </row>
    <row r="1326" spans="2:4" x14ac:dyDescent="0.2">
      <c r="B1326" s="69"/>
      <c r="C1326" s="70"/>
      <c r="D1326" s="71"/>
    </row>
    <row r="1327" spans="2:4" x14ac:dyDescent="0.2">
      <c r="B1327" s="69"/>
      <c r="C1327" s="70"/>
      <c r="D1327" s="71"/>
    </row>
    <row r="1328" spans="2:4" x14ac:dyDescent="0.2">
      <c r="B1328" s="69"/>
      <c r="C1328" s="70"/>
      <c r="D1328" s="71"/>
    </row>
    <row r="1329" spans="2:4" x14ac:dyDescent="0.2">
      <c r="B1329" s="69"/>
      <c r="C1329" s="70"/>
      <c r="D1329" s="71"/>
    </row>
    <row r="1330" spans="2:4" x14ac:dyDescent="0.2">
      <c r="B1330" s="69"/>
      <c r="C1330" s="70"/>
      <c r="D1330" s="71"/>
    </row>
    <row r="1331" spans="2:4" x14ac:dyDescent="0.2">
      <c r="B1331" s="69"/>
      <c r="C1331" s="70"/>
      <c r="D1331" s="71"/>
    </row>
    <row r="1332" spans="2:4" x14ac:dyDescent="0.2">
      <c r="B1332" s="69"/>
      <c r="C1332" s="70"/>
      <c r="D1332" s="71"/>
    </row>
    <row r="1333" spans="2:4" x14ac:dyDescent="0.2">
      <c r="B1333" s="69"/>
      <c r="C1333" s="70"/>
      <c r="D1333" s="71"/>
    </row>
    <row r="1334" spans="2:4" x14ac:dyDescent="0.2">
      <c r="B1334" s="69"/>
      <c r="C1334" s="70"/>
      <c r="D1334" s="71"/>
    </row>
    <row r="1335" spans="2:4" x14ac:dyDescent="0.2">
      <c r="B1335" s="69"/>
      <c r="C1335" s="70"/>
      <c r="D1335" s="71"/>
    </row>
    <row r="1336" spans="2:4" x14ac:dyDescent="0.2">
      <c r="B1336" s="69"/>
      <c r="C1336" s="70"/>
      <c r="D1336" s="71"/>
    </row>
    <row r="1337" spans="2:4" x14ac:dyDescent="0.2">
      <c r="B1337" s="69"/>
      <c r="C1337" s="70"/>
      <c r="D1337" s="71"/>
    </row>
    <row r="1338" spans="2:4" x14ac:dyDescent="0.2">
      <c r="B1338" s="69"/>
      <c r="C1338" s="70"/>
      <c r="D1338" s="71"/>
    </row>
    <row r="1339" spans="2:4" x14ac:dyDescent="0.2">
      <c r="B1339" s="69"/>
      <c r="C1339" s="70"/>
      <c r="D1339" s="71"/>
    </row>
    <row r="1340" spans="2:4" x14ac:dyDescent="0.2">
      <c r="B1340" s="69"/>
      <c r="C1340" s="70"/>
      <c r="D1340" s="71"/>
    </row>
    <row r="1341" spans="2:4" x14ac:dyDescent="0.2">
      <c r="B1341" s="69"/>
      <c r="C1341" s="70"/>
      <c r="D1341" s="71"/>
    </row>
    <row r="1342" spans="2:4" x14ac:dyDescent="0.2">
      <c r="B1342" s="69"/>
      <c r="C1342" s="70"/>
      <c r="D1342" s="71"/>
    </row>
    <row r="1343" spans="2:4" x14ac:dyDescent="0.2">
      <c r="B1343" s="69"/>
      <c r="C1343" s="70"/>
      <c r="D1343" s="71"/>
    </row>
    <row r="1344" spans="2:4" x14ac:dyDescent="0.2">
      <c r="B1344" s="69"/>
      <c r="C1344" s="70"/>
      <c r="D1344" s="71"/>
    </row>
    <row r="1345" spans="2:4" x14ac:dyDescent="0.2">
      <c r="B1345" s="69"/>
      <c r="C1345" s="70"/>
      <c r="D1345" s="71"/>
    </row>
    <row r="1346" spans="2:4" x14ac:dyDescent="0.2">
      <c r="B1346" s="69"/>
      <c r="C1346" s="70"/>
      <c r="D1346" s="71"/>
    </row>
    <row r="1347" spans="2:4" x14ac:dyDescent="0.2">
      <c r="B1347" s="69"/>
      <c r="C1347" s="70"/>
      <c r="D1347" s="71"/>
    </row>
    <row r="1348" spans="2:4" x14ac:dyDescent="0.2">
      <c r="B1348" s="69"/>
      <c r="C1348" s="70"/>
      <c r="D1348" s="71"/>
    </row>
    <row r="1349" spans="2:4" x14ac:dyDescent="0.2">
      <c r="B1349" s="69"/>
      <c r="C1349" s="70"/>
      <c r="D1349" s="71"/>
    </row>
    <row r="1350" spans="2:4" x14ac:dyDescent="0.2">
      <c r="B1350" s="69"/>
      <c r="C1350" s="70"/>
      <c r="D1350" s="71"/>
    </row>
    <row r="1351" spans="2:4" x14ac:dyDescent="0.2">
      <c r="B1351" s="69"/>
      <c r="C1351" s="70"/>
      <c r="D1351" s="71"/>
    </row>
    <row r="1352" spans="2:4" x14ac:dyDescent="0.2">
      <c r="B1352" s="69"/>
      <c r="C1352" s="70"/>
      <c r="D1352" s="71"/>
    </row>
    <row r="1353" spans="2:4" x14ac:dyDescent="0.2">
      <c r="B1353" s="69"/>
      <c r="C1353" s="70"/>
      <c r="D1353" s="71"/>
    </row>
    <row r="1354" spans="2:4" x14ac:dyDescent="0.2">
      <c r="B1354" s="69"/>
      <c r="C1354" s="70"/>
      <c r="D1354" s="71"/>
    </row>
    <row r="1355" spans="2:4" x14ac:dyDescent="0.2">
      <c r="B1355" s="69"/>
      <c r="C1355" s="70"/>
      <c r="D1355" s="71"/>
    </row>
    <row r="1356" spans="2:4" x14ac:dyDescent="0.2">
      <c r="B1356" s="69"/>
      <c r="C1356" s="70"/>
      <c r="D1356" s="71"/>
    </row>
    <row r="1357" spans="2:4" x14ac:dyDescent="0.2">
      <c r="B1357" s="69"/>
      <c r="C1357" s="70"/>
      <c r="D1357" s="71"/>
    </row>
    <row r="1358" spans="2:4" x14ac:dyDescent="0.2">
      <c r="B1358" s="69"/>
      <c r="C1358" s="70"/>
      <c r="D1358" s="71"/>
    </row>
    <row r="1359" spans="2:4" x14ac:dyDescent="0.2">
      <c r="B1359" s="69"/>
      <c r="C1359" s="70"/>
      <c r="D1359" s="71"/>
    </row>
    <row r="1360" spans="2:4" x14ac:dyDescent="0.2">
      <c r="B1360" s="69"/>
      <c r="C1360" s="70"/>
      <c r="D1360" s="71"/>
    </row>
    <row r="1361" spans="2:4" x14ac:dyDescent="0.2">
      <c r="B1361" s="69"/>
      <c r="C1361" s="70"/>
      <c r="D1361" s="71"/>
    </row>
    <row r="1362" spans="2:4" x14ac:dyDescent="0.2">
      <c r="B1362" s="69"/>
      <c r="C1362" s="70"/>
      <c r="D1362" s="71"/>
    </row>
    <row r="1363" spans="2:4" x14ac:dyDescent="0.2">
      <c r="B1363" s="69"/>
      <c r="C1363" s="70"/>
      <c r="D1363" s="71"/>
    </row>
    <row r="1364" spans="2:4" x14ac:dyDescent="0.2">
      <c r="B1364" s="69"/>
      <c r="C1364" s="70"/>
      <c r="D1364" s="71"/>
    </row>
    <row r="1365" spans="2:4" x14ac:dyDescent="0.2">
      <c r="B1365" s="69"/>
      <c r="C1365" s="70"/>
      <c r="D1365" s="71"/>
    </row>
    <row r="1366" spans="2:4" x14ac:dyDescent="0.2">
      <c r="B1366" s="69"/>
      <c r="C1366" s="70"/>
      <c r="D1366" s="71"/>
    </row>
    <row r="1367" spans="2:4" x14ac:dyDescent="0.2">
      <c r="B1367" s="69"/>
      <c r="C1367" s="70"/>
      <c r="D1367" s="71"/>
    </row>
    <row r="1368" spans="2:4" x14ac:dyDescent="0.2">
      <c r="B1368" s="69"/>
      <c r="C1368" s="70"/>
      <c r="D1368" s="71"/>
    </row>
    <row r="1369" spans="2:4" x14ac:dyDescent="0.2">
      <c r="B1369" s="69"/>
      <c r="C1369" s="70"/>
      <c r="D1369" s="71"/>
    </row>
    <row r="1370" spans="2:4" x14ac:dyDescent="0.2">
      <c r="B1370" s="69"/>
      <c r="C1370" s="70"/>
      <c r="D1370" s="71"/>
    </row>
    <row r="1371" spans="2:4" x14ac:dyDescent="0.2">
      <c r="B1371" s="69"/>
      <c r="C1371" s="70"/>
      <c r="D1371" s="71"/>
    </row>
    <row r="1372" spans="2:4" x14ac:dyDescent="0.2">
      <c r="B1372" s="69"/>
      <c r="C1372" s="70"/>
      <c r="D1372" s="71"/>
    </row>
    <row r="1373" spans="2:4" x14ac:dyDescent="0.2">
      <c r="B1373" s="69"/>
      <c r="C1373" s="70"/>
      <c r="D1373" s="71"/>
    </row>
    <row r="1374" spans="2:4" x14ac:dyDescent="0.2">
      <c r="B1374" s="69"/>
      <c r="C1374" s="70"/>
      <c r="D1374" s="71"/>
    </row>
    <row r="1375" spans="2:4" x14ac:dyDescent="0.2">
      <c r="B1375" s="69"/>
      <c r="C1375" s="70"/>
      <c r="D1375" s="71"/>
    </row>
    <row r="1376" spans="2:4" x14ac:dyDescent="0.2">
      <c r="B1376" s="69"/>
      <c r="C1376" s="70"/>
      <c r="D1376" s="71"/>
    </row>
    <row r="1377" spans="2:4" x14ac:dyDescent="0.2">
      <c r="B1377" s="69"/>
      <c r="C1377" s="70"/>
      <c r="D1377" s="71"/>
    </row>
    <row r="1378" spans="2:4" x14ac:dyDescent="0.2">
      <c r="B1378" s="69"/>
      <c r="C1378" s="70"/>
      <c r="D1378" s="71"/>
    </row>
    <row r="1379" spans="2:4" x14ac:dyDescent="0.2">
      <c r="B1379" s="69"/>
      <c r="C1379" s="70"/>
      <c r="D1379" s="71"/>
    </row>
    <row r="1380" spans="2:4" x14ac:dyDescent="0.2">
      <c r="B1380" s="69"/>
      <c r="C1380" s="70"/>
      <c r="D1380" s="71"/>
    </row>
    <row r="1381" spans="2:4" x14ac:dyDescent="0.2">
      <c r="B1381" s="69"/>
      <c r="C1381" s="70"/>
      <c r="D1381" s="71"/>
    </row>
    <row r="1382" spans="2:4" x14ac:dyDescent="0.2">
      <c r="B1382" s="69"/>
      <c r="C1382" s="70"/>
      <c r="D1382" s="71"/>
    </row>
    <row r="1383" spans="2:4" x14ac:dyDescent="0.2">
      <c r="B1383" s="69"/>
      <c r="C1383" s="70"/>
      <c r="D1383" s="71"/>
    </row>
    <row r="1384" spans="2:4" x14ac:dyDescent="0.2">
      <c r="B1384" s="69"/>
      <c r="C1384" s="70"/>
      <c r="D1384" s="71"/>
    </row>
    <row r="1385" spans="2:4" x14ac:dyDescent="0.2">
      <c r="B1385" s="69"/>
      <c r="C1385" s="70"/>
      <c r="D1385" s="71"/>
    </row>
    <row r="1386" spans="2:4" x14ac:dyDescent="0.2">
      <c r="B1386" s="69"/>
      <c r="C1386" s="70"/>
      <c r="D1386" s="71"/>
    </row>
    <row r="1387" spans="2:4" x14ac:dyDescent="0.2">
      <c r="B1387" s="69"/>
      <c r="C1387" s="70"/>
      <c r="D1387" s="71"/>
    </row>
    <row r="1388" spans="2:4" x14ac:dyDescent="0.2">
      <c r="B1388" s="69"/>
      <c r="C1388" s="70"/>
      <c r="D1388" s="71"/>
    </row>
    <row r="1389" spans="2:4" x14ac:dyDescent="0.2">
      <c r="B1389" s="69"/>
      <c r="C1389" s="70"/>
      <c r="D1389" s="71"/>
    </row>
    <row r="1390" spans="2:4" x14ac:dyDescent="0.2">
      <c r="B1390" s="69"/>
      <c r="C1390" s="70"/>
      <c r="D1390" s="71"/>
    </row>
    <row r="1391" spans="2:4" x14ac:dyDescent="0.2">
      <c r="B1391" s="69"/>
      <c r="C1391" s="70"/>
      <c r="D1391" s="71"/>
    </row>
    <row r="1392" spans="2:4" x14ac:dyDescent="0.2">
      <c r="B1392" s="69"/>
      <c r="C1392" s="70"/>
      <c r="D1392" s="71"/>
    </row>
    <row r="1393" spans="2:4" x14ac:dyDescent="0.2">
      <c r="B1393" s="69"/>
      <c r="C1393" s="70"/>
      <c r="D1393" s="71"/>
    </row>
    <row r="1394" spans="2:4" x14ac:dyDescent="0.2">
      <c r="B1394" s="69"/>
      <c r="C1394" s="70"/>
      <c r="D1394" s="71"/>
    </row>
    <row r="1395" spans="2:4" x14ac:dyDescent="0.2">
      <c r="B1395" s="69"/>
      <c r="C1395" s="70"/>
      <c r="D1395" s="71"/>
    </row>
    <row r="1396" spans="2:4" x14ac:dyDescent="0.2">
      <c r="B1396" s="69"/>
      <c r="C1396" s="70"/>
      <c r="D1396" s="71"/>
    </row>
    <row r="1397" spans="2:4" x14ac:dyDescent="0.2">
      <c r="B1397" s="69"/>
      <c r="C1397" s="70"/>
      <c r="D1397" s="71"/>
    </row>
    <row r="1398" spans="2:4" x14ac:dyDescent="0.2">
      <c r="B1398" s="69"/>
      <c r="C1398" s="70"/>
      <c r="D1398" s="71"/>
    </row>
    <row r="1399" spans="2:4" x14ac:dyDescent="0.2">
      <c r="B1399" s="69"/>
      <c r="C1399" s="70"/>
      <c r="D1399" s="71"/>
    </row>
    <row r="1400" spans="2:4" x14ac:dyDescent="0.2">
      <c r="B1400" s="69"/>
      <c r="C1400" s="70"/>
      <c r="D1400" s="71"/>
    </row>
    <row r="1401" spans="2:4" x14ac:dyDescent="0.2">
      <c r="B1401" s="69"/>
      <c r="C1401" s="70"/>
      <c r="D1401" s="71"/>
    </row>
    <row r="1402" spans="2:4" x14ac:dyDescent="0.2">
      <c r="B1402" s="69"/>
      <c r="C1402" s="70"/>
      <c r="D1402" s="71"/>
    </row>
    <row r="1403" spans="2:4" x14ac:dyDescent="0.2">
      <c r="B1403" s="69"/>
      <c r="C1403" s="70"/>
      <c r="D1403" s="71"/>
    </row>
    <row r="1404" spans="2:4" x14ac:dyDescent="0.2">
      <c r="B1404" s="69"/>
      <c r="C1404" s="70"/>
      <c r="D1404" s="71"/>
    </row>
    <row r="1405" spans="2:4" x14ac:dyDescent="0.2">
      <c r="B1405" s="69"/>
      <c r="C1405" s="70"/>
      <c r="D1405" s="71"/>
    </row>
    <row r="1406" spans="2:4" x14ac:dyDescent="0.2">
      <c r="B1406" s="69"/>
      <c r="C1406" s="70"/>
      <c r="D1406" s="71"/>
    </row>
    <row r="1407" spans="2:4" x14ac:dyDescent="0.2">
      <c r="B1407" s="69"/>
      <c r="C1407" s="70"/>
      <c r="D1407" s="71"/>
    </row>
    <row r="1408" spans="2:4" x14ac:dyDescent="0.2">
      <c r="B1408" s="69"/>
      <c r="C1408" s="70"/>
      <c r="D1408" s="71"/>
    </row>
    <row r="1409" spans="2:4" x14ac:dyDescent="0.2">
      <c r="B1409" s="69"/>
      <c r="C1409" s="70"/>
      <c r="D1409" s="71"/>
    </row>
    <row r="1410" spans="2:4" x14ac:dyDescent="0.2">
      <c r="B1410" s="69"/>
      <c r="C1410" s="70"/>
      <c r="D1410" s="71"/>
    </row>
    <row r="1411" spans="2:4" x14ac:dyDescent="0.2">
      <c r="B1411" s="69"/>
      <c r="C1411" s="70"/>
      <c r="D1411" s="71"/>
    </row>
    <row r="1412" spans="2:4" x14ac:dyDescent="0.2">
      <c r="B1412" s="69"/>
      <c r="C1412" s="70"/>
      <c r="D1412" s="71"/>
    </row>
    <row r="1413" spans="2:4" x14ac:dyDescent="0.2">
      <c r="B1413" s="69"/>
      <c r="C1413" s="70"/>
      <c r="D1413" s="71"/>
    </row>
    <row r="1414" spans="2:4" x14ac:dyDescent="0.2">
      <c r="B1414" s="69"/>
      <c r="C1414" s="70"/>
      <c r="D1414" s="71"/>
    </row>
    <row r="1415" spans="2:4" x14ac:dyDescent="0.2">
      <c r="B1415" s="69"/>
      <c r="C1415" s="70"/>
      <c r="D1415" s="71"/>
    </row>
    <row r="1416" spans="2:4" x14ac:dyDescent="0.2">
      <c r="B1416" s="69"/>
      <c r="C1416" s="70"/>
      <c r="D1416" s="71"/>
    </row>
    <row r="1417" spans="2:4" x14ac:dyDescent="0.2">
      <c r="B1417" s="69"/>
      <c r="C1417" s="70"/>
      <c r="D1417" s="71"/>
    </row>
    <row r="1418" spans="2:4" x14ac:dyDescent="0.2">
      <c r="B1418" s="69"/>
      <c r="C1418" s="70"/>
      <c r="D1418" s="71"/>
    </row>
    <row r="1419" spans="2:4" x14ac:dyDescent="0.2">
      <c r="B1419" s="69"/>
      <c r="C1419" s="70"/>
      <c r="D1419" s="71"/>
    </row>
    <row r="1420" spans="2:4" x14ac:dyDescent="0.2">
      <c r="B1420" s="69"/>
      <c r="C1420" s="70"/>
      <c r="D1420" s="71"/>
    </row>
    <row r="1421" spans="2:4" x14ac:dyDescent="0.2">
      <c r="B1421" s="69"/>
      <c r="C1421" s="70"/>
      <c r="D1421" s="71"/>
    </row>
    <row r="1422" spans="2:4" x14ac:dyDescent="0.2">
      <c r="B1422" s="69"/>
      <c r="C1422" s="70"/>
      <c r="D1422" s="71"/>
    </row>
    <row r="1423" spans="2:4" x14ac:dyDescent="0.2">
      <c r="B1423" s="69"/>
      <c r="C1423" s="70"/>
      <c r="D1423" s="71"/>
    </row>
    <row r="1424" spans="2:4" x14ac:dyDescent="0.2">
      <c r="B1424" s="69"/>
      <c r="C1424" s="70"/>
      <c r="D1424" s="71"/>
    </row>
    <row r="1425" spans="2:4" x14ac:dyDescent="0.2">
      <c r="B1425" s="69"/>
      <c r="C1425" s="70"/>
      <c r="D1425" s="71"/>
    </row>
    <row r="1426" spans="2:4" x14ac:dyDescent="0.2">
      <c r="B1426" s="69"/>
      <c r="C1426" s="70"/>
      <c r="D1426" s="71"/>
    </row>
    <row r="1427" spans="2:4" x14ac:dyDescent="0.2">
      <c r="B1427" s="69"/>
      <c r="C1427" s="70"/>
      <c r="D1427" s="71"/>
    </row>
    <row r="1428" spans="2:4" x14ac:dyDescent="0.2">
      <c r="B1428" s="69"/>
      <c r="C1428" s="70"/>
      <c r="D1428" s="71"/>
    </row>
    <row r="1429" spans="2:4" x14ac:dyDescent="0.2">
      <c r="B1429" s="69"/>
      <c r="C1429" s="70"/>
      <c r="D1429" s="71"/>
    </row>
    <row r="1430" spans="2:4" x14ac:dyDescent="0.2">
      <c r="B1430" s="69"/>
      <c r="C1430" s="70"/>
      <c r="D1430" s="71"/>
    </row>
    <row r="1431" spans="2:4" x14ac:dyDescent="0.2">
      <c r="B1431" s="69"/>
      <c r="C1431" s="70"/>
      <c r="D1431" s="71"/>
    </row>
    <row r="1432" spans="2:4" x14ac:dyDescent="0.2">
      <c r="B1432" s="69"/>
      <c r="C1432" s="70"/>
      <c r="D1432" s="71"/>
    </row>
    <row r="1433" spans="2:4" x14ac:dyDescent="0.2">
      <c r="B1433" s="69"/>
      <c r="C1433" s="70"/>
      <c r="D1433" s="71"/>
    </row>
    <row r="1434" spans="2:4" x14ac:dyDescent="0.2">
      <c r="B1434" s="69"/>
      <c r="C1434" s="70"/>
      <c r="D1434" s="71"/>
    </row>
    <row r="1435" spans="2:4" x14ac:dyDescent="0.2">
      <c r="B1435" s="69"/>
      <c r="C1435" s="70"/>
      <c r="D1435" s="71"/>
    </row>
    <row r="1436" spans="2:4" x14ac:dyDescent="0.2">
      <c r="B1436" s="69"/>
      <c r="C1436" s="70"/>
      <c r="D1436" s="71"/>
    </row>
    <row r="1437" spans="2:4" x14ac:dyDescent="0.2">
      <c r="B1437" s="69"/>
      <c r="C1437" s="70"/>
      <c r="D1437" s="71"/>
    </row>
    <row r="1438" spans="2:4" x14ac:dyDescent="0.2">
      <c r="B1438" s="69"/>
      <c r="C1438" s="70"/>
      <c r="D1438" s="71"/>
    </row>
    <row r="1439" spans="2:4" x14ac:dyDescent="0.2">
      <c r="B1439" s="69"/>
      <c r="C1439" s="70"/>
      <c r="D1439" s="71"/>
    </row>
    <row r="1440" spans="2:4" x14ac:dyDescent="0.2">
      <c r="B1440" s="69"/>
      <c r="C1440" s="70"/>
      <c r="D1440" s="71"/>
    </row>
    <row r="1441" spans="2:4" x14ac:dyDescent="0.2">
      <c r="B1441" s="69"/>
      <c r="C1441" s="70"/>
      <c r="D1441" s="71"/>
    </row>
    <row r="1442" spans="2:4" x14ac:dyDescent="0.2">
      <c r="B1442" s="69"/>
      <c r="C1442" s="70"/>
      <c r="D1442" s="71"/>
    </row>
    <row r="1443" spans="2:4" x14ac:dyDescent="0.2">
      <c r="B1443" s="69"/>
      <c r="C1443" s="70"/>
      <c r="D1443" s="71"/>
    </row>
    <row r="1444" spans="2:4" x14ac:dyDescent="0.2">
      <c r="B1444" s="69"/>
      <c r="C1444" s="70"/>
      <c r="D1444" s="71"/>
    </row>
    <row r="1445" spans="2:4" x14ac:dyDescent="0.2">
      <c r="B1445" s="69"/>
      <c r="C1445" s="70"/>
      <c r="D1445" s="71"/>
    </row>
    <row r="1446" spans="2:4" x14ac:dyDescent="0.2">
      <c r="B1446" s="69"/>
      <c r="C1446" s="70"/>
      <c r="D1446" s="71"/>
    </row>
    <row r="1447" spans="2:4" x14ac:dyDescent="0.2">
      <c r="B1447" s="69"/>
      <c r="C1447" s="70"/>
      <c r="D1447" s="71"/>
    </row>
    <row r="1448" spans="2:4" x14ac:dyDescent="0.2">
      <c r="B1448" s="69"/>
      <c r="C1448" s="70"/>
      <c r="D1448" s="71"/>
    </row>
    <row r="1449" spans="2:4" x14ac:dyDescent="0.2">
      <c r="B1449" s="69"/>
      <c r="C1449" s="70"/>
      <c r="D1449" s="71"/>
    </row>
    <row r="1450" spans="2:4" x14ac:dyDescent="0.2">
      <c r="B1450" s="69"/>
      <c r="C1450" s="70"/>
      <c r="D1450" s="71"/>
    </row>
    <row r="1451" spans="2:4" x14ac:dyDescent="0.2">
      <c r="B1451" s="69"/>
      <c r="C1451" s="70"/>
      <c r="D1451" s="71"/>
    </row>
    <row r="1452" spans="2:4" x14ac:dyDescent="0.2">
      <c r="B1452" s="69"/>
      <c r="C1452" s="70"/>
      <c r="D1452" s="71"/>
    </row>
    <row r="1453" spans="2:4" x14ac:dyDescent="0.2">
      <c r="B1453" s="69"/>
      <c r="C1453" s="70"/>
      <c r="D1453" s="71"/>
    </row>
    <row r="1454" spans="2:4" x14ac:dyDescent="0.2">
      <c r="B1454" s="69"/>
      <c r="C1454" s="70"/>
      <c r="D1454" s="71"/>
    </row>
    <row r="1455" spans="2:4" x14ac:dyDescent="0.2">
      <c r="B1455" s="69"/>
      <c r="C1455" s="70"/>
      <c r="D1455" s="71"/>
    </row>
    <row r="1456" spans="2:4" x14ac:dyDescent="0.2">
      <c r="B1456" s="69"/>
      <c r="C1456" s="70"/>
      <c r="D1456" s="71"/>
    </row>
    <row r="1457" spans="2:4" x14ac:dyDescent="0.2">
      <c r="B1457" s="69"/>
      <c r="C1457" s="70"/>
      <c r="D1457" s="71"/>
    </row>
    <row r="1458" spans="2:4" x14ac:dyDescent="0.2">
      <c r="B1458" s="69"/>
      <c r="C1458" s="70"/>
      <c r="D1458" s="71"/>
    </row>
    <row r="1459" spans="2:4" x14ac:dyDescent="0.2">
      <c r="B1459" s="69"/>
      <c r="C1459" s="70"/>
      <c r="D1459" s="71"/>
    </row>
    <row r="1460" spans="2:4" x14ac:dyDescent="0.2">
      <c r="B1460" s="69"/>
      <c r="C1460" s="70"/>
      <c r="D1460" s="71"/>
    </row>
    <row r="1461" spans="2:4" x14ac:dyDescent="0.2">
      <c r="B1461" s="69"/>
      <c r="C1461" s="70"/>
      <c r="D1461" s="71"/>
    </row>
    <row r="1462" spans="2:4" x14ac:dyDescent="0.2">
      <c r="B1462" s="69"/>
      <c r="C1462" s="70"/>
      <c r="D1462" s="71"/>
    </row>
    <row r="1463" spans="2:4" x14ac:dyDescent="0.2">
      <c r="B1463" s="69"/>
      <c r="C1463" s="70"/>
      <c r="D1463" s="71"/>
    </row>
    <row r="1464" spans="2:4" x14ac:dyDescent="0.2">
      <c r="B1464" s="69"/>
      <c r="C1464" s="70"/>
      <c r="D1464" s="71"/>
    </row>
    <row r="1465" spans="2:4" x14ac:dyDescent="0.2">
      <c r="B1465" s="69"/>
      <c r="C1465" s="70"/>
      <c r="D1465" s="71"/>
    </row>
    <row r="1466" spans="2:4" x14ac:dyDescent="0.2">
      <c r="B1466" s="69"/>
      <c r="C1466" s="70"/>
      <c r="D1466" s="71"/>
    </row>
    <row r="1467" spans="2:4" x14ac:dyDescent="0.2">
      <c r="B1467" s="69"/>
      <c r="C1467" s="70"/>
      <c r="D1467" s="71"/>
    </row>
    <row r="1468" spans="2:4" x14ac:dyDescent="0.2">
      <c r="B1468" s="69"/>
      <c r="C1468" s="70"/>
      <c r="D1468" s="71"/>
    </row>
    <row r="1469" spans="2:4" x14ac:dyDescent="0.2">
      <c r="B1469" s="69"/>
      <c r="C1469" s="70"/>
      <c r="D1469" s="71"/>
    </row>
    <row r="1470" spans="2:4" x14ac:dyDescent="0.2">
      <c r="B1470" s="69"/>
      <c r="C1470" s="70"/>
      <c r="D1470" s="71"/>
    </row>
    <row r="1471" spans="2:4" x14ac:dyDescent="0.2">
      <c r="B1471" s="69"/>
      <c r="C1471" s="70"/>
      <c r="D1471" s="71"/>
    </row>
    <row r="1472" spans="2:4" x14ac:dyDescent="0.2">
      <c r="B1472" s="69"/>
      <c r="C1472" s="70"/>
      <c r="D1472" s="71"/>
    </row>
    <row r="1473" spans="2:4" x14ac:dyDescent="0.2">
      <c r="B1473" s="69"/>
      <c r="C1473" s="70"/>
      <c r="D1473" s="71"/>
    </row>
    <row r="1474" spans="2:4" x14ac:dyDescent="0.2">
      <c r="B1474" s="69"/>
      <c r="C1474" s="70"/>
      <c r="D1474" s="71"/>
    </row>
    <row r="1475" spans="2:4" x14ac:dyDescent="0.2">
      <c r="B1475" s="69"/>
      <c r="C1475" s="70"/>
      <c r="D1475" s="71"/>
    </row>
    <row r="1476" spans="2:4" x14ac:dyDescent="0.2">
      <c r="B1476" s="69"/>
      <c r="C1476" s="70"/>
      <c r="D1476" s="71"/>
    </row>
    <row r="1477" spans="2:4" x14ac:dyDescent="0.2">
      <c r="B1477" s="69"/>
      <c r="C1477" s="70"/>
      <c r="D1477" s="71"/>
    </row>
    <row r="1478" spans="2:4" x14ac:dyDescent="0.2">
      <c r="B1478" s="69"/>
      <c r="C1478" s="70"/>
      <c r="D1478" s="71"/>
    </row>
    <row r="1479" spans="2:4" x14ac:dyDescent="0.2">
      <c r="B1479" s="69"/>
      <c r="C1479" s="70"/>
      <c r="D1479" s="71"/>
    </row>
    <row r="1480" spans="2:4" x14ac:dyDescent="0.2">
      <c r="B1480" s="69"/>
      <c r="C1480" s="70"/>
      <c r="D1480" s="71"/>
    </row>
    <row r="1481" spans="2:4" x14ac:dyDescent="0.2">
      <c r="B1481" s="69"/>
      <c r="C1481" s="70"/>
      <c r="D1481" s="71"/>
    </row>
    <row r="1482" spans="2:4" x14ac:dyDescent="0.2">
      <c r="B1482" s="69"/>
      <c r="C1482" s="70"/>
      <c r="D1482" s="71"/>
    </row>
    <row r="1483" spans="2:4" x14ac:dyDescent="0.2">
      <c r="B1483" s="69"/>
      <c r="C1483" s="70"/>
      <c r="D1483" s="71"/>
    </row>
    <row r="1484" spans="2:4" x14ac:dyDescent="0.2">
      <c r="B1484" s="69"/>
      <c r="C1484" s="70"/>
      <c r="D1484" s="71"/>
    </row>
    <row r="1485" spans="2:4" x14ac:dyDescent="0.2">
      <c r="B1485" s="69"/>
      <c r="C1485" s="70"/>
      <c r="D1485" s="71"/>
    </row>
    <row r="1486" spans="2:4" x14ac:dyDescent="0.2">
      <c r="B1486" s="69"/>
      <c r="C1486" s="70"/>
      <c r="D1486" s="71"/>
    </row>
    <row r="1487" spans="2:4" x14ac:dyDescent="0.2">
      <c r="B1487" s="69"/>
      <c r="C1487" s="70"/>
      <c r="D1487" s="71"/>
    </row>
    <row r="1488" spans="2:4" x14ac:dyDescent="0.2">
      <c r="B1488" s="69"/>
      <c r="C1488" s="70"/>
      <c r="D1488" s="71"/>
    </row>
    <row r="1489" spans="2:4" x14ac:dyDescent="0.2">
      <c r="B1489" s="69"/>
      <c r="C1489" s="70"/>
      <c r="D1489" s="71"/>
    </row>
    <row r="1490" spans="2:4" x14ac:dyDescent="0.2">
      <c r="B1490" s="69"/>
      <c r="C1490" s="70"/>
      <c r="D1490" s="71"/>
    </row>
    <row r="1491" spans="2:4" x14ac:dyDescent="0.2">
      <c r="B1491" s="69"/>
      <c r="C1491" s="70"/>
      <c r="D1491" s="71"/>
    </row>
    <row r="1492" spans="2:4" x14ac:dyDescent="0.2">
      <c r="B1492" s="69"/>
      <c r="C1492" s="70"/>
      <c r="D1492" s="71"/>
    </row>
    <row r="1493" spans="2:4" x14ac:dyDescent="0.2">
      <c r="B1493" s="69"/>
      <c r="C1493" s="70"/>
      <c r="D1493" s="71"/>
    </row>
    <row r="1494" spans="2:4" x14ac:dyDescent="0.2">
      <c r="B1494" s="69"/>
      <c r="C1494" s="70"/>
      <c r="D1494" s="71"/>
    </row>
    <row r="1495" spans="2:4" x14ac:dyDescent="0.2">
      <c r="B1495" s="69"/>
      <c r="C1495" s="70"/>
      <c r="D1495" s="71"/>
    </row>
    <row r="1496" spans="2:4" x14ac:dyDescent="0.2">
      <c r="B1496" s="69"/>
      <c r="C1496" s="70"/>
      <c r="D1496" s="71"/>
    </row>
    <row r="1497" spans="2:4" x14ac:dyDescent="0.2">
      <c r="B1497" s="69"/>
      <c r="C1497" s="70"/>
      <c r="D1497" s="71"/>
    </row>
    <row r="1498" spans="2:4" x14ac:dyDescent="0.2">
      <c r="B1498" s="69"/>
      <c r="C1498" s="70"/>
      <c r="D1498" s="71"/>
    </row>
    <row r="1499" spans="2:4" x14ac:dyDescent="0.2">
      <c r="B1499" s="69"/>
      <c r="C1499" s="70"/>
      <c r="D1499" s="71"/>
    </row>
    <row r="1500" spans="2:4" x14ac:dyDescent="0.2">
      <c r="B1500" s="69"/>
      <c r="C1500" s="70"/>
      <c r="D1500" s="71"/>
    </row>
    <row r="1501" spans="2:4" x14ac:dyDescent="0.2">
      <c r="B1501" s="69"/>
      <c r="C1501" s="70"/>
      <c r="D1501" s="71"/>
    </row>
    <row r="1502" spans="2:4" x14ac:dyDescent="0.2">
      <c r="B1502" s="69"/>
      <c r="C1502" s="70"/>
      <c r="D1502" s="71"/>
    </row>
    <row r="1503" spans="2:4" x14ac:dyDescent="0.2">
      <c r="B1503" s="69"/>
      <c r="C1503" s="70"/>
      <c r="D1503" s="71"/>
    </row>
    <row r="1504" spans="2:4" x14ac:dyDescent="0.2">
      <c r="B1504" s="69"/>
      <c r="C1504" s="70"/>
      <c r="D1504" s="71"/>
    </row>
    <row r="1505" spans="2:4" x14ac:dyDescent="0.2">
      <c r="B1505" s="69"/>
      <c r="C1505" s="70"/>
      <c r="D1505" s="71"/>
    </row>
    <row r="1506" spans="2:4" x14ac:dyDescent="0.2">
      <c r="B1506" s="69"/>
      <c r="C1506" s="70"/>
      <c r="D1506" s="71"/>
    </row>
    <row r="1507" spans="2:4" x14ac:dyDescent="0.2">
      <c r="B1507" s="69"/>
      <c r="C1507" s="70"/>
      <c r="D1507" s="71"/>
    </row>
    <row r="1508" spans="2:4" x14ac:dyDescent="0.2">
      <c r="B1508" s="69"/>
      <c r="C1508" s="70"/>
      <c r="D1508" s="71"/>
    </row>
    <row r="1509" spans="2:4" x14ac:dyDescent="0.2">
      <c r="B1509" s="69"/>
      <c r="C1509" s="70"/>
      <c r="D1509" s="71"/>
    </row>
    <row r="1510" spans="2:4" x14ac:dyDescent="0.2">
      <c r="B1510" s="69"/>
      <c r="C1510" s="70"/>
      <c r="D1510" s="71"/>
    </row>
    <row r="1511" spans="2:4" x14ac:dyDescent="0.2">
      <c r="B1511" s="69"/>
      <c r="C1511" s="70"/>
      <c r="D1511" s="71"/>
    </row>
    <row r="1512" spans="2:4" x14ac:dyDescent="0.2">
      <c r="B1512" s="69"/>
      <c r="C1512" s="70"/>
      <c r="D1512" s="71"/>
    </row>
    <row r="1513" spans="2:4" x14ac:dyDescent="0.2">
      <c r="B1513" s="69"/>
      <c r="C1513" s="70"/>
      <c r="D1513" s="71"/>
    </row>
    <row r="1514" spans="2:4" x14ac:dyDescent="0.2">
      <c r="B1514" s="69"/>
      <c r="C1514" s="70"/>
      <c r="D1514" s="71"/>
    </row>
    <row r="1515" spans="2:4" x14ac:dyDescent="0.2">
      <c r="B1515" s="69"/>
      <c r="C1515" s="70"/>
      <c r="D1515" s="71"/>
    </row>
    <row r="1516" spans="2:4" x14ac:dyDescent="0.2">
      <c r="B1516" s="69"/>
      <c r="C1516" s="70"/>
      <c r="D1516" s="71"/>
    </row>
    <row r="1517" spans="2:4" x14ac:dyDescent="0.2">
      <c r="B1517" s="69"/>
      <c r="C1517" s="70"/>
      <c r="D1517" s="71"/>
    </row>
    <row r="1518" spans="2:4" x14ac:dyDescent="0.2">
      <c r="B1518" s="69"/>
      <c r="C1518" s="70"/>
      <c r="D1518" s="71"/>
    </row>
    <row r="1519" spans="2:4" x14ac:dyDescent="0.2">
      <c r="B1519" s="69"/>
      <c r="C1519" s="70"/>
      <c r="D1519" s="71"/>
    </row>
    <row r="1520" spans="2:4" x14ac:dyDescent="0.2">
      <c r="B1520" s="69"/>
      <c r="C1520" s="70"/>
      <c r="D1520" s="71"/>
    </row>
    <row r="1521" spans="2:4" x14ac:dyDescent="0.2">
      <c r="B1521" s="69"/>
      <c r="C1521" s="70"/>
      <c r="D1521" s="71"/>
    </row>
    <row r="1522" spans="2:4" x14ac:dyDescent="0.2">
      <c r="B1522" s="69"/>
      <c r="C1522" s="70"/>
      <c r="D1522" s="71"/>
    </row>
    <row r="1523" spans="2:4" x14ac:dyDescent="0.2">
      <c r="B1523" s="69"/>
      <c r="C1523" s="70"/>
      <c r="D1523" s="71"/>
    </row>
    <row r="1524" spans="2:4" x14ac:dyDescent="0.2">
      <c r="B1524" s="69"/>
      <c r="C1524" s="70"/>
      <c r="D1524" s="71"/>
    </row>
    <row r="1525" spans="2:4" x14ac:dyDescent="0.2">
      <c r="B1525" s="69"/>
      <c r="C1525" s="70"/>
      <c r="D1525" s="71"/>
    </row>
    <row r="1526" spans="2:4" x14ac:dyDescent="0.2">
      <c r="B1526" s="69"/>
      <c r="C1526" s="70"/>
      <c r="D1526" s="71"/>
    </row>
    <row r="1527" spans="2:4" x14ac:dyDescent="0.2">
      <c r="B1527" s="69"/>
      <c r="C1527" s="70"/>
      <c r="D1527" s="71"/>
    </row>
    <row r="1528" spans="2:4" x14ac:dyDescent="0.2">
      <c r="B1528" s="69"/>
      <c r="C1528" s="70"/>
      <c r="D1528" s="71"/>
    </row>
    <row r="1529" spans="2:4" x14ac:dyDescent="0.2">
      <c r="B1529" s="69"/>
      <c r="C1529" s="70"/>
      <c r="D1529" s="71"/>
    </row>
    <row r="1530" spans="2:4" x14ac:dyDescent="0.2">
      <c r="B1530" s="69"/>
      <c r="C1530" s="70"/>
      <c r="D1530" s="71"/>
    </row>
    <row r="1531" spans="2:4" x14ac:dyDescent="0.2">
      <c r="B1531" s="69"/>
      <c r="C1531" s="70"/>
      <c r="D1531" s="71"/>
    </row>
    <row r="1532" spans="2:4" x14ac:dyDescent="0.2">
      <c r="B1532" s="69"/>
      <c r="C1532" s="70"/>
      <c r="D1532" s="71"/>
    </row>
    <row r="1533" spans="2:4" x14ac:dyDescent="0.2">
      <c r="B1533" s="69"/>
      <c r="C1533" s="70"/>
      <c r="D1533" s="71"/>
    </row>
    <row r="1534" spans="2:4" x14ac:dyDescent="0.2">
      <c r="B1534" s="69"/>
      <c r="C1534" s="70"/>
      <c r="D1534" s="71"/>
    </row>
    <row r="1535" spans="2:4" x14ac:dyDescent="0.2">
      <c r="B1535" s="69"/>
      <c r="C1535" s="70"/>
      <c r="D1535" s="71"/>
    </row>
    <row r="1536" spans="2:4" x14ac:dyDescent="0.2">
      <c r="B1536" s="69"/>
      <c r="C1536" s="70"/>
      <c r="D1536" s="71"/>
    </row>
    <row r="1537" spans="2:4" x14ac:dyDescent="0.2">
      <c r="B1537" s="69"/>
      <c r="C1537" s="70"/>
      <c r="D1537" s="71"/>
    </row>
    <row r="1538" spans="2:4" x14ac:dyDescent="0.2">
      <c r="B1538" s="69"/>
      <c r="C1538" s="70"/>
      <c r="D1538" s="71"/>
    </row>
    <row r="1539" spans="2:4" x14ac:dyDescent="0.2">
      <c r="B1539" s="69"/>
      <c r="C1539" s="70"/>
      <c r="D1539" s="71"/>
    </row>
    <row r="1540" spans="2:4" x14ac:dyDescent="0.2">
      <c r="B1540" s="69"/>
      <c r="C1540" s="70"/>
      <c r="D1540" s="71"/>
    </row>
    <row r="1541" spans="2:4" x14ac:dyDescent="0.2">
      <c r="B1541" s="69"/>
      <c r="C1541" s="70"/>
      <c r="D1541" s="71"/>
    </row>
    <row r="1542" spans="2:4" x14ac:dyDescent="0.2">
      <c r="B1542" s="69"/>
      <c r="C1542" s="70"/>
      <c r="D1542" s="71"/>
    </row>
    <row r="1543" spans="2:4" x14ac:dyDescent="0.2">
      <c r="B1543" s="69"/>
      <c r="C1543" s="70"/>
      <c r="D1543" s="71"/>
    </row>
    <row r="1544" spans="2:4" x14ac:dyDescent="0.2">
      <c r="B1544" s="69"/>
      <c r="C1544" s="70"/>
      <c r="D1544" s="71"/>
    </row>
    <row r="1545" spans="2:4" x14ac:dyDescent="0.2">
      <c r="B1545" s="69"/>
      <c r="C1545" s="70"/>
      <c r="D1545" s="71"/>
    </row>
    <row r="1546" spans="2:4" x14ac:dyDescent="0.2">
      <c r="B1546" s="69"/>
      <c r="C1546" s="70"/>
      <c r="D1546" s="71"/>
    </row>
    <row r="1547" spans="2:4" x14ac:dyDescent="0.2">
      <c r="B1547" s="69"/>
      <c r="C1547" s="70"/>
      <c r="D1547" s="71"/>
    </row>
    <row r="1548" spans="2:4" x14ac:dyDescent="0.2">
      <c r="B1548" s="69"/>
      <c r="C1548" s="70"/>
      <c r="D1548" s="71"/>
    </row>
    <row r="1549" spans="2:4" x14ac:dyDescent="0.2">
      <c r="B1549" s="69"/>
      <c r="C1549" s="70"/>
      <c r="D1549" s="71"/>
    </row>
    <row r="1550" spans="2:4" x14ac:dyDescent="0.2">
      <c r="B1550" s="69"/>
      <c r="C1550" s="70"/>
      <c r="D1550" s="71"/>
    </row>
    <row r="1551" spans="2:4" x14ac:dyDescent="0.2">
      <c r="B1551" s="69"/>
      <c r="C1551" s="70"/>
      <c r="D1551" s="71"/>
    </row>
    <row r="1552" spans="2:4" x14ac:dyDescent="0.2">
      <c r="B1552" s="69"/>
      <c r="C1552" s="70"/>
      <c r="D1552" s="71"/>
    </row>
    <row r="1553" spans="2:4" x14ac:dyDescent="0.2">
      <c r="B1553" s="69"/>
      <c r="C1553" s="70"/>
      <c r="D1553" s="71"/>
    </row>
    <row r="1554" spans="2:4" x14ac:dyDescent="0.2">
      <c r="B1554" s="69"/>
      <c r="C1554" s="70"/>
      <c r="D1554" s="71"/>
    </row>
    <row r="1555" spans="2:4" x14ac:dyDescent="0.2">
      <c r="B1555" s="69"/>
      <c r="C1555" s="70"/>
      <c r="D1555" s="71"/>
    </row>
    <row r="1556" spans="2:4" x14ac:dyDescent="0.2">
      <c r="B1556" s="69"/>
      <c r="C1556" s="70"/>
      <c r="D1556" s="71"/>
    </row>
    <row r="1557" spans="2:4" x14ac:dyDescent="0.2">
      <c r="B1557" s="69"/>
      <c r="C1557" s="70"/>
      <c r="D1557" s="71"/>
    </row>
    <row r="1558" spans="2:4" x14ac:dyDescent="0.2">
      <c r="B1558" s="69"/>
      <c r="C1558" s="70"/>
      <c r="D1558" s="71"/>
    </row>
    <row r="1559" spans="2:4" x14ac:dyDescent="0.2">
      <c r="B1559" s="69"/>
      <c r="C1559" s="70"/>
      <c r="D1559" s="71"/>
    </row>
    <row r="1560" spans="2:4" x14ac:dyDescent="0.2">
      <c r="B1560" s="69"/>
      <c r="C1560" s="70"/>
      <c r="D1560" s="71"/>
    </row>
    <row r="1561" spans="2:4" x14ac:dyDescent="0.2">
      <c r="B1561" s="69"/>
      <c r="C1561" s="70"/>
      <c r="D1561" s="71"/>
    </row>
    <row r="1562" spans="2:4" x14ac:dyDescent="0.2">
      <c r="B1562" s="69"/>
      <c r="C1562" s="70"/>
      <c r="D1562" s="71"/>
    </row>
    <row r="1563" spans="2:4" x14ac:dyDescent="0.2">
      <c r="B1563" s="69"/>
      <c r="C1563" s="70"/>
      <c r="D1563" s="71"/>
    </row>
    <row r="1564" spans="2:4" x14ac:dyDescent="0.2">
      <c r="B1564" s="69"/>
      <c r="C1564" s="70"/>
      <c r="D1564" s="71"/>
    </row>
    <row r="1565" spans="2:4" x14ac:dyDescent="0.2">
      <c r="B1565" s="69"/>
      <c r="C1565" s="70"/>
      <c r="D1565" s="71"/>
    </row>
    <row r="1566" spans="2:4" x14ac:dyDescent="0.2">
      <c r="B1566" s="69"/>
      <c r="C1566" s="70"/>
      <c r="D1566" s="71"/>
    </row>
    <row r="1567" spans="2:4" x14ac:dyDescent="0.2">
      <c r="B1567" s="69"/>
      <c r="C1567" s="70"/>
      <c r="D1567" s="71"/>
    </row>
    <row r="1568" spans="2:4" x14ac:dyDescent="0.2">
      <c r="B1568" s="69"/>
      <c r="C1568" s="70"/>
      <c r="D1568" s="71"/>
    </row>
    <row r="1569" spans="2:4" x14ac:dyDescent="0.2">
      <c r="B1569" s="69"/>
      <c r="C1569" s="70"/>
      <c r="D1569" s="71"/>
    </row>
    <row r="1570" spans="2:4" x14ac:dyDescent="0.2">
      <c r="B1570" s="69"/>
      <c r="C1570" s="70"/>
      <c r="D1570" s="71"/>
    </row>
    <row r="1571" spans="2:4" x14ac:dyDescent="0.2">
      <c r="B1571" s="69"/>
      <c r="C1571" s="70"/>
      <c r="D1571" s="71"/>
    </row>
    <row r="1572" spans="2:4" x14ac:dyDescent="0.2">
      <c r="B1572" s="69"/>
      <c r="C1572" s="70"/>
      <c r="D1572" s="71"/>
    </row>
    <row r="1573" spans="2:4" x14ac:dyDescent="0.2">
      <c r="B1573" s="69"/>
      <c r="C1573" s="70"/>
      <c r="D1573" s="71"/>
    </row>
    <row r="1574" spans="2:4" x14ac:dyDescent="0.2">
      <c r="B1574" s="69"/>
      <c r="C1574" s="70"/>
      <c r="D1574" s="71"/>
    </row>
    <row r="1575" spans="2:4" x14ac:dyDescent="0.2">
      <c r="B1575" s="69"/>
      <c r="C1575" s="70"/>
      <c r="D1575" s="71"/>
    </row>
    <row r="1576" spans="2:4" x14ac:dyDescent="0.2">
      <c r="B1576" s="69"/>
      <c r="C1576" s="70"/>
      <c r="D1576" s="71"/>
    </row>
    <row r="1577" spans="2:4" x14ac:dyDescent="0.2">
      <c r="B1577" s="69"/>
      <c r="C1577" s="70"/>
      <c r="D1577" s="71"/>
    </row>
    <row r="1578" spans="2:4" x14ac:dyDescent="0.2">
      <c r="B1578" s="69"/>
      <c r="C1578" s="70"/>
      <c r="D1578" s="71"/>
    </row>
    <row r="1579" spans="2:4" x14ac:dyDescent="0.2">
      <c r="B1579" s="69"/>
      <c r="C1579" s="70"/>
      <c r="D1579" s="71"/>
    </row>
    <row r="1580" spans="2:4" x14ac:dyDescent="0.2">
      <c r="B1580" s="69"/>
      <c r="C1580" s="70"/>
      <c r="D1580" s="71"/>
    </row>
    <row r="1581" spans="2:4" x14ac:dyDescent="0.2">
      <c r="B1581" s="69"/>
      <c r="C1581" s="70"/>
      <c r="D1581" s="71"/>
    </row>
    <row r="1582" spans="2:4" x14ac:dyDescent="0.2">
      <c r="B1582" s="69"/>
      <c r="C1582" s="70"/>
      <c r="D1582" s="71"/>
    </row>
    <row r="1583" spans="2:4" x14ac:dyDescent="0.2">
      <c r="B1583" s="69"/>
      <c r="C1583" s="70"/>
      <c r="D1583" s="71"/>
    </row>
    <row r="1584" spans="2:4" x14ac:dyDescent="0.2">
      <c r="B1584" s="69"/>
      <c r="C1584" s="70"/>
      <c r="D1584" s="71"/>
    </row>
    <row r="1585" spans="2:4" x14ac:dyDescent="0.2">
      <c r="B1585" s="69"/>
      <c r="C1585" s="70"/>
      <c r="D1585" s="71"/>
    </row>
    <row r="1586" spans="2:4" x14ac:dyDescent="0.2">
      <c r="B1586" s="69"/>
      <c r="C1586" s="70"/>
      <c r="D1586" s="71"/>
    </row>
    <row r="1587" spans="2:4" x14ac:dyDescent="0.2">
      <c r="B1587" s="69"/>
      <c r="C1587" s="70"/>
      <c r="D1587" s="71"/>
    </row>
    <row r="1588" spans="2:4" x14ac:dyDescent="0.2">
      <c r="B1588" s="69"/>
      <c r="C1588" s="70"/>
      <c r="D1588" s="71"/>
    </row>
    <row r="1589" spans="2:4" x14ac:dyDescent="0.2">
      <c r="B1589" s="69"/>
      <c r="C1589" s="70"/>
      <c r="D1589" s="71"/>
    </row>
    <row r="1590" spans="2:4" x14ac:dyDescent="0.2">
      <c r="B1590" s="69"/>
      <c r="C1590" s="70"/>
      <c r="D1590" s="71"/>
    </row>
    <row r="1591" spans="2:4" x14ac:dyDescent="0.2">
      <c r="B1591" s="69"/>
      <c r="C1591" s="70"/>
      <c r="D1591" s="71"/>
    </row>
    <row r="1592" spans="2:4" x14ac:dyDescent="0.2">
      <c r="B1592" s="69"/>
      <c r="C1592" s="70"/>
      <c r="D1592" s="71"/>
    </row>
    <row r="1593" spans="2:4" x14ac:dyDescent="0.2">
      <c r="B1593" s="69"/>
      <c r="C1593" s="70"/>
      <c r="D1593" s="71"/>
    </row>
    <row r="1594" spans="2:4" x14ac:dyDescent="0.2">
      <c r="B1594" s="69"/>
      <c r="C1594" s="70"/>
      <c r="D1594" s="71"/>
    </row>
    <row r="1595" spans="2:4" x14ac:dyDescent="0.2">
      <c r="B1595" s="69"/>
      <c r="C1595" s="70"/>
      <c r="D1595" s="71"/>
    </row>
    <row r="1596" spans="2:4" x14ac:dyDescent="0.2">
      <c r="B1596" s="69"/>
      <c r="C1596" s="70"/>
      <c r="D1596" s="71"/>
    </row>
    <row r="1597" spans="2:4" x14ac:dyDescent="0.2">
      <c r="B1597" s="69"/>
      <c r="C1597" s="70"/>
      <c r="D1597" s="71"/>
    </row>
    <row r="1598" spans="2:4" x14ac:dyDescent="0.2">
      <c r="B1598" s="69"/>
      <c r="C1598" s="70"/>
      <c r="D1598" s="71"/>
    </row>
    <row r="1599" spans="2:4" x14ac:dyDescent="0.2">
      <c r="B1599" s="69"/>
      <c r="C1599" s="70"/>
      <c r="D1599" s="71"/>
    </row>
    <row r="1600" spans="2:4" x14ac:dyDescent="0.2">
      <c r="B1600" s="69"/>
      <c r="C1600" s="70"/>
      <c r="D1600" s="71"/>
    </row>
    <row r="1601" spans="2:4" x14ac:dyDescent="0.2">
      <c r="B1601" s="69"/>
      <c r="C1601" s="70"/>
      <c r="D1601" s="71"/>
    </row>
    <row r="1602" spans="2:4" x14ac:dyDescent="0.2">
      <c r="B1602" s="69"/>
      <c r="C1602" s="70"/>
      <c r="D1602" s="71"/>
    </row>
    <row r="1603" spans="2:4" x14ac:dyDescent="0.2">
      <c r="B1603" s="69"/>
      <c r="C1603" s="70"/>
      <c r="D1603" s="71"/>
    </row>
    <row r="1604" spans="2:4" x14ac:dyDescent="0.2">
      <c r="B1604" s="69"/>
      <c r="C1604" s="70"/>
      <c r="D1604" s="71"/>
    </row>
    <row r="1605" spans="2:4" x14ac:dyDescent="0.2">
      <c r="B1605" s="69"/>
      <c r="C1605" s="70"/>
      <c r="D1605" s="71"/>
    </row>
    <row r="1606" spans="2:4" x14ac:dyDescent="0.2">
      <c r="B1606" s="69"/>
      <c r="C1606" s="70"/>
      <c r="D1606" s="71"/>
    </row>
    <row r="1607" spans="2:4" x14ac:dyDescent="0.2">
      <c r="B1607" s="69"/>
      <c r="C1607" s="70"/>
      <c r="D1607" s="71"/>
    </row>
    <row r="1608" spans="2:4" x14ac:dyDescent="0.2">
      <c r="B1608" s="69"/>
      <c r="C1608" s="70"/>
      <c r="D1608" s="71"/>
    </row>
    <row r="1609" spans="2:4" x14ac:dyDescent="0.2">
      <c r="B1609" s="69"/>
      <c r="C1609" s="70"/>
      <c r="D1609" s="71"/>
    </row>
    <row r="1610" spans="2:4" x14ac:dyDescent="0.2">
      <c r="B1610" s="69"/>
      <c r="C1610" s="70"/>
      <c r="D1610" s="71"/>
    </row>
    <row r="1611" spans="2:4" x14ac:dyDescent="0.2">
      <c r="B1611" s="69"/>
      <c r="C1611" s="70"/>
      <c r="D1611" s="71"/>
    </row>
    <row r="1612" spans="2:4" x14ac:dyDescent="0.2">
      <c r="B1612" s="69"/>
      <c r="C1612" s="70"/>
      <c r="D1612" s="71"/>
    </row>
    <row r="1613" spans="2:4" x14ac:dyDescent="0.2">
      <c r="B1613" s="69"/>
      <c r="C1613" s="70"/>
      <c r="D1613" s="71"/>
    </row>
    <row r="1614" spans="2:4" x14ac:dyDescent="0.2">
      <c r="B1614" s="69"/>
      <c r="C1614" s="70"/>
      <c r="D1614" s="71"/>
    </row>
    <row r="1615" spans="2:4" x14ac:dyDescent="0.2">
      <c r="B1615" s="69"/>
      <c r="C1615" s="70"/>
      <c r="D1615" s="71"/>
    </row>
    <row r="1616" spans="2:4" x14ac:dyDescent="0.2">
      <c r="B1616" s="69"/>
      <c r="C1616" s="70"/>
      <c r="D1616" s="71"/>
    </row>
    <row r="1617" spans="2:4" x14ac:dyDescent="0.2">
      <c r="B1617" s="69"/>
      <c r="C1617" s="70"/>
      <c r="D1617" s="71"/>
    </row>
    <row r="1618" spans="2:4" x14ac:dyDescent="0.2">
      <c r="B1618" s="69"/>
      <c r="C1618" s="70"/>
      <c r="D1618" s="71"/>
    </row>
    <row r="1619" spans="2:4" x14ac:dyDescent="0.2">
      <c r="B1619" s="69"/>
      <c r="C1619" s="70"/>
      <c r="D1619" s="71"/>
    </row>
    <row r="1620" spans="2:4" x14ac:dyDescent="0.2">
      <c r="B1620" s="69"/>
      <c r="C1620" s="70"/>
      <c r="D1620" s="71"/>
    </row>
    <row r="1621" spans="2:4" x14ac:dyDescent="0.2">
      <c r="B1621" s="69"/>
      <c r="C1621" s="70"/>
      <c r="D1621" s="71"/>
    </row>
    <row r="1622" spans="2:4" x14ac:dyDescent="0.2">
      <c r="B1622" s="69"/>
      <c r="C1622" s="70"/>
      <c r="D1622" s="71"/>
    </row>
    <row r="1623" spans="2:4" x14ac:dyDescent="0.2">
      <c r="B1623" s="69"/>
      <c r="C1623" s="70"/>
      <c r="D1623" s="71"/>
    </row>
    <row r="1624" spans="2:4" x14ac:dyDescent="0.2">
      <c r="B1624" s="69"/>
      <c r="C1624" s="70"/>
      <c r="D1624" s="71"/>
    </row>
    <row r="1625" spans="2:4" x14ac:dyDescent="0.2">
      <c r="B1625" s="69"/>
      <c r="C1625" s="70"/>
      <c r="D1625" s="71"/>
    </row>
    <row r="1626" spans="2:4" x14ac:dyDescent="0.2">
      <c r="B1626" s="69"/>
      <c r="C1626" s="70"/>
      <c r="D1626" s="71"/>
    </row>
    <row r="1627" spans="2:4" x14ac:dyDescent="0.2">
      <c r="B1627" s="69"/>
      <c r="C1627" s="70"/>
      <c r="D1627" s="71"/>
    </row>
    <row r="1628" spans="2:4" x14ac:dyDescent="0.2">
      <c r="B1628" s="69"/>
      <c r="C1628" s="70"/>
      <c r="D1628" s="71"/>
    </row>
    <row r="1629" spans="2:4" x14ac:dyDescent="0.2">
      <c r="B1629" s="69"/>
      <c r="C1629" s="70"/>
      <c r="D1629" s="71"/>
    </row>
    <row r="1630" spans="2:4" x14ac:dyDescent="0.2">
      <c r="B1630" s="69"/>
      <c r="C1630" s="70"/>
      <c r="D1630" s="71"/>
    </row>
    <row r="1631" spans="2:4" x14ac:dyDescent="0.2">
      <c r="B1631" s="69"/>
      <c r="C1631" s="70"/>
      <c r="D1631" s="71"/>
    </row>
    <row r="1632" spans="2:4" x14ac:dyDescent="0.2">
      <c r="B1632" s="69"/>
      <c r="C1632" s="70"/>
      <c r="D1632" s="71"/>
    </row>
    <row r="1633" spans="2:4" x14ac:dyDescent="0.2">
      <c r="B1633" s="69"/>
      <c r="C1633" s="70"/>
      <c r="D1633" s="71"/>
    </row>
    <row r="1634" spans="2:4" x14ac:dyDescent="0.2">
      <c r="B1634" s="69"/>
      <c r="C1634" s="70"/>
      <c r="D1634" s="71"/>
    </row>
    <row r="1635" spans="2:4" x14ac:dyDescent="0.2">
      <c r="B1635" s="69"/>
      <c r="C1635" s="70"/>
      <c r="D1635" s="71"/>
    </row>
    <row r="1636" spans="2:4" x14ac:dyDescent="0.2">
      <c r="B1636" s="69"/>
      <c r="C1636" s="70"/>
      <c r="D1636" s="71"/>
    </row>
    <row r="1637" spans="2:4" x14ac:dyDescent="0.2">
      <c r="B1637" s="69"/>
      <c r="C1637" s="70"/>
      <c r="D1637" s="71"/>
    </row>
    <row r="1638" spans="2:4" x14ac:dyDescent="0.2">
      <c r="B1638" s="69"/>
      <c r="C1638" s="70"/>
      <c r="D1638" s="71"/>
    </row>
    <row r="1639" spans="2:4" x14ac:dyDescent="0.2">
      <c r="B1639" s="69"/>
      <c r="C1639" s="70"/>
      <c r="D1639" s="71"/>
    </row>
    <row r="1640" spans="2:4" x14ac:dyDescent="0.2">
      <c r="B1640" s="69"/>
      <c r="C1640" s="70"/>
      <c r="D1640" s="71"/>
    </row>
    <row r="1641" spans="2:4" x14ac:dyDescent="0.2">
      <c r="B1641" s="69"/>
      <c r="C1641" s="70"/>
      <c r="D1641" s="71"/>
    </row>
    <row r="1642" spans="2:4" x14ac:dyDescent="0.2">
      <c r="B1642" s="69"/>
      <c r="C1642" s="70"/>
      <c r="D1642" s="71"/>
    </row>
    <row r="1643" spans="2:4" x14ac:dyDescent="0.2">
      <c r="B1643" s="69"/>
      <c r="C1643" s="70"/>
      <c r="D1643" s="71"/>
    </row>
    <row r="1644" spans="2:4" x14ac:dyDescent="0.2">
      <c r="B1644" s="69"/>
      <c r="C1644" s="70"/>
      <c r="D1644" s="71"/>
    </row>
    <row r="1645" spans="2:4" x14ac:dyDescent="0.2">
      <c r="B1645" s="69"/>
      <c r="C1645" s="70"/>
      <c r="D1645" s="71"/>
    </row>
    <row r="1646" spans="2:4" x14ac:dyDescent="0.2">
      <c r="B1646" s="69"/>
      <c r="C1646" s="70"/>
      <c r="D1646" s="71"/>
    </row>
    <row r="1647" spans="2:4" x14ac:dyDescent="0.2">
      <c r="B1647" s="69"/>
      <c r="C1647" s="70"/>
      <c r="D1647" s="71"/>
    </row>
    <row r="1648" spans="2:4" x14ac:dyDescent="0.2">
      <c r="B1648" s="69"/>
      <c r="C1648" s="70"/>
      <c r="D1648" s="71"/>
    </row>
    <row r="1649" spans="2:4" x14ac:dyDescent="0.2">
      <c r="B1649" s="69"/>
      <c r="C1649" s="70"/>
      <c r="D1649" s="71"/>
    </row>
    <row r="1650" spans="2:4" x14ac:dyDescent="0.2">
      <c r="B1650" s="69"/>
      <c r="C1650" s="70"/>
      <c r="D1650" s="71"/>
    </row>
    <row r="1651" spans="2:4" x14ac:dyDescent="0.2">
      <c r="B1651" s="69"/>
      <c r="C1651" s="70"/>
      <c r="D1651" s="71"/>
    </row>
    <row r="1652" spans="2:4" x14ac:dyDescent="0.2">
      <c r="B1652" s="69"/>
      <c r="C1652" s="70"/>
      <c r="D1652" s="71"/>
    </row>
    <row r="1653" spans="2:4" x14ac:dyDescent="0.2">
      <c r="B1653" s="69"/>
      <c r="C1653" s="70"/>
      <c r="D1653" s="71"/>
    </row>
    <row r="1654" spans="2:4" x14ac:dyDescent="0.2">
      <c r="B1654" s="69"/>
      <c r="C1654" s="70"/>
      <c r="D1654" s="71"/>
    </row>
    <row r="1655" spans="2:4" x14ac:dyDescent="0.2">
      <c r="B1655" s="69"/>
      <c r="C1655" s="70"/>
      <c r="D1655" s="71"/>
    </row>
    <row r="1656" spans="2:4" x14ac:dyDescent="0.2">
      <c r="B1656" s="69"/>
      <c r="C1656" s="70"/>
      <c r="D1656" s="71"/>
    </row>
    <row r="1657" spans="2:4" x14ac:dyDescent="0.2">
      <c r="B1657" s="69"/>
      <c r="C1657" s="70"/>
      <c r="D1657" s="71"/>
    </row>
    <row r="1658" spans="2:4" x14ac:dyDescent="0.2">
      <c r="B1658" s="69"/>
      <c r="C1658" s="70"/>
      <c r="D1658" s="71"/>
    </row>
    <row r="1659" spans="2:4" x14ac:dyDescent="0.2">
      <c r="B1659" s="69"/>
      <c r="C1659" s="70"/>
      <c r="D1659" s="71"/>
    </row>
    <row r="1660" spans="2:4" x14ac:dyDescent="0.2">
      <c r="B1660" s="69"/>
      <c r="C1660" s="70"/>
      <c r="D1660" s="71"/>
    </row>
    <row r="1661" spans="2:4" x14ac:dyDescent="0.2">
      <c r="B1661" s="69"/>
      <c r="C1661" s="70"/>
      <c r="D1661" s="71"/>
    </row>
    <row r="1662" spans="2:4" x14ac:dyDescent="0.2">
      <c r="B1662" s="69"/>
      <c r="C1662" s="70"/>
      <c r="D1662" s="71"/>
    </row>
    <row r="1663" spans="2:4" x14ac:dyDescent="0.2">
      <c r="B1663" s="69"/>
      <c r="C1663" s="70"/>
      <c r="D1663" s="71"/>
    </row>
    <row r="1664" spans="2:4" x14ac:dyDescent="0.2">
      <c r="B1664" s="69"/>
      <c r="C1664" s="70"/>
      <c r="D1664" s="71"/>
    </row>
    <row r="1665" spans="2:4" x14ac:dyDescent="0.2">
      <c r="B1665" s="69"/>
      <c r="C1665" s="70"/>
      <c r="D1665" s="71"/>
    </row>
    <row r="1666" spans="2:4" x14ac:dyDescent="0.2">
      <c r="B1666" s="69"/>
      <c r="C1666" s="70"/>
      <c r="D1666" s="71"/>
    </row>
    <row r="1667" spans="2:4" x14ac:dyDescent="0.2">
      <c r="B1667" s="69"/>
      <c r="C1667" s="70"/>
      <c r="D1667" s="71"/>
    </row>
    <row r="1668" spans="2:4" x14ac:dyDescent="0.2">
      <c r="B1668" s="69"/>
      <c r="C1668" s="70"/>
      <c r="D1668" s="71"/>
    </row>
    <row r="1669" spans="2:4" x14ac:dyDescent="0.2">
      <c r="B1669" s="69"/>
      <c r="C1669" s="70"/>
      <c r="D1669" s="71"/>
    </row>
    <row r="1670" spans="2:4" x14ac:dyDescent="0.2">
      <c r="B1670" s="69"/>
      <c r="C1670" s="70"/>
      <c r="D1670" s="71"/>
    </row>
    <row r="1671" spans="2:4" x14ac:dyDescent="0.2">
      <c r="B1671" s="69"/>
      <c r="C1671" s="70"/>
      <c r="D1671" s="71"/>
    </row>
    <row r="1672" spans="2:4" x14ac:dyDescent="0.2">
      <c r="B1672" s="69"/>
      <c r="C1672" s="70"/>
      <c r="D1672" s="71"/>
    </row>
    <row r="1673" spans="2:4" x14ac:dyDescent="0.2">
      <c r="B1673" s="69"/>
      <c r="C1673" s="70"/>
      <c r="D1673" s="71"/>
    </row>
    <row r="1674" spans="2:4" x14ac:dyDescent="0.2">
      <c r="B1674" s="69"/>
      <c r="C1674" s="70"/>
      <c r="D1674" s="71"/>
    </row>
    <row r="1675" spans="2:4" x14ac:dyDescent="0.2">
      <c r="B1675" s="69"/>
      <c r="C1675" s="70"/>
      <c r="D1675" s="71"/>
    </row>
    <row r="1676" spans="2:4" x14ac:dyDescent="0.2">
      <c r="B1676" s="69"/>
      <c r="C1676" s="70"/>
      <c r="D1676" s="71"/>
    </row>
    <row r="1677" spans="2:4" x14ac:dyDescent="0.2">
      <c r="B1677" s="69"/>
      <c r="C1677" s="70"/>
      <c r="D1677" s="71"/>
    </row>
    <row r="1678" spans="2:4" x14ac:dyDescent="0.2">
      <c r="B1678" s="69"/>
      <c r="C1678" s="70"/>
      <c r="D1678" s="71"/>
    </row>
    <row r="1679" spans="2:4" x14ac:dyDescent="0.2">
      <c r="B1679" s="69"/>
      <c r="C1679" s="70"/>
      <c r="D1679" s="71"/>
    </row>
    <row r="1680" spans="2:4" x14ac:dyDescent="0.2">
      <c r="B1680" s="69"/>
      <c r="C1680" s="70"/>
      <c r="D1680" s="71"/>
    </row>
    <row r="1681" spans="2:4" x14ac:dyDescent="0.2">
      <c r="B1681" s="69"/>
      <c r="C1681" s="70"/>
      <c r="D1681" s="71"/>
    </row>
    <row r="1682" spans="2:4" x14ac:dyDescent="0.2">
      <c r="B1682" s="69"/>
      <c r="C1682" s="70"/>
      <c r="D1682" s="71"/>
    </row>
    <row r="1683" spans="2:4" x14ac:dyDescent="0.2">
      <c r="B1683" s="69"/>
      <c r="C1683" s="70"/>
      <c r="D1683" s="71"/>
    </row>
    <row r="1684" spans="2:4" x14ac:dyDescent="0.2">
      <c r="B1684" s="69"/>
      <c r="C1684" s="70"/>
      <c r="D1684" s="71"/>
    </row>
    <row r="1685" spans="2:4" x14ac:dyDescent="0.2">
      <c r="B1685" s="69"/>
      <c r="C1685" s="70"/>
      <c r="D1685" s="71"/>
    </row>
    <row r="1686" spans="2:4" x14ac:dyDescent="0.2">
      <c r="B1686" s="69"/>
      <c r="C1686" s="70"/>
      <c r="D1686" s="71"/>
    </row>
    <row r="1687" spans="2:4" x14ac:dyDescent="0.2">
      <c r="B1687" s="69"/>
      <c r="C1687" s="70"/>
      <c r="D1687" s="71"/>
    </row>
    <row r="1688" spans="2:4" x14ac:dyDescent="0.2">
      <c r="B1688" s="69"/>
      <c r="C1688" s="70"/>
      <c r="D1688" s="71"/>
    </row>
    <row r="1689" spans="2:4" x14ac:dyDescent="0.2">
      <c r="B1689" s="69"/>
      <c r="C1689" s="70"/>
      <c r="D1689" s="71"/>
    </row>
    <row r="1690" spans="2:4" x14ac:dyDescent="0.2">
      <c r="B1690" s="69"/>
      <c r="C1690" s="70"/>
      <c r="D1690" s="71"/>
    </row>
    <row r="1691" spans="2:4" x14ac:dyDescent="0.2">
      <c r="B1691" s="69"/>
      <c r="C1691" s="70"/>
      <c r="D1691" s="71"/>
    </row>
    <row r="1692" spans="2:4" x14ac:dyDescent="0.2">
      <c r="B1692" s="69"/>
      <c r="C1692" s="70"/>
      <c r="D1692" s="71"/>
    </row>
    <row r="1693" spans="2:4" x14ac:dyDescent="0.2">
      <c r="B1693" s="69"/>
      <c r="C1693" s="70"/>
      <c r="D1693" s="71"/>
    </row>
    <row r="1694" spans="2:4" x14ac:dyDescent="0.2">
      <c r="B1694" s="69"/>
      <c r="C1694" s="70"/>
      <c r="D1694" s="71"/>
    </row>
    <row r="1695" spans="2:4" x14ac:dyDescent="0.2">
      <c r="B1695" s="69"/>
      <c r="C1695" s="70"/>
      <c r="D1695" s="71"/>
    </row>
    <row r="1696" spans="2:4" x14ac:dyDescent="0.2">
      <c r="B1696" s="69"/>
      <c r="C1696" s="70"/>
      <c r="D1696" s="71"/>
    </row>
    <row r="1697" spans="2:4" x14ac:dyDescent="0.2">
      <c r="B1697" s="69"/>
      <c r="C1697" s="70"/>
      <c r="D1697" s="71"/>
    </row>
    <row r="1698" spans="2:4" x14ac:dyDescent="0.2">
      <c r="B1698" s="69"/>
      <c r="C1698" s="70"/>
      <c r="D1698" s="71"/>
    </row>
    <row r="1699" spans="2:4" x14ac:dyDescent="0.2">
      <c r="B1699" s="69"/>
      <c r="C1699" s="70"/>
      <c r="D1699" s="71"/>
    </row>
    <row r="1700" spans="2:4" x14ac:dyDescent="0.2">
      <c r="B1700" s="69"/>
      <c r="C1700" s="70"/>
      <c r="D1700" s="71"/>
    </row>
    <row r="1701" spans="2:4" x14ac:dyDescent="0.2">
      <c r="B1701" s="69"/>
      <c r="C1701" s="70"/>
      <c r="D1701" s="71"/>
    </row>
    <row r="1702" spans="2:4" x14ac:dyDescent="0.2">
      <c r="B1702" s="69"/>
      <c r="C1702" s="70"/>
      <c r="D1702" s="71"/>
    </row>
    <row r="1703" spans="2:4" x14ac:dyDescent="0.2">
      <c r="B1703" s="69"/>
      <c r="C1703" s="70"/>
      <c r="D1703" s="71"/>
    </row>
    <row r="1704" spans="2:4" x14ac:dyDescent="0.2">
      <c r="B1704" s="69"/>
      <c r="C1704" s="70"/>
      <c r="D1704" s="71"/>
    </row>
    <row r="1705" spans="2:4" x14ac:dyDescent="0.2">
      <c r="B1705" s="69"/>
      <c r="C1705" s="70"/>
      <c r="D1705" s="71"/>
    </row>
    <row r="1706" spans="2:4" x14ac:dyDescent="0.2">
      <c r="B1706" s="69"/>
      <c r="C1706" s="70"/>
      <c r="D1706" s="71"/>
    </row>
    <row r="1707" spans="2:4" x14ac:dyDescent="0.2">
      <c r="B1707" s="69"/>
      <c r="C1707" s="70"/>
      <c r="D1707" s="71"/>
    </row>
    <row r="1708" spans="2:4" x14ac:dyDescent="0.2">
      <c r="B1708" s="69"/>
      <c r="C1708" s="70"/>
      <c r="D1708" s="71"/>
    </row>
    <row r="1709" spans="2:4" x14ac:dyDescent="0.2">
      <c r="B1709" s="69"/>
      <c r="C1709" s="70"/>
      <c r="D1709" s="71"/>
    </row>
    <row r="1710" spans="2:4" x14ac:dyDescent="0.2">
      <c r="B1710" s="69"/>
      <c r="C1710" s="70"/>
      <c r="D1710" s="71"/>
    </row>
    <row r="1711" spans="2:4" x14ac:dyDescent="0.2">
      <c r="B1711" s="69"/>
      <c r="C1711" s="70"/>
      <c r="D1711" s="71"/>
    </row>
    <row r="1712" spans="2:4" x14ac:dyDescent="0.2">
      <c r="B1712" s="69"/>
      <c r="C1712" s="70"/>
      <c r="D1712" s="71"/>
    </row>
    <row r="1713" spans="2:4" x14ac:dyDescent="0.2">
      <c r="B1713" s="69"/>
      <c r="C1713" s="70"/>
      <c r="D1713" s="71"/>
    </row>
    <row r="1714" spans="2:4" x14ac:dyDescent="0.2">
      <c r="B1714" s="69"/>
      <c r="C1714" s="70"/>
      <c r="D1714" s="71"/>
    </row>
    <row r="1715" spans="2:4" x14ac:dyDescent="0.2">
      <c r="B1715" s="69"/>
      <c r="C1715" s="70"/>
      <c r="D1715" s="71"/>
    </row>
    <row r="1716" spans="2:4" x14ac:dyDescent="0.2">
      <c r="B1716" s="69"/>
      <c r="C1716" s="70"/>
      <c r="D1716" s="71"/>
    </row>
    <row r="1717" spans="2:4" x14ac:dyDescent="0.2">
      <c r="B1717" s="69"/>
      <c r="C1717" s="70"/>
      <c r="D1717" s="71"/>
    </row>
    <row r="1718" spans="2:4" x14ac:dyDescent="0.2">
      <c r="B1718" s="69"/>
      <c r="C1718" s="70"/>
      <c r="D1718" s="71"/>
    </row>
    <row r="1719" spans="2:4" x14ac:dyDescent="0.2">
      <c r="B1719" s="69"/>
      <c r="C1719" s="70"/>
      <c r="D1719" s="71"/>
    </row>
    <row r="1720" spans="2:4" x14ac:dyDescent="0.2">
      <c r="B1720" s="69"/>
      <c r="C1720" s="70"/>
      <c r="D1720" s="71"/>
    </row>
    <row r="1721" spans="2:4" x14ac:dyDescent="0.2">
      <c r="B1721" s="69"/>
      <c r="C1721" s="70"/>
      <c r="D1721" s="71"/>
    </row>
    <row r="1722" spans="2:4" x14ac:dyDescent="0.2">
      <c r="B1722" s="69"/>
      <c r="C1722" s="70"/>
      <c r="D1722" s="71"/>
    </row>
    <row r="1723" spans="2:4" x14ac:dyDescent="0.2">
      <c r="B1723" s="69"/>
      <c r="C1723" s="70"/>
      <c r="D1723" s="71"/>
    </row>
    <row r="1724" spans="2:4" x14ac:dyDescent="0.2">
      <c r="B1724" s="69"/>
      <c r="C1724" s="70"/>
      <c r="D1724" s="71"/>
    </row>
    <row r="1725" spans="2:4" x14ac:dyDescent="0.2">
      <c r="B1725" s="69"/>
      <c r="C1725" s="70"/>
      <c r="D1725" s="71"/>
    </row>
    <row r="1726" spans="2:4" x14ac:dyDescent="0.2">
      <c r="B1726" s="69"/>
      <c r="C1726" s="70"/>
      <c r="D1726" s="71"/>
    </row>
    <row r="1727" spans="2:4" x14ac:dyDescent="0.2">
      <c r="B1727" s="69"/>
      <c r="C1727" s="70"/>
      <c r="D1727" s="71"/>
    </row>
    <row r="1728" spans="2:4" x14ac:dyDescent="0.2">
      <c r="B1728" s="69"/>
      <c r="C1728" s="70"/>
      <c r="D1728" s="71"/>
    </row>
    <row r="1729" spans="2:4" x14ac:dyDescent="0.2">
      <c r="B1729" s="69"/>
      <c r="C1729" s="70"/>
      <c r="D1729" s="71"/>
    </row>
    <row r="1730" spans="2:4" x14ac:dyDescent="0.2">
      <c r="B1730" s="69"/>
      <c r="C1730" s="70"/>
      <c r="D1730" s="71"/>
    </row>
    <row r="1731" spans="2:4" x14ac:dyDescent="0.2">
      <c r="B1731" s="69"/>
      <c r="C1731" s="70"/>
      <c r="D1731" s="71"/>
    </row>
    <row r="1732" spans="2:4" x14ac:dyDescent="0.2">
      <c r="B1732" s="69"/>
      <c r="C1732" s="70"/>
      <c r="D1732" s="71"/>
    </row>
    <row r="1733" spans="2:4" x14ac:dyDescent="0.2">
      <c r="B1733" s="69"/>
      <c r="C1733" s="70"/>
      <c r="D1733" s="71"/>
    </row>
    <row r="1734" spans="2:4" x14ac:dyDescent="0.2">
      <c r="B1734" s="69"/>
      <c r="C1734" s="70"/>
      <c r="D1734" s="71"/>
    </row>
    <row r="1735" spans="2:4" x14ac:dyDescent="0.2">
      <c r="B1735" s="69"/>
      <c r="C1735" s="70"/>
      <c r="D1735" s="71"/>
    </row>
    <row r="1736" spans="2:4" x14ac:dyDescent="0.2">
      <c r="B1736" s="69"/>
      <c r="C1736" s="70"/>
      <c r="D1736" s="71"/>
    </row>
    <row r="1737" spans="2:4" x14ac:dyDescent="0.2">
      <c r="B1737" s="69"/>
      <c r="C1737" s="70"/>
      <c r="D1737" s="71"/>
    </row>
    <row r="1738" spans="2:4" x14ac:dyDescent="0.2">
      <c r="B1738" s="69"/>
      <c r="C1738" s="70"/>
      <c r="D1738" s="71"/>
    </row>
    <row r="1739" spans="2:4" x14ac:dyDescent="0.2">
      <c r="B1739" s="69"/>
      <c r="C1739" s="70"/>
      <c r="D1739" s="71"/>
    </row>
    <row r="1740" spans="2:4" x14ac:dyDescent="0.2">
      <c r="B1740" s="69"/>
      <c r="C1740" s="70"/>
      <c r="D1740" s="71"/>
    </row>
    <row r="1741" spans="2:4" x14ac:dyDescent="0.2">
      <c r="B1741" s="69"/>
      <c r="C1741" s="70"/>
      <c r="D1741" s="71"/>
    </row>
    <row r="1742" spans="2:4" x14ac:dyDescent="0.2">
      <c r="B1742" s="69"/>
      <c r="C1742" s="70"/>
      <c r="D1742" s="71"/>
    </row>
    <row r="1743" spans="2:4" x14ac:dyDescent="0.2">
      <c r="B1743" s="69"/>
      <c r="C1743" s="70"/>
      <c r="D1743" s="71"/>
    </row>
    <row r="1744" spans="2:4" x14ac:dyDescent="0.2">
      <c r="B1744" s="69"/>
      <c r="C1744" s="70"/>
      <c r="D1744" s="71"/>
    </row>
    <row r="1745" spans="2:4" x14ac:dyDescent="0.2">
      <c r="B1745" s="69"/>
      <c r="C1745" s="70"/>
      <c r="D1745" s="71"/>
    </row>
    <row r="1746" spans="2:4" x14ac:dyDescent="0.2">
      <c r="B1746" s="69"/>
      <c r="C1746" s="70"/>
      <c r="D1746" s="71"/>
    </row>
    <row r="1747" spans="2:4" x14ac:dyDescent="0.2">
      <c r="B1747" s="69"/>
      <c r="C1747" s="70"/>
      <c r="D1747" s="71"/>
    </row>
    <row r="1748" spans="2:4" x14ac:dyDescent="0.2">
      <c r="B1748" s="69"/>
      <c r="C1748" s="70"/>
      <c r="D1748" s="71"/>
    </row>
    <row r="1749" spans="2:4" x14ac:dyDescent="0.2">
      <c r="B1749" s="69"/>
      <c r="C1749" s="70"/>
      <c r="D1749" s="71"/>
    </row>
    <row r="1750" spans="2:4" x14ac:dyDescent="0.2">
      <c r="B1750" s="69"/>
      <c r="C1750" s="70"/>
      <c r="D1750" s="71"/>
    </row>
    <row r="1751" spans="2:4" x14ac:dyDescent="0.2">
      <c r="B1751" s="69"/>
      <c r="C1751" s="70"/>
      <c r="D1751" s="71"/>
    </row>
    <row r="1752" spans="2:4" x14ac:dyDescent="0.2">
      <c r="B1752" s="69"/>
      <c r="C1752" s="70"/>
      <c r="D1752" s="71"/>
    </row>
    <row r="1753" spans="2:4" x14ac:dyDescent="0.2">
      <c r="B1753" s="69"/>
      <c r="C1753" s="70"/>
      <c r="D1753" s="71"/>
    </row>
    <row r="1754" spans="2:4" x14ac:dyDescent="0.2">
      <c r="B1754" s="69"/>
      <c r="C1754" s="70"/>
      <c r="D1754" s="71"/>
    </row>
    <row r="1755" spans="2:4" x14ac:dyDescent="0.2">
      <c r="B1755" s="69"/>
      <c r="C1755" s="70"/>
      <c r="D1755" s="71"/>
    </row>
    <row r="1756" spans="2:4" x14ac:dyDescent="0.2">
      <c r="B1756" s="69"/>
      <c r="C1756" s="70"/>
      <c r="D1756" s="71"/>
    </row>
    <row r="1757" spans="2:4" x14ac:dyDescent="0.2">
      <c r="B1757" s="69"/>
      <c r="C1757" s="70"/>
      <c r="D1757" s="71"/>
    </row>
    <row r="1758" spans="2:4" x14ac:dyDescent="0.2">
      <c r="B1758" s="69"/>
      <c r="C1758" s="70"/>
      <c r="D1758" s="71"/>
    </row>
    <row r="1759" spans="2:4" x14ac:dyDescent="0.2">
      <c r="B1759" s="69"/>
      <c r="C1759" s="70"/>
      <c r="D1759" s="71"/>
    </row>
    <row r="1760" spans="2:4" x14ac:dyDescent="0.2">
      <c r="B1760" s="69"/>
      <c r="C1760" s="70"/>
      <c r="D1760" s="71"/>
    </row>
    <row r="1761" spans="2:4" x14ac:dyDescent="0.2">
      <c r="B1761" s="69"/>
      <c r="C1761" s="70"/>
      <c r="D1761" s="71"/>
    </row>
    <row r="1762" spans="2:4" x14ac:dyDescent="0.2">
      <c r="B1762" s="69"/>
      <c r="C1762" s="70"/>
      <c r="D1762" s="71"/>
    </row>
    <row r="1763" spans="2:4" x14ac:dyDescent="0.2">
      <c r="B1763" s="69"/>
      <c r="C1763" s="70"/>
      <c r="D1763" s="71"/>
    </row>
    <row r="1764" spans="2:4" x14ac:dyDescent="0.2">
      <c r="B1764" s="69"/>
      <c r="C1764" s="70"/>
      <c r="D1764" s="71"/>
    </row>
    <row r="1765" spans="2:4" x14ac:dyDescent="0.2">
      <c r="B1765" s="69"/>
      <c r="C1765" s="70"/>
      <c r="D1765" s="71"/>
    </row>
    <row r="1766" spans="2:4" x14ac:dyDescent="0.2">
      <c r="B1766" s="69"/>
      <c r="C1766" s="70"/>
      <c r="D1766" s="71"/>
    </row>
    <row r="1767" spans="2:4" x14ac:dyDescent="0.2">
      <c r="B1767" s="69"/>
      <c r="C1767" s="70"/>
      <c r="D1767" s="71"/>
    </row>
    <row r="1768" spans="2:4" x14ac:dyDescent="0.2">
      <c r="B1768" s="69"/>
      <c r="C1768" s="70"/>
      <c r="D1768" s="71"/>
    </row>
    <row r="1769" spans="2:4" x14ac:dyDescent="0.2">
      <c r="B1769" s="69"/>
      <c r="C1769" s="70"/>
      <c r="D1769" s="71"/>
    </row>
    <row r="1770" spans="2:4" x14ac:dyDescent="0.2">
      <c r="B1770" s="69"/>
      <c r="C1770" s="70"/>
      <c r="D1770" s="71"/>
    </row>
    <row r="1771" spans="2:4" x14ac:dyDescent="0.2">
      <c r="B1771" s="69"/>
      <c r="C1771" s="70"/>
      <c r="D1771" s="71"/>
    </row>
    <row r="1772" spans="2:4" x14ac:dyDescent="0.2">
      <c r="B1772" s="69"/>
      <c r="C1772" s="70"/>
      <c r="D1772" s="71"/>
    </row>
    <row r="1773" spans="2:4" x14ac:dyDescent="0.2">
      <c r="B1773" s="69"/>
      <c r="C1773" s="70"/>
      <c r="D1773" s="71"/>
    </row>
    <row r="1774" spans="2:4" x14ac:dyDescent="0.2">
      <c r="B1774" s="69"/>
      <c r="C1774" s="70"/>
      <c r="D1774" s="71"/>
    </row>
    <row r="1775" spans="2:4" x14ac:dyDescent="0.2">
      <c r="B1775" s="69"/>
      <c r="C1775" s="70"/>
      <c r="D1775" s="71"/>
    </row>
    <row r="1776" spans="2:4" x14ac:dyDescent="0.2">
      <c r="B1776" s="69"/>
      <c r="C1776" s="70"/>
      <c r="D1776" s="71"/>
    </row>
    <row r="1777" spans="2:4" x14ac:dyDescent="0.2">
      <c r="B1777" s="69"/>
      <c r="C1777" s="70"/>
      <c r="D1777" s="71"/>
    </row>
    <row r="1778" spans="2:4" x14ac:dyDescent="0.2">
      <c r="B1778" s="69"/>
      <c r="C1778" s="70"/>
      <c r="D1778" s="71"/>
    </row>
    <row r="1779" spans="2:4" x14ac:dyDescent="0.2">
      <c r="B1779" s="69"/>
      <c r="C1779" s="70"/>
      <c r="D1779" s="71"/>
    </row>
    <row r="1780" spans="2:4" x14ac:dyDescent="0.2">
      <c r="B1780" s="69"/>
      <c r="C1780" s="70"/>
      <c r="D1780" s="71"/>
    </row>
    <row r="1781" spans="2:4" x14ac:dyDescent="0.2">
      <c r="B1781" s="69"/>
      <c r="C1781" s="70"/>
      <c r="D1781" s="71"/>
    </row>
    <row r="1782" spans="2:4" x14ac:dyDescent="0.2">
      <c r="B1782" s="69"/>
      <c r="C1782" s="70"/>
      <c r="D1782" s="71"/>
    </row>
    <row r="1783" spans="2:4" x14ac:dyDescent="0.2">
      <c r="B1783" s="69"/>
      <c r="C1783" s="70"/>
      <c r="D1783" s="71"/>
    </row>
    <row r="1784" spans="2:4" x14ac:dyDescent="0.2">
      <c r="B1784" s="69"/>
      <c r="C1784" s="70"/>
      <c r="D1784" s="71"/>
    </row>
    <row r="1785" spans="2:4" x14ac:dyDescent="0.2">
      <c r="B1785" s="69"/>
      <c r="C1785" s="70"/>
      <c r="D1785" s="71"/>
    </row>
    <row r="1786" spans="2:4" x14ac:dyDescent="0.2">
      <c r="B1786" s="69"/>
      <c r="C1786" s="70"/>
      <c r="D1786" s="71"/>
    </row>
    <row r="1787" spans="2:4" x14ac:dyDescent="0.2">
      <c r="B1787" s="69"/>
      <c r="C1787" s="70"/>
      <c r="D1787" s="71"/>
    </row>
    <row r="1788" spans="2:4" x14ac:dyDescent="0.2">
      <c r="B1788" s="69"/>
      <c r="C1788" s="70"/>
      <c r="D1788" s="71"/>
    </row>
    <row r="1789" spans="2:4" x14ac:dyDescent="0.2">
      <c r="B1789" s="69"/>
      <c r="C1789" s="70"/>
      <c r="D1789" s="71"/>
    </row>
    <row r="1790" spans="2:4" x14ac:dyDescent="0.2">
      <c r="B1790" s="69"/>
      <c r="C1790" s="70"/>
      <c r="D1790" s="71"/>
    </row>
    <row r="1791" spans="2:4" x14ac:dyDescent="0.2">
      <c r="B1791" s="69"/>
      <c r="C1791" s="70"/>
      <c r="D1791" s="71"/>
    </row>
    <row r="1792" spans="2:4" x14ac:dyDescent="0.2">
      <c r="B1792" s="69"/>
      <c r="C1792" s="70"/>
      <c r="D1792" s="71"/>
    </row>
    <row r="1793" spans="2:4" x14ac:dyDescent="0.2">
      <c r="B1793" s="69"/>
      <c r="C1793" s="70"/>
      <c r="D1793" s="71"/>
    </row>
    <row r="1794" spans="2:4" x14ac:dyDescent="0.2">
      <c r="B1794" s="69"/>
      <c r="C1794" s="70"/>
      <c r="D1794" s="71"/>
    </row>
    <row r="1795" spans="2:4" x14ac:dyDescent="0.2">
      <c r="B1795" s="69"/>
      <c r="C1795" s="70"/>
      <c r="D1795" s="71"/>
    </row>
    <row r="1796" spans="2:4" x14ac:dyDescent="0.2">
      <c r="B1796" s="69"/>
      <c r="C1796" s="70"/>
      <c r="D1796" s="71"/>
    </row>
    <row r="1797" spans="2:4" x14ac:dyDescent="0.2">
      <c r="B1797" s="69"/>
      <c r="C1797" s="70"/>
      <c r="D1797" s="71"/>
    </row>
    <row r="1798" spans="2:4" x14ac:dyDescent="0.2">
      <c r="B1798" s="69"/>
      <c r="C1798" s="70"/>
      <c r="D1798" s="71"/>
    </row>
    <row r="1799" spans="2:4" x14ac:dyDescent="0.2">
      <c r="B1799" s="69"/>
      <c r="C1799" s="70"/>
      <c r="D1799" s="71"/>
    </row>
    <row r="1800" spans="2:4" x14ac:dyDescent="0.2">
      <c r="B1800" s="69"/>
      <c r="C1800" s="70"/>
      <c r="D1800" s="71"/>
    </row>
    <row r="1801" spans="2:4" x14ac:dyDescent="0.2">
      <c r="B1801" s="69"/>
      <c r="C1801" s="70"/>
      <c r="D1801" s="71"/>
    </row>
    <row r="1802" spans="2:4" x14ac:dyDescent="0.2">
      <c r="B1802" s="69"/>
      <c r="C1802" s="70"/>
      <c r="D1802" s="71"/>
    </row>
    <row r="1803" spans="2:4" x14ac:dyDescent="0.2">
      <c r="B1803" s="69"/>
      <c r="C1803" s="70"/>
      <c r="D1803" s="71"/>
    </row>
    <row r="1804" spans="2:4" x14ac:dyDescent="0.2">
      <c r="B1804" s="69"/>
      <c r="C1804" s="70"/>
      <c r="D1804" s="71"/>
    </row>
    <row r="1805" spans="2:4" x14ac:dyDescent="0.2">
      <c r="B1805" s="69"/>
      <c r="C1805" s="70"/>
      <c r="D1805" s="71"/>
    </row>
    <row r="1806" spans="2:4" x14ac:dyDescent="0.2">
      <c r="B1806" s="69"/>
      <c r="C1806" s="70"/>
      <c r="D1806" s="71"/>
    </row>
    <row r="1807" spans="2:4" x14ac:dyDescent="0.2">
      <c r="B1807" s="69"/>
      <c r="C1807" s="70"/>
      <c r="D1807" s="71"/>
    </row>
    <row r="1808" spans="2:4" x14ac:dyDescent="0.2">
      <c r="B1808" s="69"/>
      <c r="C1808" s="70"/>
      <c r="D1808" s="71"/>
    </row>
    <row r="1809" spans="2:4" x14ac:dyDescent="0.2">
      <c r="B1809" s="69"/>
      <c r="C1809" s="70"/>
      <c r="D1809" s="71"/>
    </row>
    <row r="1810" spans="2:4" x14ac:dyDescent="0.2">
      <c r="B1810" s="69"/>
      <c r="C1810" s="70"/>
      <c r="D1810" s="71"/>
    </row>
    <row r="1811" spans="2:4" x14ac:dyDescent="0.2">
      <c r="B1811" s="69"/>
      <c r="C1811" s="70"/>
      <c r="D1811" s="71"/>
    </row>
    <row r="1812" spans="2:4" x14ac:dyDescent="0.2">
      <c r="B1812" s="69"/>
      <c r="C1812" s="70"/>
      <c r="D1812" s="71"/>
    </row>
    <row r="1813" spans="2:4" x14ac:dyDescent="0.2">
      <c r="B1813" s="69"/>
      <c r="C1813" s="70"/>
      <c r="D1813" s="71"/>
    </row>
    <row r="1814" spans="2:4" x14ac:dyDescent="0.2">
      <c r="B1814" s="69"/>
      <c r="C1814" s="70"/>
      <c r="D1814" s="71"/>
    </row>
    <row r="1815" spans="2:4" x14ac:dyDescent="0.2">
      <c r="B1815" s="69"/>
      <c r="C1815" s="70"/>
      <c r="D1815" s="71"/>
    </row>
    <row r="1816" spans="2:4" x14ac:dyDescent="0.2">
      <c r="B1816" s="69"/>
      <c r="C1816" s="70"/>
      <c r="D1816" s="71"/>
    </row>
    <row r="1817" spans="2:4" x14ac:dyDescent="0.2">
      <c r="B1817" s="69"/>
      <c r="C1817" s="70"/>
      <c r="D1817" s="71"/>
    </row>
    <row r="1818" spans="2:4" x14ac:dyDescent="0.2">
      <c r="B1818" s="69"/>
      <c r="C1818" s="70"/>
      <c r="D1818" s="71"/>
    </row>
    <row r="1819" spans="2:4" x14ac:dyDescent="0.2">
      <c r="B1819" s="69"/>
      <c r="C1819" s="70"/>
      <c r="D1819" s="71"/>
    </row>
    <row r="1820" spans="2:4" x14ac:dyDescent="0.2">
      <c r="B1820" s="69"/>
      <c r="C1820" s="70"/>
      <c r="D1820" s="71"/>
    </row>
    <row r="1821" spans="2:4" x14ac:dyDescent="0.2">
      <c r="B1821" s="69"/>
      <c r="C1821" s="70"/>
      <c r="D1821" s="71"/>
    </row>
    <row r="1822" spans="2:4" x14ac:dyDescent="0.2">
      <c r="B1822" s="69"/>
      <c r="C1822" s="70"/>
      <c r="D1822" s="71"/>
    </row>
    <row r="1823" spans="2:4" x14ac:dyDescent="0.2">
      <c r="B1823" s="69"/>
      <c r="C1823" s="70"/>
      <c r="D1823" s="71"/>
    </row>
    <row r="1824" spans="2:4" x14ac:dyDescent="0.2">
      <c r="B1824" s="69"/>
      <c r="C1824" s="70"/>
      <c r="D1824" s="71"/>
    </row>
    <row r="1825" spans="2:4" x14ac:dyDescent="0.2">
      <c r="B1825" s="69"/>
      <c r="C1825" s="70"/>
      <c r="D1825" s="71"/>
    </row>
    <row r="1826" spans="2:4" x14ac:dyDescent="0.2">
      <c r="B1826" s="69"/>
      <c r="C1826" s="70"/>
      <c r="D1826" s="71"/>
    </row>
    <row r="1827" spans="2:4" x14ac:dyDescent="0.2">
      <c r="B1827" s="69"/>
      <c r="C1827" s="70"/>
      <c r="D1827" s="71"/>
    </row>
    <row r="1828" spans="2:4" x14ac:dyDescent="0.2">
      <c r="B1828" s="69"/>
      <c r="C1828" s="70"/>
      <c r="D1828" s="71"/>
    </row>
    <row r="1829" spans="2:4" x14ac:dyDescent="0.2">
      <c r="B1829" s="69"/>
      <c r="C1829" s="70"/>
      <c r="D1829" s="71"/>
    </row>
    <row r="1830" spans="2:4" x14ac:dyDescent="0.2">
      <c r="B1830" s="69"/>
      <c r="C1830" s="70"/>
      <c r="D1830" s="71"/>
    </row>
    <row r="1831" spans="2:4" x14ac:dyDescent="0.2">
      <c r="B1831" s="69"/>
      <c r="C1831" s="70"/>
      <c r="D1831" s="71"/>
    </row>
    <row r="1832" spans="2:4" x14ac:dyDescent="0.2">
      <c r="B1832" s="69"/>
      <c r="C1832" s="70"/>
      <c r="D1832" s="71"/>
    </row>
    <row r="1833" spans="2:4" x14ac:dyDescent="0.2">
      <c r="B1833" s="69"/>
      <c r="C1833" s="70"/>
      <c r="D1833" s="71"/>
    </row>
    <row r="1834" spans="2:4" x14ac:dyDescent="0.2">
      <c r="B1834" s="69"/>
      <c r="C1834" s="70"/>
      <c r="D1834" s="71"/>
    </row>
    <row r="1835" spans="2:4" x14ac:dyDescent="0.2">
      <c r="B1835" s="69"/>
      <c r="C1835" s="70"/>
      <c r="D1835" s="71"/>
    </row>
    <row r="1836" spans="2:4" x14ac:dyDescent="0.2">
      <c r="B1836" s="69"/>
      <c r="C1836" s="70"/>
      <c r="D1836" s="71"/>
    </row>
    <row r="1837" spans="2:4" x14ac:dyDescent="0.2">
      <c r="B1837" s="69"/>
      <c r="C1837" s="70"/>
      <c r="D1837" s="71"/>
    </row>
    <row r="1838" spans="2:4" x14ac:dyDescent="0.2">
      <c r="B1838" s="69"/>
      <c r="C1838" s="70"/>
      <c r="D1838" s="71"/>
    </row>
    <row r="1839" spans="2:4" x14ac:dyDescent="0.2">
      <c r="B1839" s="69"/>
      <c r="C1839" s="70"/>
      <c r="D1839" s="71"/>
    </row>
    <row r="1840" spans="2:4" x14ac:dyDescent="0.2">
      <c r="B1840" s="69"/>
      <c r="C1840" s="70"/>
      <c r="D1840" s="71"/>
    </row>
    <row r="1841" spans="2:4" x14ac:dyDescent="0.2">
      <c r="B1841" s="69"/>
      <c r="C1841" s="70"/>
      <c r="D1841" s="71"/>
    </row>
    <row r="1842" spans="2:4" x14ac:dyDescent="0.2">
      <c r="B1842" s="69"/>
      <c r="C1842" s="70"/>
      <c r="D1842" s="71"/>
    </row>
    <row r="1843" spans="2:4" x14ac:dyDescent="0.2">
      <c r="B1843" s="69"/>
      <c r="C1843" s="70"/>
      <c r="D1843" s="71"/>
    </row>
    <row r="1844" spans="2:4" x14ac:dyDescent="0.2">
      <c r="B1844" s="69"/>
      <c r="C1844" s="70"/>
      <c r="D1844" s="71"/>
    </row>
    <row r="1845" spans="2:4" x14ac:dyDescent="0.2">
      <c r="B1845" s="69"/>
      <c r="C1845" s="70"/>
      <c r="D1845" s="71"/>
    </row>
    <row r="1846" spans="2:4" x14ac:dyDescent="0.2">
      <c r="B1846" s="69"/>
      <c r="C1846" s="70"/>
      <c r="D1846" s="71"/>
    </row>
    <row r="1847" spans="2:4" x14ac:dyDescent="0.2">
      <c r="B1847" s="69"/>
      <c r="C1847" s="70"/>
      <c r="D1847" s="71"/>
    </row>
    <row r="1848" spans="2:4" x14ac:dyDescent="0.2">
      <c r="B1848" s="69"/>
      <c r="C1848" s="70"/>
      <c r="D1848" s="71"/>
    </row>
    <row r="1849" spans="2:4" x14ac:dyDescent="0.2">
      <c r="B1849" s="69"/>
      <c r="C1849" s="70"/>
      <c r="D1849" s="71"/>
    </row>
    <row r="1850" spans="2:4" x14ac:dyDescent="0.2">
      <c r="B1850" s="69"/>
      <c r="C1850" s="70"/>
      <c r="D1850" s="71"/>
    </row>
    <row r="1851" spans="2:4" x14ac:dyDescent="0.2">
      <c r="B1851" s="69"/>
      <c r="C1851" s="70"/>
      <c r="D1851" s="71"/>
    </row>
    <row r="1852" spans="2:4" x14ac:dyDescent="0.2">
      <c r="B1852" s="69"/>
      <c r="C1852" s="70"/>
      <c r="D1852" s="71"/>
    </row>
    <row r="1853" spans="2:4" x14ac:dyDescent="0.2">
      <c r="B1853" s="69"/>
      <c r="C1853" s="70"/>
      <c r="D1853" s="71"/>
    </row>
    <row r="1854" spans="2:4" x14ac:dyDescent="0.2">
      <c r="B1854" s="69"/>
      <c r="C1854" s="70"/>
      <c r="D1854" s="71"/>
    </row>
    <row r="1855" spans="2:4" x14ac:dyDescent="0.2">
      <c r="B1855" s="69"/>
      <c r="C1855" s="70"/>
      <c r="D1855" s="71"/>
    </row>
    <row r="1856" spans="2:4" x14ac:dyDescent="0.2">
      <c r="B1856" s="69"/>
      <c r="C1856" s="70"/>
      <c r="D1856" s="71"/>
    </row>
    <row r="1857" spans="2:4" x14ac:dyDescent="0.2">
      <c r="B1857" s="69"/>
      <c r="C1857" s="70"/>
      <c r="D1857" s="71"/>
    </row>
    <row r="1858" spans="2:4" x14ac:dyDescent="0.2">
      <c r="B1858" s="69"/>
      <c r="C1858" s="70"/>
      <c r="D1858" s="71"/>
    </row>
    <row r="1859" spans="2:4" x14ac:dyDescent="0.2">
      <c r="B1859" s="69"/>
      <c r="C1859" s="70"/>
      <c r="D1859" s="71"/>
    </row>
    <row r="1860" spans="2:4" x14ac:dyDescent="0.2">
      <c r="B1860" s="69"/>
      <c r="C1860" s="70"/>
      <c r="D1860" s="71"/>
    </row>
    <row r="1861" spans="2:4" x14ac:dyDescent="0.2">
      <c r="B1861" s="69"/>
      <c r="C1861" s="70"/>
      <c r="D1861" s="71"/>
    </row>
    <row r="1862" spans="2:4" x14ac:dyDescent="0.2">
      <c r="B1862" s="69"/>
      <c r="C1862" s="70"/>
      <c r="D1862" s="71"/>
    </row>
    <row r="1863" spans="2:4" x14ac:dyDescent="0.2">
      <c r="B1863" s="69"/>
      <c r="C1863" s="70"/>
      <c r="D1863" s="71"/>
    </row>
    <row r="1864" spans="2:4" x14ac:dyDescent="0.2">
      <c r="B1864" s="69"/>
      <c r="C1864" s="70"/>
      <c r="D1864" s="71"/>
    </row>
    <row r="1865" spans="2:4" x14ac:dyDescent="0.2">
      <c r="B1865" s="69"/>
      <c r="C1865" s="70"/>
      <c r="D1865" s="71"/>
    </row>
    <row r="1866" spans="2:4" x14ac:dyDescent="0.2">
      <c r="B1866" s="69"/>
      <c r="C1866" s="70"/>
      <c r="D1866" s="71"/>
    </row>
    <row r="1867" spans="2:4" x14ac:dyDescent="0.2">
      <c r="B1867" s="69"/>
      <c r="C1867" s="70"/>
      <c r="D1867" s="71"/>
    </row>
    <row r="1868" spans="2:4" x14ac:dyDescent="0.2">
      <c r="B1868" s="69"/>
      <c r="C1868" s="70"/>
      <c r="D1868" s="71"/>
    </row>
    <row r="1869" spans="2:4" x14ac:dyDescent="0.2">
      <c r="B1869" s="69"/>
      <c r="C1869" s="70"/>
      <c r="D1869" s="71"/>
    </row>
    <row r="1870" spans="2:4" x14ac:dyDescent="0.2">
      <c r="B1870" s="69"/>
      <c r="C1870" s="70"/>
      <c r="D1870" s="71"/>
    </row>
    <row r="1871" spans="2:4" x14ac:dyDescent="0.2">
      <c r="B1871" s="69"/>
      <c r="C1871" s="70"/>
      <c r="D1871" s="71"/>
    </row>
    <row r="1872" spans="2:4" x14ac:dyDescent="0.2">
      <c r="B1872" s="69"/>
      <c r="C1872" s="70"/>
      <c r="D1872" s="71"/>
    </row>
    <row r="1873" spans="2:4" x14ac:dyDescent="0.2">
      <c r="B1873" s="69"/>
      <c r="C1873" s="70"/>
      <c r="D1873" s="71"/>
    </row>
    <row r="1874" spans="2:4" x14ac:dyDescent="0.2">
      <c r="B1874" s="69"/>
      <c r="C1874" s="70"/>
      <c r="D1874" s="71"/>
    </row>
    <row r="1875" spans="2:4" x14ac:dyDescent="0.2">
      <c r="B1875" s="69"/>
      <c r="C1875" s="70"/>
      <c r="D1875" s="71"/>
    </row>
    <row r="1876" spans="2:4" x14ac:dyDescent="0.2">
      <c r="B1876" s="69"/>
      <c r="C1876" s="70"/>
      <c r="D1876" s="71"/>
    </row>
    <row r="1877" spans="2:4" x14ac:dyDescent="0.2">
      <c r="B1877" s="69"/>
      <c r="C1877" s="70"/>
      <c r="D1877" s="71"/>
    </row>
    <row r="1878" spans="2:4" x14ac:dyDescent="0.2">
      <c r="B1878" s="69"/>
      <c r="C1878" s="70"/>
      <c r="D1878" s="71"/>
    </row>
    <row r="1879" spans="2:4" x14ac:dyDescent="0.2">
      <c r="B1879" s="69"/>
      <c r="C1879" s="70"/>
      <c r="D1879" s="71"/>
    </row>
    <row r="1880" spans="2:4" x14ac:dyDescent="0.2">
      <c r="B1880" s="69"/>
      <c r="C1880" s="70"/>
      <c r="D1880" s="71"/>
    </row>
    <row r="1881" spans="2:4" x14ac:dyDescent="0.2">
      <c r="B1881" s="69"/>
      <c r="C1881" s="70"/>
      <c r="D1881" s="71"/>
    </row>
    <row r="1882" spans="2:4" x14ac:dyDescent="0.2">
      <c r="B1882" s="69"/>
      <c r="C1882" s="70"/>
      <c r="D1882" s="71"/>
    </row>
    <row r="1883" spans="2:4" x14ac:dyDescent="0.2">
      <c r="B1883" s="69"/>
      <c r="C1883" s="70"/>
      <c r="D1883" s="71"/>
    </row>
    <row r="1884" spans="2:4" x14ac:dyDescent="0.2">
      <c r="B1884" s="69"/>
      <c r="C1884" s="70"/>
      <c r="D1884" s="71"/>
    </row>
    <row r="1885" spans="2:4" x14ac:dyDescent="0.2">
      <c r="B1885" s="69"/>
      <c r="C1885" s="70"/>
      <c r="D1885" s="71"/>
    </row>
    <row r="1886" spans="2:4" x14ac:dyDescent="0.2">
      <c r="B1886" s="69"/>
      <c r="C1886" s="70"/>
      <c r="D1886" s="71"/>
    </row>
    <row r="1887" spans="2:4" x14ac:dyDescent="0.2">
      <c r="B1887" s="69"/>
      <c r="C1887" s="70"/>
      <c r="D1887" s="71"/>
    </row>
    <row r="1888" spans="2:4" x14ac:dyDescent="0.2">
      <c r="B1888" s="69"/>
      <c r="C1888" s="70"/>
      <c r="D1888" s="71"/>
    </row>
    <row r="1889" spans="2:4" x14ac:dyDescent="0.2">
      <c r="B1889" s="69"/>
      <c r="C1889" s="70"/>
      <c r="D1889" s="71"/>
    </row>
    <row r="1890" spans="2:4" x14ac:dyDescent="0.2">
      <c r="B1890" s="69"/>
      <c r="C1890" s="70"/>
      <c r="D1890" s="71"/>
    </row>
    <row r="1891" spans="2:4" x14ac:dyDescent="0.2">
      <c r="B1891" s="69"/>
      <c r="C1891" s="70"/>
      <c r="D1891" s="71"/>
    </row>
    <row r="1892" spans="2:4" x14ac:dyDescent="0.2">
      <c r="B1892" s="69"/>
      <c r="C1892" s="70"/>
      <c r="D1892" s="71"/>
    </row>
    <row r="1893" spans="2:4" x14ac:dyDescent="0.2">
      <c r="B1893" s="69"/>
      <c r="C1893" s="70"/>
      <c r="D1893" s="71"/>
    </row>
    <row r="1894" spans="2:4" x14ac:dyDescent="0.2">
      <c r="B1894" s="69"/>
      <c r="C1894" s="70"/>
      <c r="D1894" s="71"/>
    </row>
    <row r="1895" spans="2:4" x14ac:dyDescent="0.2">
      <c r="B1895" s="69"/>
      <c r="C1895" s="70"/>
      <c r="D1895" s="71"/>
    </row>
    <row r="1896" spans="2:4" x14ac:dyDescent="0.2">
      <c r="B1896" s="69"/>
      <c r="C1896" s="70"/>
      <c r="D1896" s="71"/>
    </row>
    <row r="1897" spans="2:4" x14ac:dyDescent="0.2">
      <c r="B1897" s="69"/>
      <c r="C1897" s="70"/>
      <c r="D1897" s="71"/>
    </row>
    <row r="1898" spans="2:4" x14ac:dyDescent="0.2">
      <c r="B1898" s="69"/>
      <c r="C1898" s="70"/>
      <c r="D1898" s="71"/>
    </row>
    <row r="1899" spans="2:4" x14ac:dyDescent="0.2">
      <c r="B1899" s="69"/>
      <c r="C1899" s="70"/>
      <c r="D1899" s="71"/>
    </row>
    <row r="1900" spans="2:4" x14ac:dyDescent="0.2">
      <c r="B1900" s="69"/>
      <c r="C1900" s="70"/>
      <c r="D1900" s="71"/>
    </row>
    <row r="1901" spans="2:4" x14ac:dyDescent="0.2">
      <c r="B1901" s="69"/>
      <c r="C1901" s="70"/>
      <c r="D1901" s="71"/>
    </row>
    <row r="1902" spans="2:4" x14ac:dyDescent="0.2">
      <c r="B1902" s="69"/>
      <c r="C1902" s="70"/>
      <c r="D1902" s="71"/>
    </row>
    <row r="1903" spans="2:4" x14ac:dyDescent="0.2">
      <c r="B1903" s="69"/>
      <c r="C1903" s="70"/>
      <c r="D1903" s="71"/>
    </row>
    <row r="1904" spans="2:4" x14ac:dyDescent="0.2">
      <c r="B1904" s="69"/>
      <c r="C1904" s="70"/>
      <c r="D1904" s="71"/>
    </row>
    <row r="1905" spans="2:4" x14ac:dyDescent="0.2">
      <c r="B1905" s="69"/>
      <c r="C1905" s="70"/>
      <c r="D1905" s="71"/>
    </row>
    <row r="1906" spans="2:4" x14ac:dyDescent="0.2">
      <c r="B1906" s="69"/>
      <c r="C1906" s="70"/>
      <c r="D1906" s="71"/>
    </row>
    <row r="1907" spans="2:4" x14ac:dyDescent="0.2">
      <c r="B1907" s="69"/>
      <c r="C1907" s="70"/>
      <c r="D1907" s="71"/>
    </row>
    <row r="1908" spans="2:4" x14ac:dyDescent="0.2">
      <c r="B1908" s="69"/>
      <c r="C1908" s="70"/>
      <c r="D1908" s="71"/>
    </row>
    <row r="1909" spans="2:4" x14ac:dyDescent="0.2">
      <c r="B1909" s="69"/>
      <c r="C1909" s="70"/>
      <c r="D1909" s="71"/>
    </row>
    <row r="1910" spans="2:4" x14ac:dyDescent="0.2">
      <c r="B1910" s="69"/>
      <c r="C1910" s="70"/>
      <c r="D1910" s="71"/>
    </row>
    <row r="1911" spans="2:4" x14ac:dyDescent="0.2">
      <c r="B1911" s="69"/>
      <c r="C1911" s="70"/>
      <c r="D1911" s="71"/>
    </row>
    <row r="1912" spans="2:4" x14ac:dyDescent="0.2">
      <c r="B1912" s="69"/>
      <c r="C1912" s="70"/>
      <c r="D1912" s="71"/>
    </row>
    <row r="1913" spans="2:4" x14ac:dyDescent="0.2">
      <c r="B1913" s="69"/>
      <c r="C1913" s="70"/>
      <c r="D1913" s="71"/>
    </row>
    <row r="1914" spans="2:4" x14ac:dyDescent="0.2">
      <c r="B1914" s="69"/>
      <c r="C1914" s="70"/>
      <c r="D1914" s="71"/>
    </row>
    <row r="1915" spans="2:4" x14ac:dyDescent="0.2">
      <c r="B1915" s="69"/>
      <c r="C1915" s="70"/>
      <c r="D1915" s="71"/>
    </row>
    <row r="1916" spans="2:4" x14ac:dyDescent="0.2">
      <c r="B1916" s="69"/>
      <c r="C1916" s="70"/>
      <c r="D1916" s="71"/>
    </row>
    <row r="1917" spans="2:4" x14ac:dyDescent="0.2">
      <c r="B1917" s="69"/>
      <c r="C1917" s="70"/>
      <c r="D1917" s="71"/>
    </row>
    <row r="1918" spans="2:4" x14ac:dyDescent="0.2">
      <c r="B1918" s="69"/>
      <c r="C1918" s="70"/>
      <c r="D1918" s="71"/>
    </row>
    <row r="1919" spans="2:4" x14ac:dyDescent="0.2">
      <c r="B1919" s="69"/>
      <c r="C1919" s="70"/>
      <c r="D1919" s="71"/>
    </row>
    <row r="1920" spans="2:4" x14ac:dyDescent="0.2">
      <c r="B1920" s="69"/>
      <c r="C1920" s="70"/>
      <c r="D1920" s="71"/>
    </row>
    <row r="1921" spans="2:4" x14ac:dyDescent="0.2">
      <c r="B1921" s="69"/>
      <c r="C1921" s="70"/>
      <c r="D1921" s="71"/>
    </row>
    <row r="1922" spans="2:4" x14ac:dyDescent="0.2">
      <c r="B1922" s="69"/>
      <c r="C1922" s="70"/>
      <c r="D1922" s="71"/>
    </row>
    <row r="1923" spans="2:4" x14ac:dyDescent="0.2">
      <c r="B1923" s="69"/>
      <c r="C1923" s="70"/>
      <c r="D1923" s="71"/>
    </row>
    <row r="1924" spans="2:4" x14ac:dyDescent="0.2">
      <c r="B1924" s="69"/>
      <c r="C1924" s="70"/>
      <c r="D1924" s="71"/>
    </row>
    <row r="1925" spans="2:4" x14ac:dyDescent="0.2">
      <c r="B1925" s="69"/>
      <c r="C1925" s="70"/>
      <c r="D1925" s="71"/>
    </row>
    <row r="1926" spans="2:4" x14ac:dyDescent="0.2">
      <c r="B1926" s="69"/>
      <c r="C1926" s="70"/>
      <c r="D1926" s="71"/>
    </row>
    <row r="1927" spans="2:4" x14ac:dyDescent="0.2">
      <c r="B1927" s="69"/>
      <c r="C1927" s="70"/>
      <c r="D1927" s="71"/>
    </row>
    <row r="1928" spans="2:4" x14ac:dyDescent="0.2">
      <c r="B1928" s="69"/>
      <c r="C1928" s="70"/>
      <c r="D1928" s="71"/>
    </row>
    <row r="1929" spans="2:4" x14ac:dyDescent="0.2">
      <c r="B1929" s="69"/>
      <c r="C1929" s="70"/>
      <c r="D1929" s="71"/>
    </row>
    <row r="1930" spans="2:4" x14ac:dyDescent="0.2">
      <c r="B1930" s="69"/>
      <c r="C1930" s="70"/>
      <c r="D1930" s="71"/>
    </row>
    <row r="1931" spans="2:4" x14ac:dyDescent="0.2">
      <c r="B1931" s="69"/>
      <c r="C1931" s="70"/>
      <c r="D1931" s="71"/>
    </row>
    <row r="1932" spans="2:4" x14ac:dyDescent="0.2">
      <c r="B1932" s="69"/>
      <c r="C1932" s="70"/>
      <c r="D1932" s="71"/>
    </row>
    <row r="1933" spans="2:4" x14ac:dyDescent="0.2">
      <c r="B1933" s="69"/>
      <c r="C1933" s="70"/>
      <c r="D1933" s="71"/>
    </row>
    <row r="1934" spans="2:4" x14ac:dyDescent="0.2">
      <c r="B1934" s="69"/>
      <c r="C1934" s="70"/>
      <c r="D1934" s="71"/>
    </row>
    <row r="1935" spans="2:4" x14ac:dyDescent="0.2">
      <c r="B1935" s="69"/>
      <c r="C1935" s="70"/>
      <c r="D1935" s="71"/>
    </row>
    <row r="1936" spans="2:4" x14ac:dyDescent="0.2">
      <c r="B1936" s="69"/>
      <c r="C1936" s="70"/>
      <c r="D1936" s="71"/>
    </row>
    <row r="1937" spans="2:4" x14ac:dyDescent="0.2">
      <c r="B1937" s="69"/>
      <c r="C1937" s="70"/>
      <c r="D1937" s="71"/>
    </row>
    <row r="1938" spans="2:4" x14ac:dyDescent="0.2">
      <c r="B1938" s="69"/>
      <c r="C1938" s="70"/>
      <c r="D1938" s="71"/>
    </row>
    <row r="1939" spans="2:4" x14ac:dyDescent="0.2">
      <c r="B1939" s="69"/>
      <c r="C1939" s="70"/>
      <c r="D1939" s="71"/>
    </row>
    <row r="1940" spans="2:4" x14ac:dyDescent="0.2">
      <c r="B1940" s="69"/>
      <c r="C1940" s="70"/>
      <c r="D1940" s="71"/>
    </row>
    <row r="1941" spans="2:4" x14ac:dyDescent="0.2">
      <c r="B1941" s="69"/>
      <c r="C1941" s="70"/>
      <c r="D1941" s="71"/>
    </row>
    <row r="1942" spans="2:4" x14ac:dyDescent="0.2">
      <c r="B1942" s="69"/>
      <c r="C1942" s="70"/>
      <c r="D1942" s="71"/>
    </row>
    <row r="1943" spans="2:4" x14ac:dyDescent="0.2">
      <c r="B1943" s="69"/>
      <c r="C1943" s="70"/>
      <c r="D1943" s="71"/>
    </row>
    <row r="1944" spans="2:4" x14ac:dyDescent="0.2">
      <c r="B1944" s="69"/>
      <c r="C1944" s="70"/>
      <c r="D1944" s="71"/>
    </row>
    <row r="1945" spans="2:4" x14ac:dyDescent="0.2">
      <c r="B1945" s="69"/>
      <c r="C1945" s="70"/>
      <c r="D1945" s="71"/>
    </row>
    <row r="1946" spans="2:4" x14ac:dyDescent="0.2">
      <c r="B1946" s="69"/>
      <c r="C1946" s="70"/>
      <c r="D1946" s="71"/>
    </row>
    <row r="1947" spans="2:4" x14ac:dyDescent="0.2">
      <c r="B1947" s="69"/>
      <c r="C1947" s="70"/>
      <c r="D1947" s="71"/>
    </row>
    <row r="1948" spans="2:4" x14ac:dyDescent="0.2">
      <c r="B1948" s="69"/>
      <c r="C1948" s="70"/>
      <c r="D1948" s="71"/>
    </row>
    <row r="1949" spans="2:4" x14ac:dyDescent="0.2">
      <c r="B1949" s="69"/>
      <c r="C1949" s="70"/>
      <c r="D1949" s="71"/>
    </row>
    <row r="1950" spans="2:4" x14ac:dyDescent="0.2">
      <c r="B1950" s="69"/>
      <c r="C1950" s="70"/>
      <c r="D1950" s="71"/>
    </row>
    <row r="1951" spans="2:4" x14ac:dyDescent="0.2">
      <c r="B1951" s="69"/>
      <c r="C1951" s="70"/>
      <c r="D1951" s="71"/>
    </row>
    <row r="1952" spans="2:4" x14ac:dyDescent="0.2">
      <c r="B1952" s="69"/>
      <c r="C1952" s="70"/>
      <c r="D1952" s="71"/>
    </row>
    <row r="1953" spans="2:4" x14ac:dyDescent="0.2">
      <c r="B1953" s="69"/>
      <c r="C1953" s="70"/>
      <c r="D1953" s="71"/>
    </row>
    <row r="1954" spans="2:4" x14ac:dyDescent="0.2">
      <c r="B1954" s="69"/>
      <c r="C1954" s="70"/>
      <c r="D1954" s="71"/>
    </row>
    <row r="1955" spans="2:4" x14ac:dyDescent="0.2">
      <c r="B1955" s="69"/>
      <c r="C1955" s="70"/>
      <c r="D1955" s="71"/>
    </row>
    <row r="1956" spans="2:4" x14ac:dyDescent="0.2">
      <c r="B1956" s="69"/>
      <c r="C1956" s="70"/>
      <c r="D1956" s="71"/>
    </row>
    <row r="1957" spans="2:4" x14ac:dyDescent="0.2">
      <c r="B1957" s="69"/>
      <c r="C1957" s="70"/>
      <c r="D1957" s="71"/>
    </row>
    <row r="1958" spans="2:4" x14ac:dyDescent="0.2">
      <c r="B1958" s="69"/>
      <c r="C1958" s="70"/>
      <c r="D1958" s="71"/>
    </row>
    <row r="1959" spans="2:4" x14ac:dyDescent="0.2">
      <c r="B1959" s="69"/>
      <c r="C1959" s="70"/>
      <c r="D1959" s="71"/>
    </row>
    <row r="1960" spans="2:4" x14ac:dyDescent="0.2">
      <c r="B1960" s="69"/>
      <c r="C1960" s="70"/>
      <c r="D1960" s="71"/>
    </row>
    <row r="1961" spans="2:4" x14ac:dyDescent="0.2">
      <c r="B1961" s="69"/>
      <c r="C1961" s="70"/>
      <c r="D1961" s="71"/>
    </row>
    <row r="1962" spans="2:4" x14ac:dyDescent="0.2">
      <c r="B1962" s="69"/>
      <c r="C1962" s="70"/>
      <c r="D1962" s="71"/>
    </row>
    <row r="1963" spans="2:4" x14ac:dyDescent="0.2">
      <c r="B1963" s="69"/>
      <c r="C1963" s="70"/>
      <c r="D1963" s="71"/>
    </row>
    <row r="1964" spans="2:4" x14ac:dyDescent="0.2">
      <c r="B1964" s="69"/>
      <c r="C1964" s="70"/>
      <c r="D1964" s="71"/>
    </row>
    <row r="1965" spans="2:4" x14ac:dyDescent="0.2">
      <c r="B1965" s="69"/>
      <c r="C1965" s="70"/>
      <c r="D1965" s="71"/>
    </row>
    <row r="1966" spans="2:4" x14ac:dyDescent="0.2">
      <c r="B1966" s="69"/>
      <c r="C1966" s="70"/>
      <c r="D1966" s="71"/>
    </row>
    <row r="1967" spans="2:4" x14ac:dyDescent="0.2">
      <c r="B1967" s="69"/>
      <c r="C1967" s="70"/>
      <c r="D1967" s="71"/>
    </row>
    <row r="1968" spans="2:4" x14ac:dyDescent="0.2">
      <c r="B1968" s="69"/>
      <c r="C1968" s="70"/>
      <c r="D1968" s="71"/>
    </row>
    <row r="1969" spans="2:4" x14ac:dyDescent="0.2">
      <c r="B1969" s="69"/>
      <c r="C1969" s="70"/>
      <c r="D1969" s="71"/>
    </row>
    <row r="1970" spans="2:4" x14ac:dyDescent="0.2">
      <c r="B1970" s="69"/>
      <c r="C1970" s="70"/>
      <c r="D1970" s="71"/>
    </row>
    <row r="1971" spans="2:4" x14ac:dyDescent="0.2">
      <c r="B1971" s="69"/>
      <c r="C1971" s="70"/>
      <c r="D1971" s="71"/>
    </row>
    <row r="1972" spans="2:4" x14ac:dyDescent="0.2">
      <c r="B1972" s="69"/>
      <c r="C1972" s="70"/>
      <c r="D1972" s="71"/>
    </row>
    <row r="1973" spans="2:4" x14ac:dyDescent="0.2">
      <c r="B1973" s="69"/>
      <c r="C1973" s="70"/>
      <c r="D1973" s="71"/>
    </row>
    <row r="1974" spans="2:4" x14ac:dyDescent="0.2">
      <c r="B1974" s="69"/>
      <c r="C1974" s="70"/>
      <c r="D1974" s="71"/>
    </row>
    <row r="1975" spans="2:4" x14ac:dyDescent="0.2">
      <c r="B1975" s="69"/>
      <c r="C1975" s="70"/>
      <c r="D1975" s="71"/>
    </row>
    <row r="1976" spans="2:4" x14ac:dyDescent="0.2">
      <c r="B1976" s="69"/>
      <c r="C1976" s="70"/>
      <c r="D1976" s="71"/>
    </row>
    <row r="1977" spans="2:4" x14ac:dyDescent="0.2">
      <c r="B1977" s="69"/>
      <c r="C1977" s="70"/>
      <c r="D1977" s="71"/>
    </row>
    <row r="1978" spans="2:4" x14ac:dyDescent="0.2">
      <c r="B1978" s="69"/>
      <c r="C1978" s="70"/>
      <c r="D1978" s="71"/>
    </row>
    <row r="1979" spans="2:4" x14ac:dyDescent="0.2">
      <c r="B1979" s="69"/>
      <c r="C1979" s="70"/>
      <c r="D1979" s="71"/>
    </row>
    <row r="1980" spans="2:4" x14ac:dyDescent="0.2">
      <c r="B1980" s="69"/>
      <c r="C1980" s="70"/>
      <c r="D1980" s="71"/>
    </row>
    <row r="1981" spans="2:4" x14ac:dyDescent="0.2">
      <c r="B1981" s="69"/>
      <c r="C1981" s="70"/>
      <c r="D1981" s="71"/>
    </row>
    <row r="1982" spans="2:4" x14ac:dyDescent="0.2">
      <c r="B1982" s="69"/>
      <c r="C1982" s="70"/>
      <c r="D1982" s="71"/>
    </row>
    <row r="1983" spans="2:4" x14ac:dyDescent="0.2">
      <c r="B1983" s="69"/>
      <c r="C1983" s="70"/>
      <c r="D1983" s="71"/>
    </row>
    <row r="1984" spans="2:4" x14ac:dyDescent="0.2">
      <c r="B1984" s="69"/>
      <c r="C1984" s="70"/>
      <c r="D1984" s="71"/>
    </row>
    <row r="1985" spans="2:4" x14ac:dyDescent="0.2">
      <c r="B1985" s="69"/>
      <c r="C1985" s="70"/>
      <c r="D1985" s="71"/>
    </row>
    <row r="1986" spans="2:4" x14ac:dyDescent="0.2">
      <c r="B1986" s="69"/>
      <c r="C1986" s="70"/>
      <c r="D1986" s="71"/>
    </row>
    <row r="1987" spans="2:4" x14ac:dyDescent="0.2">
      <c r="B1987" s="69"/>
      <c r="C1987" s="70"/>
      <c r="D1987" s="71"/>
    </row>
    <row r="1988" spans="2:4" x14ac:dyDescent="0.2">
      <c r="B1988" s="69"/>
      <c r="C1988" s="70"/>
      <c r="D1988" s="71"/>
    </row>
    <row r="1989" spans="2:4" x14ac:dyDescent="0.2">
      <c r="B1989" s="69"/>
      <c r="C1989" s="70"/>
      <c r="D1989" s="71"/>
    </row>
    <row r="1990" spans="2:4" x14ac:dyDescent="0.2">
      <c r="B1990" s="69"/>
      <c r="C1990" s="70"/>
      <c r="D1990" s="71"/>
    </row>
    <row r="1991" spans="2:4" x14ac:dyDescent="0.2">
      <c r="B1991" s="69"/>
      <c r="C1991" s="70"/>
      <c r="D1991" s="71"/>
    </row>
    <row r="1992" spans="2:4" x14ac:dyDescent="0.2">
      <c r="B1992" s="69"/>
      <c r="C1992" s="70"/>
      <c r="D1992" s="71"/>
    </row>
    <row r="1993" spans="2:4" x14ac:dyDescent="0.2">
      <c r="B1993" s="69"/>
      <c r="C1993" s="70"/>
      <c r="D1993" s="71"/>
    </row>
    <row r="1994" spans="2:4" x14ac:dyDescent="0.2">
      <c r="B1994" s="69"/>
      <c r="C1994" s="70"/>
      <c r="D1994" s="71"/>
    </row>
    <row r="1995" spans="2:4" x14ac:dyDescent="0.2">
      <c r="B1995" s="69"/>
      <c r="C1995" s="70"/>
      <c r="D1995" s="71"/>
    </row>
    <row r="1996" spans="2:4" x14ac:dyDescent="0.2">
      <c r="B1996" s="69"/>
      <c r="C1996" s="70"/>
      <c r="D1996" s="71"/>
    </row>
    <row r="1997" spans="2:4" x14ac:dyDescent="0.2">
      <c r="B1997" s="69"/>
      <c r="C1997" s="70"/>
      <c r="D1997" s="71"/>
    </row>
    <row r="1998" spans="2:4" x14ac:dyDescent="0.2">
      <c r="B1998" s="69"/>
      <c r="C1998" s="70"/>
      <c r="D1998" s="71"/>
    </row>
    <row r="1999" spans="2:4" x14ac:dyDescent="0.2">
      <c r="B1999" s="69"/>
      <c r="C1999" s="70"/>
      <c r="D1999" s="71"/>
    </row>
    <row r="2000" spans="2:4" x14ac:dyDescent="0.2">
      <c r="B2000" s="69"/>
      <c r="C2000" s="70"/>
      <c r="D2000" s="71"/>
    </row>
    <row r="2001" spans="2:4" x14ac:dyDescent="0.2">
      <c r="B2001" s="69"/>
      <c r="C2001" s="70"/>
      <c r="D2001" s="71"/>
    </row>
    <row r="2002" spans="2:4" x14ac:dyDescent="0.2">
      <c r="B2002" s="69"/>
      <c r="C2002" s="70"/>
      <c r="D2002" s="71"/>
    </row>
    <row r="2003" spans="2:4" x14ac:dyDescent="0.2">
      <c r="B2003" s="69"/>
      <c r="C2003" s="70"/>
      <c r="D2003" s="71"/>
    </row>
    <row r="2004" spans="2:4" x14ac:dyDescent="0.2">
      <c r="B2004" s="69"/>
      <c r="C2004" s="70"/>
      <c r="D2004" s="71"/>
    </row>
    <row r="2005" spans="2:4" x14ac:dyDescent="0.2">
      <c r="B2005" s="69"/>
      <c r="C2005" s="70"/>
      <c r="D2005" s="71"/>
    </row>
    <row r="2006" spans="2:4" x14ac:dyDescent="0.2">
      <c r="B2006" s="69"/>
      <c r="C2006" s="70"/>
      <c r="D2006" s="71"/>
    </row>
    <row r="2007" spans="2:4" x14ac:dyDescent="0.2">
      <c r="B2007" s="69"/>
      <c r="C2007" s="70"/>
      <c r="D2007" s="71"/>
    </row>
    <row r="2008" spans="2:4" x14ac:dyDescent="0.2">
      <c r="B2008" s="69"/>
      <c r="C2008" s="70"/>
      <c r="D2008" s="71"/>
    </row>
    <row r="2009" spans="2:4" x14ac:dyDescent="0.2">
      <c r="B2009" s="69"/>
      <c r="C2009" s="70"/>
      <c r="D2009" s="71"/>
    </row>
    <row r="2010" spans="2:4" x14ac:dyDescent="0.2">
      <c r="B2010" s="69"/>
      <c r="C2010" s="70"/>
      <c r="D2010" s="71"/>
    </row>
    <row r="2011" spans="2:4" x14ac:dyDescent="0.2">
      <c r="B2011" s="69"/>
      <c r="C2011" s="70"/>
      <c r="D2011" s="71"/>
    </row>
    <row r="2012" spans="2:4" x14ac:dyDescent="0.2">
      <c r="B2012" s="69"/>
      <c r="C2012" s="70"/>
      <c r="D2012" s="71"/>
    </row>
    <row r="2013" spans="2:4" x14ac:dyDescent="0.2">
      <c r="B2013" s="69"/>
      <c r="C2013" s="70"/>
      <c r="D2013" s="71"/>
    </row>
    <row r="2014" spans="2:4" x14ac:dyDescent="0.2">
      <c r="B2014" s="69"/>
      <c r="C2014" s="70"/>
      <c r="D2014" s="71"/>
    </row>
    <row r="2015" spans="2:4" x14ac:dyDescent="0.2">
      <c r="B2015" s="69"/>
      <c r="C2015" s="70"/>
      <c r="D2015" s="71"/>
    </row>
    <row r="2016" spans="2:4" x14ac:dyDescent="0.2">
      <c r="B2016" s="69"/>
      <c r="C2016" s="70"/>
      <c r="D2016" s="71"/>
    </row>
    <row r="2017" spans="2:4" x14ac:dyDescent="0.2">
      <c r="B2017" s="69"/>
      <c r="C2017" s="70"/>
      <c r="D2017" s="71"/>
    </row>
    <row r="2018" spans="2:4" x14ac:dyDescent="0.2">
      <c r="B2018" s="69"/>
      <c r="C2018" s="70"/>
      <c r="D2018" s="71"/>
    </row>
    <row r="2019" spans="2:4" x14ac:dyDescent="0.2">
      <c r="B2019" s="69"/>
      <c r="C2019" s="70"/>
      <c r="D2019" s="71"/>
    </row>
    <row r="2020" spans="2:4" x14ac:dyDescent="0.2">
      <c r="B2020" s="69"/>
      <c r="C2020" s="70"/>
      <c r="D2020" s="71"/>
    </row>
    <row r="2021" spans="2:4" x14ac:dyDescent="0.2">
      <c r="B2021" s="69"/>
      <c r="C2021" s="70"/>
      <c r="D2021" s="71"/>
    </row>
    <row r="2022" spans="2:4" x14ac:dyDescent="0.2">
      <c r="B2022" s="69"/>
      <c r="C2022" s="70"/>
      <c r="D2022" s="71"/>
    </row>
    <row r="2023" spans="2:4" x14ac:dyDescent="0.2">
      <c r="B2023" s="69"/>
      <c r="C2023" s="70"/>
      <c r="D2023" s="71"/>
    </row>
    <row r="2024" spans="2:4" x14ac:dyDescent="0.2">
      <c r="B2024" s="69"/>
      <c r="C2024" s="70"/>
      <c r="D2024" s="71"/>
    </row>
    <row r="2025" spans="2:4" x14ac:dyDescent="0.2">
      <c r="B2025" s="69"/>
      <c r="C2025" s="70"/>
      <c r="D2025" s="71"/>
    </row>
    <row r="2026" spans="2:4" x14ac:dyDescent="0.2">
      <c r="B2026" s="69"/>
      <c r="C2026" s="70"/>
      <c r="D2026" s="71"/>
    </row>
    <row r="2027" spans="2:4" x14ac:dyDescent="0.2">
      <c r="B2027" s="69"/>
      <c r="C2027" s="70"/>
      <c r="D2027" s="71"/>
    </row>
    <row r="2028" spans="2:4" x14ac:dyDescent="0.2">
      <c r="B2028" s="69"/>
      <c r="C2028" s="70"/>
      <c r="D2028" s="71"/>
    </row>
    <row r="2029" spans="2:4" x14ac:dyDescent="0.2">
      <c r="B2029" s="69"/>
      <c r="C2029" s="70"/>
      <c r="D2029" s="71"/>
    </row>
    <row r="2030" spans="2:4" x14ac:dyDescent="0.2">
      <c r="B2030" s="69"/>
      <c r="C2030" s="70"/>
      <c r="D2030" s="71"/>
    </row>
    <row r="2031" spans="2:4" x14ac:dyDescent="0.2">
      <c r="B2031" s="69"/>
      <c r="C2031" s="70"/>
      <c r="D2031" s="71"/>
    </row>
    <row r="2032" spans="2:4" x14ac:dyDescent="0.2">
      <c r="B2032" s="69"/>
      <c r="C2032" s="70"/>
      <c r="D2032" s="71"/>
    </row>
    <row r="2033" spans="2:4" x14ac:dyDescent="0.2">
      <c r="B2033" s="69"/>
      <c r="C2033" s="70"/>
      <c r="D2033" s="71"/>
    </row>
    <row r="2034" spans="2:4" x14ac:dyDescent="0.2">
      <c r="B2034" s="69"/>
      <c r="C2034" s="70"/>
      <c r="D2034" s="71"/>
    </row>
    <row r="2035" spans="2:4" x14ac:dyDescent="0.2">
      <c r="B2035" s="69"/>
      <c r="C2035" s="70"/>
      <c r="D2035" s="71"/>
    </row>
    <row r="2036" spans="2:4" x14ac:dyDescent="0.2">
      <c r="B2036" s="69"/>
      <c r="C2036" s="70"/>
      <c r="D2036" s="71"/>
    </row>
    <row r="2037" spans="2:4" x14ac:dyDescent="0.2">
      <c r="B2037" s="69"/>
      <c r="C2037" s="70"/>
      <c r="D2037" s="71"/>
    </row>
    <row r="2038" spans="2:4" x14ac:dyDescent="0.2">
      <c r="B2038" s="69"/>
      <c r="C2038" s="70"/>
      <c r="D2038" s="71"/>
    </row>
    <row r="2039" spans="2:4" x14ac:dyDescent="0.2">
      <c r="B2039" s="69"/>
      <c r="C2039" s="70"/>
      <c r="D2039" s="71"/>
    </row>
    <row r="2040" spans="2:4" x14ac:dyDescent="0.2">
      <c r="B2040" s="69"/>
      <c r="C2040" s="70"/>
      <c r="D2040" s="71"/>
    </row>
    <row r="2041" spans="2:4" x14ac:dyDescent="0.2">
      <c r="B2041" s="69"/>
      <c r="C2041" s="70"/>
      <c r="D2041" s="71"/>
    </row>
    <row r="2042" spans="2:4" x14ac:dyDescent="0.2">
      <c r="B2042" s="69"/>
      <c r="C2042" s="70"/>
      <c r="D2042" s="71"/>
    </row>
    <row r="2043" spans="2:4" x14ac:dyDescent="0.2">
      <c r="B2043" s="69"/>
      <c r="C2043" s="70"/>
      <c r="D2043" s="71"/>
    </row>
    <row r="2044" spans="2:4" x14ac:dyDescent="0.2">
      <c r="B2044" s="69"/>
      <c r="C2044" s="70"/>
      <c r="D2044" s="71"/>
    </row>
    <row r="2045" spans="2:4" x14ac:dyDescent="0.2">
      <c r="B2045" s="69"/>
      <c r="C2045" s="70"/>
      <c r="D2045" s="71"/>
    </row>
    <row r="2046" spans="2:4" x14ac:dyDescent="0.2">
      <c r="B2046" s="69"/>
      <c r="C2046" s="70"/>
      <c r="D2046" s="71"/>
    </row>
    <row r="2047" spans="2:4" x14ac:dyDescent="0.2">
      <c r="B2047" s="69"/>
      <c r="C2047" s="70"/>
      <c r="D2047" s="71"/>
    </row>
    <row r="2048" spans="2:4" x14ac:dyDescent="0.2">
      <c r="B2048" s="69"/>
      <c r="C2048" s="70"/>
      <c r="D2048" s="71"/>
    </row>
    <row r="2049" spans="2:4" x14ac:dyDescent="0.2">
      <c r="B2049" s="69"/>
      <c r="C2049" s="70"/>
      <c r="D2049" s="71"/>
    </row>
    <row r="2050" spans="2:4" x14ac:dyDescent="0.2">
      <c r="B2050" s="69"/>
      <c r="C2050" s="70"/>
      <c r="D2050" s="71"/>
    </row>
    <row r="2051" spans="2:4" x14ac:dyDescent="0.2">
      <c r="B2051" s="69"/>
      <c r="C2051" s="70"/>
      <c r="D2051" s="71"/>
    </row>
    <row r="2052" spans="2:4" x14ac:dyDescent="0.2">
      <c r="B2052" s="69"/>
      <c r="C2052" s="70"/>
      <c r="D2052" s="71"/>
    </row>
    <row r="2053" spans="2:4" x14ac:dyDescent="0.2">
      <c r="B2053" s="69"/>
      <c r="C2053" s="70"/>
      <c r="D2053" s="71"/>
    </row>
    <row r="2054" spans="2:4" x14ac:dyDescent="0.2">
      <c r="B2054" s="69"/>
      <c r="C2054" s="70"/>
      <c r="D2054" s="71"/>
    </row>
    <row r="2055" spans="2:4" x14ac:dyDescent="0.2">
      <c r="B2055" s="69"/>
      <c r="C2055" s="70"/>
      <c r="D2055" s="71"/>
    </row>
    <row r="2056" spans="2:4" x14ac:dyDescent="0.2">
      <c r="B2056" s="69"/>
      <c r="C2056" s="70"/>
      <c r="D2056" s="71"/>
    </row>
    <row r="2057" spans="2:4" x14ac:dyDescent="0.2">
      <c r="B2057" s="69"/>
      <c r="C2057" s="70"/>
      <c r="D2057" s="71"/>
    </row>
    <row r="2058" spans="2:4" x14ac:dyDescent="0.2">
      <c r="B2058" s="69"/>
      <c r="C2058" s="70"/>
      <c r="D2058" s="71"/>
    </row>
    <row r="2059" spans="2:4" x14ac:dyDescent="0.2">
      <c r="B2059" s="69"/>
      <c r="C2059" s="70"/>
      <c r="D2059" s="71"/>
    </row>
    <row r="2060" spans="2:4" x14ac:dyDescent="0.2">
      <c r="B2060" s="69"/>
      <c r="C2060" s="70"/>
      <c r="D2060" s="71"/>
    </row>
    <row r="2061" spans="2:4" x14ac:dyDescent="0.2">
      <c r="B2061" s="69"/>
      <c r="C2061" s="70"/>
      <c r="D2061" s="71"/>
    </row>
    <row r="2062" spans="2:4" x14ac:dyDescent="0.2">
      <c r="B2062" s="69"/>
      <c r="C2062" s="70"/>
      <c r="D2062" s="71"/>
    </row>
    <row r="2063" spans="2:4" x14ac:dyDescent="0.2">
      <c r="B2063" s="69"/>
      <c r="C2063" s="70"/>
      <c r="D2063" s="71"/>
    </row>
    <row r="2064" spans="2:4" x14ac:dyDescent="0.2">
      <c r="B2064" s="69"/>
      <c r="C2064" s="70"/>
      <c r="D2064" s="71"/>
    </row>
    <row r="2065" spans="2:4" x14ac:dyDescent="0.2">
      <c r="B2065" s="69"/>
      <c r="C2065" s="70"/>
      <c r="D2065" s="71"/>
    </row>
    <row r="2066" spans="2:4" x14ac:dyDescent="0.2">
      <c r="B2066" s="69"/>
      <c r="C2066" s="70"/>
      <c r="D2066" s="71"/>
    </row>
    <row r="2067" spans="2:4" x14ac:dyDescent="0.2">
      <c r="B2067" s="69"/>
      <c r="C2067" s="70"/>
      <c r="D2067" s="71"/>
    </row>
    <row r="2068" spans="2:4" x14ac:dyDescent="0.2">
      <c r="B2068" s="69"/>
      <c r="C2068" s="70"/>
      <c r="D2068" s="71"/>
    </row>
    <row r="2069" spans="2:4" x14ac:dyDescent="0.2">
      <c r="B2069" s="69"/>
      <c r="C2069" s="70"/>
      <c r="D2069" s="71"/>
    </row>
    <row r="2070" spans="2:4" x14ac:dyDescent="0.2">
      <c r="B2070" s="69"/>
      <c r="C2070" s="70"/>
      <c r="D2070" s="71"/>
    </row>
    <row r="2071" spans="2:4" x14ac:dyDescent="0.2">
      <c r="B2071" s="69"/>
      <c r="C2071" s="70"/>
      <c r="D2071" s="71"/>
    </row>
    <row r="2072" spans="2:4" x14ac:dyDescent="0.2">
      <c r="B2072" s="69"/>
      <c r="C2072" s="70"/>
      <c r="D2072" s="71"/>
    </row>
    <row r="2073" spans="2:4" x14ac:dyDescent="0.2">
      <c r="B2073" s="69"/>
      <c r="C2073" s="70"/>
      <c r="D2073" s="71"/>
    </row>
    <row r="2074" spans="2:4" x14ac:dyDescent="0.2">
      <c r="B2074" s="69"/>
      <c r="C2074" s="70"/>
      <c r="D2074" s="71"/>
    </row>
    <row r="2075" spans="2:4" x14ac:dyDescent="0.2">
      <c r="B2075" s="69"/>
      <c r="C2075" s="70"/>
      <c r="D2075" s="71"/>
    </row>
    <row r="2076" spans="2:4" x14ac:dyDescent="0.2">
      <c r="B2076" s="69"/>
      <c r="C2076" s="70"/>
      <c r="D2076" s="71"/>
    </row>
    <row r="2077" spans="2:4" x14ac:dyDescent="0.2">
      <c r="B2077" s="69"/>
      <c r="C2077" s="70"/>
      <c r="D2077" s="71"/>
    </row>
    <row r="2078" spans="2:4" x14ac:dyDescent="0.2">
      <c r="B2078" s="69"/>
      <c r="C2078" s="70"/>
      <c r="D2078" s="71"/>
    </row>
    <row r="2079" spans="2:4" x14ac:dyDescent="0.2">
      <c r="B2079" s="69"/>
      <c r="C2079" s="70"/>
      <c r="D2079" s="71"/>
    </row>
    <row r="2080" spans="2:4" x14ac:dyDescent="0.2">
      <c r="B2080" s="69"/>
      <c r="C2080" s="70"/>
      <c r="D2080" s="71"/>
    </row>
    <row r="2081" spans="2:4" x14ac:dyDescent="0.2">
      <c r="B2081" s="69"/>
      <c r="C2081" s="70"/>
      <c r="D2081" s="71"/>
    </row>
    <row r="2082" spans="2:4" x14ac:dyDescent="0.2">
      <c r="B2082" s="69"/>
      <c r="C2082" s="70"/>
      <c r="D2082" s="71"/>
    </row>
    <row r="2083" spans="2:4" x14ac:dyDescent="0.2">
      <c r="B2083" s="69"/>
      <c r="C2083" s="70"/>
      <c r="D2083" s="71"/>
    </row>
    <row r="2084" spans="2:4" x14ac:dyDescent="0.2">
      <c r="B2084" s="69"/>
      <c r="C2084" s="70"/>
      <c r="D2084" s="71"/>
    </row>
    <row r="2085" spans="2:4" x14ac:dyDescent="0.2">
      <c r="B2085" s="69"/>
      <c r="C2085" s="70"/>
      <c r="D2085" s="71"/>
    </row>
    <row r="2086" spans="2:4" x14ac:dyDescent="0.2">
      <c r="B2086" s="69"/>
      <c r="C2086" s="70"/>
      <c r="D2086" s="71"/>
    </row>
    <row r="2087" spans="2:4" x14ac:dyDescent="0.2">
      <c r="B2087" s="69"/>
      <c r="C2087" s="70"/>
      <c r="D2087" s="71"/>
    </row>
    <row r="2088" spans="2:4" x14ac:dyDescent="0.2">
      <c r="B2088" s="69"/>
      <c r="C2088" s="70"/>
      <c r="D2088" s="71"/>
    </row>
    <row r="2089" spans="2:4" x14ac:dyDescent="0.2">
      <c r="B2089" s="69"/>
      <c r="C2089" s="70"/>
      <c r="D2089" s="71"/>
    </row>
    <row r="2090" spans="2:4" x14ac:dyDescent="0.2">
      <c r="B2090" s="69"/>
      <c r="C2090" s="70"/>
      <c r="D2090" s="71"/>
    </row>
    <row r="2091" spans="2:4" x14ac:dyDescent="0.2">
      <c r="B2091" s="69"/>
      <c r="C2091" s="70"/>
      <c r="D2091" s="71"/>
    </row>
    <row r="2092" spans="2:4" x14ac:dyDescent="0.2">
      <c r="B2092" s="69"/>
      <c r="C2092" s="70"/>
      <c r="D2092" s="71"/>
    </row>
    <row r="2093" spans="2:4" x14ac:dyDescent="0.2">
      <c r="B2093" s="69"/>
      <c r="C2093" s="70"/>
      <c r="D2093" s="71"/>
    </row>
    <row r="2094" spans="2:4" x14ac:dyDescent="0.2">
      <c r="B2094" s="69"/>
      <c r="C2094" s="70"/>
      <c r="D2094" s="71"/>
    </row>
    <row r="2095" spans="2:4" x14ac:dyDescent="0.2">
      <c r="B2095" s="69"/>
      <c r="C2095" s="70"/>
      <c r="D2095" s="71"/>
    </row>
    <row r="2096" spans="2:4" x14ac:dyDescent="0.2">
      <c r="B2096" s="69"/>
      <c r="C2096" s="70"/>
      <c r="D2096" s="71"/>
    </row>
    <row r="2097" spans="2:4" x14ac:dyDescent="0.2">
      <c r="B2097" s="69"/>
      <c r="C2097" s="70"/>
      <c r="D2097" s="71"/>
    </row>
    <row r="2098" spans="2:4" x14ac:dyDescent="0.2">
      <c r="B2098" s="69"/>
      <c r="C2098" s="70"/>
      <c r="D2098" s="71"/>
    </row>
    <row r="2099" spans="2:4" x14ac:dyDescent="0.2">
      <c r="B2099" s="69"/>
      <c r="C2099" s="70"/>
      <c r="D2099" s="71"/>
    </row>
    <row r="2100" spans="2:4" x14ac:dyDescent="0.2">
      <c r="B2100" s="69"/>
      <c r="C2100" s="70"/>
      <c r="D2100" s="71"/>
    </row>
    <row r="2101" spans="2:4" x14ac:dyDescent="0.2">
      <c r="B2101" s="69"/>
      <c r="C2101" s="70"/>
      <c r="D2101" s="71"/>
    </row>
    <row r="2102" spans="2:4" x14ac:dyDescent="0.2">
      <c r="B2102" s="69"/>
      <c r="C2102" s="70"/>
      <c r="D2102" s="71"/>
    </row>
    <row r="2103" spans="2:4" x14ac:dyDescent="0.2">
      <c r="B2103" s="69"/>
      <c r="C2103" s="70"/>
      <c r="D2103" s="71"/>
    </row>
    <row r="2104" spans="2:4" x14ac:dyDescent="0.2">
      <c r="B2104" s="69"/>
      <c r="C2104" s="70"/>
      <c r="D2104" s="71"/>
    </row>
    <row r="2105" spans="2:4" x14ac:dyDescent="0.2">
      <c r="B2105" s="69"/>
      <c r="C2105" s="70"/>
      <c r="D2105" s="71"/>
    </row>
    <row r="2106" spans="2:4" x14ac:dyDescent="0.2">
      <c r="B2106" s="69"/>
      <c r="C2106" s="70"/>
      <c r="D2106" s="71"/>
    </row>
    <row r="2107" spans="2:4" x14ac:dyDescent="0.2">
      <c r="B2107" s="69"/>
      <c r="C2107" s="70"/>
      <c r="D2107" s="71"/>
    </row>
    <row r="2108" spans="2:4" x14ac:dyDescent="0.2">
      <c r="B2108" s="69"/>
      <c r="C2108" s="70"/>
      <c r="D2108" s="71"/>
    </row>
    <row r="2109" spans="2:4" x14ac:dyDescent="0.2">
      <c r="B2109" s="69"/>
      <c r="C2109" s="70"/>
      <c r="D2109" s="71"/>
    </row>
    <row r="2110" spans="2:4" x14ac:dyDescent="0.2">
      <c r="B2110" s="69"/>
      <c r="C2110" s="70"/>
      <c r="D2110" s="71"/>
    </row>
    <row r="2111" spans="2:4" x14ac:dyDescent="0.2">
      <c r="B2111" s="69"/>
      <c r="C2111" s="70"/>
      <c r="D2111" s="71"/>
    </row>
    <row r="2112" spans="2:4" x14ac:dyDescent="0.2">
      <c r="B2112" s="69"/>
      <c r="C2112" s="70"/>
      <c r="D2112" s="71"/>
    </row>
    <row r="2113" spans="2:4" x14ac:dyDescent="0.2">
      <c r="B2113" s="69"/>
      <c r="C2113" s="70"/>
      <c r="D2113" s="71"/>
    </row>
    <row r="2114" spans="2:4" x14ac:dyDescent="0.2">
      <c r="B2114" s="69"/>
      <c r="C2114" s="70"/>
      <c r="D2114" s="71"/>
    </row>
    <row r="2115" spans="2:4" x14ac:dyDescent="0.2">
      <c r="B2115" s="69"/>
      <c r="C2115" s="70"/>
      <c r="D2115" s="71"/>
    </row>
    <row r="2116" spans="2:4" x14ac:dyDescent="0.2">
      <c r="B2116" s="69"/>
      <c r="C2116" s="70"/>
      <c r="D2116" s="71"/>
    </row>
    <row r="2117" spans="2:4" x14ac:dyDescent="0.2">
      <c r="B2117" s="69"/>
      <c r="C2117" s="70"/>
      <c r="D2117" s="71"/>
    </row>
    <row r="2118" spans="2:4" x14ac:dyDescent="0.2">
      <c r="B2118" s="69"/>
      <c r="C2118" s="70"/>
      <c r="D2118" s="71"/>
    </row>
    <row r="2119" spans="2:4" x14ac:dyDescent="0.2">
      <c r="B2119" s="69"/>
      <c r="C2119" s="70"/>
      <c r="D2119" s="71"/>
    </row>
    <row r="2120" spans="2:4" x14ac:dyDescent="0.2">
      <c r="B2120" s="69"/>
      <c r="C2120" s="70"/>
      <c r="D2120" s="71"/>
    </row>
    <row r="2121" spans="2:4" x14ac:dyDescent="0.2">
      <c r="B2121" s="69"/>
      <c r="C2121" s="70"/>
      <c r="D2121" s="71"/>
    </row>
    <row r="2122" spans="2:4" x14ac:dyDescent="0.2">
      <c r="B2122" s="69"/>
      <c r="C2122" s="70"/>
      <c r="D2122" s="71"/>
    </row>
    <row r="2123" spans="2:4" x14ac:dyDescent="0.2">
      <c r="B2123" s="69"/>
      <c r="C2123" s="70"/>
      <c r="D2123" s="71"/>
    </row>
    <row r="2124" spans="2:4" x14ac:dyDescent="0.2">
      <c r="B2124" s="69"/>
      <c r="C2124" s="70"/>
      <c r="D2124" s="71"/>
    </row>
    <row r="2125" spans="2:4" x14ac:dyDescent="0.2">
      <c r="B2125" s="69"/>
      <c r="C2125" s="70"/>
      <c r="D2125" s="71"/>
    </row>
    <row r="2126" spans="2:4" x14ac:dyDescent="0.2">
      <c r="B2126" s="69"/>
      <c r="C2126" s="70"/>
      <c r="D2126" s="71"/>
    </row>
    <row r="2127" spans="2:4" x14ac:dyDescent="0.2">
      <c r="B2127" s="69"/>
      <c r="C2127" s="70"/>
      <c r="D2127" s="71"/>
    </row>
    <row r="2128" spans="2:4" x14ac:dyDescent="0.2">
      <c r="B2128" s="69"/>
      <c r="C2128" s="70"/>
      <c r="D2128" s="71"/>
    </row>
    <row r="2129" spans="2:4" x14ac:dyDescent="0.2">
      <c r="B2129" s="69"/>
      <c r="C2129" s="70"/>
      <c r="D2129" s="71"/>
    </row>
    <row r="2130" spans="2:4" x14ac:dyDescent="0.2">
      <c r="B2130" s="69"/>
      <c r="C2130" s="70"/>
      <c r="D2130" s="71"/>
    </row>
    <row r="2131" spans="2:4" x14ac:dyDescent="0.2">
      <c r="B2131" s="69"/>
      <c r="C2131" s="70"/>
      <c r="D2131" s="71"/>
    </row>
    <row r="2132" spans="2:4" x14ac:dyDescent="0.2">
      <c r="B2132" s="69"/>
      <c r="C2132" s="70"/>
      <c r="D2132" s="71"/>
    </row>
    <row r="2133" spans="2:4" x14ac:dyDescent="0.2">
      <c r="B2133" s="69"/>
      <c r="C2133" s="70"/>
      <c r="D2133" s="71"/>
    </row>
    <row r="2134" spans="2:4" x14ac:dyDescent="0.2">
      <c r="B2134" s="69"/>
      <c r="C2134" s="70"/>
      <c r="D2134" s="71"/>
    </row>
    <row r="2135" spans="2:4" x14ac:dyDescent="0.2">
      <c r="B2135" s="69"/>
      <c r="C2135" s="70"/>
      <c r="D2135" s="71"/>
    </row>
    <row r="2136" spans="2:4" x14ac:dyDescent="0.2">
      <c r="B2136" s="69"/>
      <c r="C2136" s="70"/>
      <c r="D2136" s="71"/>
    </row>
    <row r="2137" spans="2:4" x14ac:dyDescent="0.2">
      <c r="B2137" s="69"/>
      <c r="C2137" s="70"/>
      <c r="D2137" s="71"/>
    </row>
    <row r="2138" spans="2:4" x14ac:dyDescent="0.2">
      <c r="B2138" s="69"/>
      <c r="C2138" s="70"/>
      <c r="D2138" s="71"/>
    </row>
    <row r="2139" spans="2:4" x14ac:dyDescent="0.2">
      <c r="B2139" s="69"/>
      <c r="C2139" s="70"/>
      <c r="D2139" s="71"/>
    </row>
    <row r="2140" spans="2:4" x14ac:dyDescent="0.2">
      <c r="B2140" s="69"/>
      <c r="C2140" s="70"/>
      <c r="D2140" s="71"/>
    </row>
    <row r="2141" spans="2:4" x14ac:dyDescent="0.2">
      <c r="B2141" s="69"/>
      <c r="C2141" s="70"/>
      <c r="D2141" s="71"/>
    </row>
    <row r="2142" spans="2:4" x14ac:dyDescent="0.2">
      <c r="B2142" s="69"/>
      <c r="C2142" s="70"/>
      <c r="D2142" s="71"/>
    </row>
    <row r="2143" spans="2:4" x14ac:dyDescent="0.2">
      <c r="B2143" s="69"/>
      <c r="C2143" s="70"/>
      <c r="D2143" s="71"/>
    </row>
    <row r="2144" spans="2:4" x14ac:dyDescent="0.2">
      <c r="B2144" s="69"/>
      <c r="C2144" s="70"/>
      <c r="D2144" s="71"/>
    </row>
    <row r="2145" spans="2:4" x14ac:dyDescent="0.2">
      <c r="B2145" s="69"/>
      <c r="C2145" s="70"/>
      <c r="D2145" s="71"/>
    </row>
    <row r="2146" spans="2:4" x14ac:dyDescent="0.2">
      <c r="B2146" s="69"/>
      <c r="C2146" s="70"/>
      <c r="D2146" s="71"/>
    </row>
    <row r="2147" spans="2:4" x14ac:dyDescent="0.2">
      <c r="B2147" s="69"/>
      <c r="C2147" s="70"/>
      <c r="D2147" s="71"/>
    </row>
    <row r="2148" spans="2:4" x14ac:dyDescent="0.2">
      <c r="B2148" s="69"/>
      <c r="C2148" s="70"/>
      <c r="D2148" s="71"/>
    </row>
    <row r="2149" spans="2:4" x14ac:dyDescent="0.2">
      <c r="B2149" s="69"/>
      <c r="C2149" s="70"/>
      <c r="D2149" s="71"/>
    </row>
    <row r="2150" spans="2:4" x14ac:dyDescent="0.2">
      <c r="B2150" s="69"/>
      <c r="C2150" s="70"/>
      <c r="D2150" s="71"/>
    </row>
    <row r="2151" spans="2:4" x14ac:dyDescent="0.2">
      <c r="B2151" s="69"/>
      <c r="C2151" s="70"/>
      <c r="D2151" s="71"/>
    </row>
    <row r="2152" spans="2:4" x14ac:dyDescent="0.2">
      <c r="B2152" s="69"/>
      <c r="C2152" s="70"/>
      <c r="D2152" s="71"/>
    </row>
    <row r="2153" spans="2:4" x14ac:dyDescent="0.2">
      <c r="B2153" s="69"/>
      <c r="C2153" s="70"/>
      <c r="D2153" s="71"/>
    </row>
    <row r="2154" spans="2:4" x14ac:dyDescent="0.2">
      <c r="B2154" s="69"/>
      <c r="C2154" s="70"/>
      <c r="D2154" s="71"/>
    </row>
    <row r="2155" spans="2:4" x14ac:dyDescent="0.2">
      <c r="B2155" s="69"/>
      <c r="C2155" s="70"/>
      <c r="D2155" s="71"/>
    </row>
    <row r="2156" spans="2:4" x14ac:dyDescent="0.2">
      <c r="B2156" s="69"/>
      <c r="C2156" s="70"/>
      <c r="D2156" s="71"/>
    </row>
    <row r="2157" spans="2:4" x14ac:dyDescent="0.2">
      <c r="B2157" s="69"/>
      <c r="C2157" s="70"/>
      <c r="D2157" s="71"/>
    </row>
    <row r="2158" spans="2:4" x14ac:dyDescent="0.2">
      <c r="B2158" s="69"/>
      <c r="C2158" s="70"/>
      <c r="D2158" s="71"/>
    </row>
    <row r="2159" spans="2:4" x14ac:dyDescent="0.2">
      <c r="B2159" s="69"/>
      <c r="C2159" s="70"/>
      <c r="D2159" s="71"/>
    </row>
    <row r="2160" spans="2:4" x14ac:dyDescent="0.2">
      <c r="B2160" s="69"/>
      <c r="C2160" s="70"/>
      <c r="D2160" s="71"/>
    </row>
    <row r="2161" spans="2:4" x14ac:dyDescent="0.2">
      <c r="B2161" s="69"/>
      <c r="C2161" s="70"/>
      <c r="D2161" s="71"/>
    </row>
    <row r="2162" spans="2:4" x14ac:dyDescent="0.2">
      <c r="B2162" s="69"/>
      <c r="C2162" s="70"/>
      <c r="D2162" s="71"/>
    </row>
    <row r="2163" spans="2:4" x14ac:dyDescent="0.2">
      <c r="B2163" s="69"/>
      <c r="C2163" s="70"/>
      <c r="D2163" s="71"/>
    </row>
    <row r="2164" spans="2:4" x14ac:dyDescent="0.2">
      <c r="B2164" s="69"/>
      <c r="C2164" s="70"/>
      <c r="D2164" s="71"/>
    </row>
    <row r="2165" spans="2:4" x14ac:dyDescent="0.2">
      <c r="B2165" s="69"/>
      <c r="C2165" s="70"/>
      <c r="D2165" s="71"/>
    </row>
    <row r="2166" spans="2:4" x14ac:dyDescent="0.2">
      <c r="B2166" s="69"/>
      <c r="C2166" s="70"/>
      <c r="D2166" s="71"/>
    </row>
    <row r="2167" spans="2:4" x14ac:dyDescent="0.2">
      <c r="B2167" s="69"/>
      <c r="C2167" s="70"/>
      <c r="D2167" s="71"/>
    </row>
    <row r="2168" spans="2:4" x14ac:dyDescent="0.2">
      <c r="B2168" s="69"/>
      <c r="C2168" s="70"/>
      <c r="D2168" s="71"/>
    </row>
    <row r="2169" spans="2:4" x14ac:dyDescent="0.2">
      <c r="B2169" s="69"/>
      <c r="C2169" s="70"/>
      <c r="D2169" s="71"/>
    </row>
    <row r="2170" spans="2:4" x14ac:dyDescent="0.2">
      <c r="B2170" s="69"/>
      <c r="C2170" s="70"/>
      <c r="D2170" s="71"/>
    </row>
    <row r="2171" spans="2:4" x14ac:dyDescent="0.2">
      <c r="B2171" s="69"/>
      <c r="C2171" s="70"/>
      <c r="D2171" s="71"/>
    </row>
    <row r="2172" spans="2:4" x14ac:dyDescent="0.2">
      <c r="B2172" s="69"/>
      <c r="C2172" s="70"/>
      <c r="D2172" s="71"/>
    </row>
    <row r="2173" spans="2:4" x14ac:dyDescent="0.2">
      <c r="B2173" s="69"/>
      <c r="C2173" s="70"/>
      <c r="D2173" s="71"/>
    </row>
    <row r="2174" spans="2:4" x14ac:dyDescent="0.2">
      <c r="B2174" s="69"/>
      <c r="C2174" s="70"/>
      <c r="D2174" s="71"/>
    </row>
    <row r="2175" spans="2:4" x14ac:dyDescent="0.2">
      <c r="B2175" s="69"/>
      <c r="C2175" s="70"/>
      <c r="D2175" s="71"/>
    </row>
    <row r="2176" spans="2:4" x14ac:dyDescent="0.2">
      <c r="B2176" s="69"/>
      <c r="C2176" s="70"/>
      <c r="D2176" s="71"/>
    </row>
    <row r="2177" spans="2:4" x14ac:dyDescent="0.2">
      <c r="B2177" s="69"/>
      <c r="C2177" s="70"/>
      <c r="D2177" s="71"/>
    </row>
    <row r="2178" spans="2:4" x14ac:dyDescent="0.2">
      <c r="B2178" s="69"/>
      <c r="C2178" s="70"/>
      <c r="D2178" s="71"/>
    </row>
    <row r="2179" spans="2:4" x14ac:dyDescent="0.2">
      <c r="B2179" s="69"/>
      <c r="C2179" s="70"/>
      <c r="D2179" s="71"/>
    </row>
    <row r="2180" spans="2:4" x14ac:dyDescent="0.2">
      <c r="B2180" s="69"/>
      <c r="C2180" s="70"/>
      <c r="D2180" s="71"/>
    </row>
    <row r="2181" spans="2:4" x14ac:dyDescent="0.2">
      <c r="B2181" s="69"/>
      <c r="C2181" s="70"/>
      <c r="D2181" s="71"/>
    </row>
    <row r="2182" spans="2:4" x14ac:dyDescent="0.2">
      <c r="B2182" s="69"/>
      <c r="C2182" s="70"/>
      <c r="D2182" s="71"/>
    </row>
    <row r="2183" spans="2:4" x14ac:dyDescent="0.2">
      <c r="B2183" s="69"/>
      <c r="C2183" s="70"/>
      <c r="D2183" s="71"/>
    </row>
    <row r="2184" spans="2:4" x14ac:dyDescent="0.2">
      <c r="B2184" s="69"/>
      <c r="C2184" s="70"/>
      <c r="D2184" s="71"/>
    </row>
    <row r="2185" spans="2:4" x14ac:dyDescent="0.2">
      <c r="B2185" s="69"/>
      <c r="C2185" s="70"/>
      <c r="D2185" s="71"/>
    </row>
    <row r="2186" spans="2:4" x14ac:dyDescent="0.2">
      <c r="B2186" s="69"/>
      <c r="C2186" s="70"/>
      <c r="D2186" s="71"/>
    </row>
    <row r="2187" spans="2:4" x14ac:dyDescent="0.2">
      <c r="B2187" s="69"/>
      <c r="C2187" s="70"/>
      <c r="D2187" s="71"/>
    </row>
    <row r="2188" spans="2:4" x14ac:dyDescent="0.2">
      <c r="B2188" s="69"/>
      <c r="C2188" s="70"/>
      <c r="D2188" s="71"/>
    </row>
    <row r="2189" spans="2:4" x14ac:dyDescent="0.2">
      <c r="B2189" s="69"/>
      <c r="C2189" s="70"/>
      <c r="D2189" s="71"/>
    </row>
    <row r="2190" spans="2:4" x14ac:dyDescent="0.2">
      <c r="B2190" s="69"/>
      <c r="C2190" s="70"/>
      <c r="D2190" s="71"/>
    </row>
    <row r="2191" spans="2:4" x14ac:dyDescent="0.2">
      <c r="B2191" s="69"/>
      <c r="C2191" s="70"/>
      <c r="D2191" s="71"/>
    </row>
    <row r="2192" spans="2:4" x14ac:dyDescent="0.2">
      <c r="B2192" s="69"/>
      <c r="C2192" s="70"/>
      <c r="D2192" s="71"/>
    </row>
    <row r="2193" spans="2:4" x14ac:dyDescent="0.2">
      <c r="B2193" s="69"/>
      <c r="C2193" s="70"/>
      <c r="D2193" s="71"/>
    </row>
    <row r="2194" spans="2:4" x14ac:dyDescent="0.2">
      <c r="B2194" s="69"/>
      <c r="C2194" s="70"/>
      <c r="D2194" s="71"/>
    </row>
    <row r="2195" spans="2:4" x14ac:dyDescent="0.2">
      <c r="B2195" s="69"/>
      <c r="C2195" s="70"/>
      <c r="D2195" s="71"/>
    </row>
    <row r="2196" spans="2:4" x14ac:dyDescent="0.2">
      <c r="B2196" s="69"/>
      <c r="C2196" s="70"/>
      <c r="D2196" s="71"/>
    </row>
    <row r="2197" spans="2:4" x14ac:dyDescent="0.2">
      <c r="B2197" s="69"/>
      <c r="C2197" s="70"/>
      <c r="D2197" s="71"/>
    </row>
    <row r="2198" spans="2:4" x14ac:dyDescent="0.2">
      <c r="B2198" s="69"/>
      <c r="C2198" s="70"/>
      <c r="D2198" s="71"/>
    </row>
    <row r="2199" spans="2:4" x14ac:dyDescent="0.2">
      <c r="B2199" s="69"/>
      <c r="C2199" s="70"/>
      <c r="D2199" s="71"/>
    </row>
    <row r="2200" spans="2:4" x14ac:dyDescent="0.2">
      <c r="B2200" s="69"/>
      <c r="C2200" s="70"/>
      <c r="D2200" s="71"/>
    </row>
    <row r="2201" spans="2:4" x14ac:dyDescent="0.2">
      <c r="B2201" s="69"/>
      <c r="C2201" s="70"/>
      <c r="D2201" s="71"/>
    </row>
    <row r="2202" spans="2:4" x14ac:dyDescent="0.2">
      <c r="B2202" s="69"/>
      <c r="C2202" s="70"/>
      <c r="D2202" s="71"/>
    </row>
    <row r="2203" spans="2:4" x14ac:dyDescent="0.2">
      <c r="B2203" s="69"/>
      <c r="C2203" s="70"/>
      <c r="D2203" s="71"/>
    </row>
    <row r="2204" spans="2:4" x14ac:dyDescent="0.2">
      <c r="B2204" s="69"/>
      <c r="C2204" s="70"/>
      <c r="D2204" s="71"/>
    </row>
    <row r="2205" spans="2:4" x14ac:dyDescent="0.2">
      <c r="B2205" s="69"/>
      <c r="C2205" s="70"/>
      <c r="D2205" s="71"/>
    </row>
    <row r="2206" spans="2:4" x14ac:dyDescent="0.2">
      <c r="B2206" s="69"/>
      <c r="C2206" s="70"/>
      <c r="D2206" s="71"/>
    </row>
    <row r="2207" spans="2:4" x14ac:dyDescent="0.2">
      <c r="B2207" s="69"/>
      <c r="C2207" s="70"/>
      <c r="D2207" s="71"/>
    </row>
    <row r="2208" spans="2:4" x14ac:dyDescent="0.2">
      <c r="B2208" s="69"/>
      <c r="C2208" s="70"/>
      <c r="D2208" s="71"/>
    </row>
    <row r="2209" spans="2:4" x14ac:dyDescent="0.2">
      <c r="B2209" s="69"/>
      <c r="C2209" s="70"/>
      <c r="D2209" s="71"/>
    </row>
    <row r="2210" spans="2:4" x14ac:dyDescent="0.2">
      <c r="B2210" s="69"/>
      <c r="C2210" s="70"/>
      <c r="D2210" s="71"/>
    </row>
    <row r="2211" spans="2:4" x14ac:dyDescent="0.2">
      <c r="B2211" s="69"/>
      <c r="C2211" s="70"/>
      <c r="D2211" s="71"/>
    </row>
    <row r="2212" spans="2:4" x14ac:dyDescent="0.2">
      <c r="B2212" s="69"/>
      <c r="C2212" s="70"/>
      <c r="D2212" s="71"/>
    </row>
    <row r="2213" spans="2:4" x14ac:dyDescent="0.2">
      <c r="B2213" s="69"/>
      <c r="C2213" s="70"/>
      <c r="D2213" s="71"/>
    </row>
    <row r="2214" spans="2:4" x14ac:dyDescent="0.2">
      <c r="B2214" s="69"/>
      <c r="C2214" s="70"/>
      <c r="D2214" s="71"/>
    </row>
    <row r="2215" spans="2:4" x14ac:dyDescent="0.2">
      <c r="B2215" s="69"/>
      <c r="C2215" s="70"/>
      <c r="D2215" s="71"/>
    </row>
    <row r="2216" spans="2:4" x14ac:dyDescent="0.2">
      <c r="B2216" s="69"/>
      <c r="C2216" s="70"/>
      <c r="D2216" s="71"/>
    </row>
    <row r="2217" spans="2:4" x14ac:dyDescent="0.2">
      <c r="B2217" s="69"/>
      <c r="C2217" s="70"/>
      <c r="D2217" s="71"/>
    </row>
    <row r="2218" spans="2:4" x14ac:dyDescent="0.2">
      <c r="B2218" s="69"/>
      <c r="C2218" s="70"/>
      <c r="D2218" s="71"/>
    </row>
    <row r="2219" spans="2:4" x14ac:dyDescent="0.2">
      <c r="B2219" s="69"/>
      <c r="C2219" s="70"/>
      <c r="D2219" s="71"/>
    </row>
    <row r="2220" spans="2:4" x14ac:dyDescent="0.2">
      <c r="B2220" s="69"/>
      <c r="C2220" s="70"/>
      <c r="D2220" s="71"/>
    </row>
    <row r="2221" spans="2:4" x14ac:dyDescent="0.2">
      <c r="B2221" s="69"/>
      <c r="C2221" s="70"/>
      <c r="D2221" s="71"/>
    </row>
    <row r="2222" spans="2:4" x14ac:dyDescent="0.2">
      <c r="B2222" s="69"/>
      <c r="C2222" s="70"/>
      <c r="D2222" s="71"/>
    </row>
    <row r="2223" spans="2:4" x14ac:dyDescent="0.2">
      <c r="B2223" s="69"/>
      <c r="C2223" s="70"/>
      <c r="D2223" s="71"/>
    </row>
    <row r="2224" spans="2:4" x14ac:dyDescent="0.2">
      <c r="B2224" s="69"/>
      <c r="C2224" s="70"/>
      <c r="D2224" s="71"/>
    </row>
    <row r="2225" spans="2:4" x14ac:dyDescent="0.2">
      <c r="B2225" s="69"/>
      <c r="C2225" s="70"/>
      <c r="D2225" s="71"/>
    </row>
    <row r="2226" spans="2:4" x14ac:dyDescent="0.2">
      <c r="B2226" s="69"/>
      <c r="C2226" s="70"/>
      <c r="D2226" s="71"/>
    </row>
    <row r="2227" spans="2:4" x14ac:dyDescent="0.2">
      <c r="B2227" s="69"/>
      <c r="C2227" s="70"/>
      <c r="D2227" s="71"/>
    </row>
    <row r="2228" spans="2:4" x14ac:dyDescent="0.2">
      <c r="B2228" s="69"/>
      <c r="C2228" s="70"/>
      <c r="D2228" s="71"/>
    </row>
    <row r="2229" spans="2:4" x14ac:dyDescent="0.2">
      <c r="B2229" s="69"/>
      <c r="C2229" s="70"/>
      <c r="D2229" s="71"/>
    </row>
    <row r="2230" spans="2:4" x14ac:dyDescent="0.2">
      <c r="B2230" s="69"/>
      <c r="C2230" s="70"/>
      <c r="D2230" s="71"/>
    </row>
    <row r="2231" spans="2:4" x14ac:dyDescent="0.2">
      <c r="B2231" s="69"/>
      <c r="C2231" s="70"/>
      <c r="D2231" s="71"/>
    </row>
    <row r="2232" spans="2:4" x14ac:dyDescent="0.2">
      <c r="B2232" s="69"/>
      <c r="C2232" s="70"/>
      <c r="D2232" s="71"/>
    </row>
    <row r="2233" spans="2:4" x14ac:dyDescent="0.2">
      <c r="B2233" s="69"/>
      <c r="C2233" s="70"/>
      <c r="D2233" s="71"/>
    </row>
    <row r="2234" spans="2:4" x14ac:dyDescent="0.2">
      <c r="B2234" s="69"/>
      <c r="C2234" s="70"/>
      <c r="D2234" s="71"/>
    </row>
    <row r="2235" spans="2:4" x14ac:dyDescent="0.2">
      <c r="B2235" s="69"/>
      <c r="C2235" s="70"/>
      <c r="D2235" s="71"/>
    </row>
    <row r="2236" spans="2:4" x14ac:dyDescent="0.2">
      <c r="B2236" s="69"/>
      <c r="C2236" s="70"/>
      <c r="D2236" s="71"/>
    </row>
    <row r="2237" spans="2:4" x14ac:dyDescent="0.2">
      <c r="B2237" s="69"/>
      <c r="C2237" s="70"/>
      <c r="D2237" s="71"/>
    </row>
    <row r="2238" spans="2:4" x14ac:dyDescent="0.2">
      <c r="B2238" s="69"/>
      <c r="C2238" s="70"/>
      <c r="D2238" s="71"/>
    </row>
    <row r="2239" spans="2:4" x14ac:dyDescent="0.2">
      <c r="B2239" s="69"/>
      <c r="C2239" s="70"/>
      <c r="D2239" s="71"/>
    </row>
    <row r="2240" spans="2:4" x14ac:dyDescent="0.2">
      <c r="B2240" s="69"/>
      <c r="C2240" s="70"/>
      <c r="D2240" s="71"/>
    </row>
    <row r="2241" spans="2:4" x14ac:dyDescent="0.2">
      <c r="B2241" s="69"/>
      <c r="C2241" s="70"/>
      <c r="D2241" s="71"/>
    </row>
    <row r="2242" spans="2:4" x14ac:dyDescent="0.2">
      <c r="B2242" s="69"/>
      <c r="C2242" s="70"/>
      <c r="D2242" s="71"/>
    </row>
    <row r="2243" spans="2:4" x14ac:dyDescent="0.2">
      <c r="B2243" s="69"/>
      <c r="C2243" s="70"/>
      <c r="D2243" s="71"/>
    </row>
    <row r="2244" spans="2:4" x14ac:dyDescent="0.2">
      <c r="B2244" s="69"/>
      <c r="C2244" s="70"/>
      <c r="D2244" s="71"/>
    </row>
    <row r="2245" spans="2:4" x14ac:dyDescent="0.2">
      <c r="B2245" s="69"/>
      <c r="C2245" s="70"/>
      <c r="D2245" s="71"/>
    </row>
    <row r="2246" spans="2:4" x14ac:dyDescent="0.2">
      <c r="B2246" s="69"/>
      <c r="C2246" s="70"/>
      <c r="D2246" s="71"/>
    </row>
    <row r="2247" spans="2:4" x14ac:dyDescent="0.2">
      <c r="B2247" s="69"/>
      <c r="C2247" s="70"/>
      <c r="D2247" s="71"/>
    </row>
    <row r="2248" spans="2:4" x14ac:dyDescent="0.2">
      <c r="B2248" s="69"/>
      <c r="C2248" s="70"/>
      <c r="D2248" s="71"/>
    </row>
    <row r="2249" spans="2:4" x14ac:dyDescent="0.2">
      <c r="B2249" s="69"/>
      <c r="C2249" s="70"/>
      <c r="D2249" s="71"/>
    </row>
    <row r="2250" spans="2:4" x14ac:dyDescent="0.2">
      <c r="B2250" s="69"/>
      <c r="C2250" s="70"/>
      <c r="D2250" s="71"/>
    </row>
    <row r="2251" spans="2:4" x14ac:dyDescent="0.2">
      <c r="B2251" s="69"/>
      <c r="C2251" s="70"/>
      <c r="D2251" s="71"/>
    </row>
    <row r="2252" spans="2:4" x14ac:dyDescent="0.2">
      <c r="B2252" s="69"/>
      <c r="C2252" s="70"/>
      <c r="D2252" s="71"/>
    </row>
    <row r="2253" spans="2:4" x14ac:dyDescent="0.2">
      <c r="B2253" s="69"/>
      <c r="C2253" s="70"/>
      <c r="D2253" s="71"/>
    </row>
    <row r="2254" spans="2:4" x14ac:dyDescent="0.2">
      <c r="B2254" s="69"/>
      <c r="C2254" s="70"/>
      <c r="D2254" s="71"/>
    </row>
    <row r="2255" spans="2:4" x14ac:dyDescent="0.2">
      <c r="B2255" s="69"/>
      <c r="C2255" s="70"/>
      <c r="D2255" s="71"/>
    </row>
    <row r="2256" spans="2:4" x14ac:dyDescent="0.2">
      <c r="B2256" s="69"/>
      <c r="C2256" s="70"/>
      <c r="D2256" s="71"/>
    </row>
    <row r="2257" spans="2:4" x14ac:dyDescent="0.2">
      <c r="B2257" s="69"/>
      <c r="C2257" s="70"/>
      <c r="D2257" s="71"/>
    </row>
    <row r="2258" spans="2:4" x14ac:dyDescent="0.2">
      <c r="B2258" s="69"/>
      <c r="C2258" s="70"/>
      <c r="D2258" s="71"/>
    </row>
    <row r="2259" spans="2:4" x14ac:dyDescent="0.2">
      <c r="B2259" s="69"/>
      <c r="C2259" s="70"/>
      <c r="D2259" s="71"/>
    </row>
    <row r="2260" spans="2:4" x14ac:dyDescent="0.2">
      <c r="B2260" s="69"/>
      <c r="C2260" s="70"/>
      <c r="D2260" s="71"/>
    </row>
    <row r="2261" spans="2:4" x14ac:dyDescent="0.2">
      <c r="B2261" s="69"/>
      <c r="C2261" s="70"/>
      <c r="D2261" s="71"/>
    </row>
    <row r="2262" spans="2:4" x14ac:dyDescent="0.2">
      <c r="B2262" s="69"/>
      <c r="C2262" s="70"/>
      <c r="D2262" s="71"/>
    </row>
    <row r="2263" spans="2:4" x14ac:dyDescent="0.2">
      <c r="B2263" s="69"/>
      <c r="C2263" s="70"/>
      <c r="D2263" s="71"/>
    </row>
    <row r="2264" spans="2:4" x14ac:dyDescent="0.2">
      <c r="B2264" s="69"/>
      <c r="C2264" s="70"/>
      <c r="D2264" s="71"/>
    </row>
    <row r="2265" spans="2:4" x14ac:dyDescent="0.2">
      <c r="B2265" s="69"/>
      <c r="C2265" s="70"/>
      <c r="D2265" s="71"/>
    </row>
    <row r="2266" spans="2:4" x14ac:dyDescent="0.2">
      <c r="B2266" s="69"/>
      <c r="C2266" s="70"/>
      <c r="D2266" s="71"/>
    </row>
    <row r="2267" spans="2:4" x14ac:dyDescent="0.2">
      <c r="B2267" s="69"/>
      <c r="C2267" s="70"/>
      <c r="D2267" s="71"/>
    </row>
    <row r="2268" spans="2:4" x14ac:dyDescent="0.2">
      <c r="B2268" s="69"/>
      <c r="C2268" s="70"/>
      <c r="D2268" s="71"/>
    </row>
    <row r="2269" spans="2:4" x14ac:dyDescent="0.2">
      <c r="B2269" s="69"/>
      <c r="C2269" s="70"/>
      <c r="D2269" s="71"/>
    </row>
    <row r="2270" spans="2:4" x14ac:dyDescent="0.2">
      <c r="B2270" s="69"/>
      <c r="C2270" s="70"/>
      <c r="D2270" s="71"/>
    </row>
    <row r="2271" spans="2:4" x14ac:dyDescent="0.2">
      <c r="B2271" s="69"/>
      <c r="C2271" s="70"/>
      <c r="D2271" s="71"/>
    </row>
    <row r="2272" spans="2:4" x14ac:dyDescent="0.2">
      <c r="B2272" s="69"/>
      <c r="C2272" s="70"/>
      <c r="D2272" s="71"/>
    </row>
    <row r="2273" spans="2:4" x14ac:dyDescent="0.2">
      <c r="B2273" s="69"/>
      <c r="C2273" s="70"/>
      <c r="D2273" s="71"/>
    </row>
    <row r="2274" spans="2:4" x14ac:dyDescent="0.2">
      <c r="B2274" s="69"/>
      <c r="C2274" s="70"/>
      <c r="D2274" s="71"/>
    </row>
    <row r="2275" spans="2:4" x14ac:dyDescent="0.2">
      <c r="B2275" s="69"/>
      <c r="C2275" s="70"/>
      <c r="D2275" s="71"/>
    </row>
    <row r="2276" spans="2:4" x14ac:dyDescent="0.2">
      <c r="B2276" s="69"/>
      <c r="C2276" s="70"/>
      <c r="D2276" s="71"/>
    </row>
    <row r="2277" spans="2:4" x14ac:dyDescent="0.2">
      <c r="B2277" s="69"/>
      <c r="C2277" s="70"/>
      <c r="D2277" s="71"/>
    </row>
    <row r="2278" spans="2:4" x14ac:dyDescent="0.2">
      <c r="B2278" s="69"/>
      <c r="C2278" s="70"/>
      <c r="D2278" s="71"/>
    </row>
    <row r="2279" spans="2:4" x14ac:dyDescent="0.2">
      <c r="B2279" s="69"/>
      <c r="C2279" s="70"/>
      <c r="D2279" s="71"/>
    </row>
    <row r="2280" spans="2:4" x14ac:dyDescent="0.2">
      <c r="B2280" s="69"/>
      <c r="C2280" s="70"/>
      <c r="D2280" s="71"/>
    </row>
    <row r="2281" spans="2:4" x14ac:dyDescent="0.2">
      <c r="B2281" s="69"/>
      <c r="C2281" s="70"/>
      <c r="D2281" s="71"/>
    </row>
    <row r="2282" spans="2:4" x14ac:dyDescent="0.2">
      <c r="B2282" s="69"/>
      <c r="C2282" s="70"/>
      <c r="D2282" s="71"/>
    </row>
    <row r="2283" spans="2:4" x14ac:dyDescent="0.2">
      <c r="B2283" s="69"/>
      <c r="C2283" s="70"/>
      <c r="D2283" s="71"/>
    </row>
    <row r="2284" spans="2:4" x14ac:dyDescent="0.2">
      <c r="B2284" s="69"/>
      <c r="C2284" s="70"/>
      <c r="D2284" s="71"/>
    </row>
    <row r="2285" spans="2:4" x14ac:dyDescent="0.2">
      <c r="B2285" s="69"/>
      <c r="C2285" s="70"/>
      <c r="D2285" s="71"/>
    </row>
    <row r="2286" spans="2:4" x14ac:dyDescent="0.2">
      <c r="B2286" s="69"/>
      <c r="C2286" s="70"/>
      <c r="D2286" s="71"/>
    </row>
    <row r="2287" spans="2:4" x14ac:dyDescent="0.2">
      <c r="B2287" s="69"/>
      <c r="C2287" s="70"/>
      <c r="D2287" s="71"/>
    </row>
    <row r="2288" spans="2:4" x14ac:dyDescent="0.2">
      <c r="B2288" s="69"/>
      <c r="C2288" s="70"/>
      <c r="D2288" s="71"/>
    </row>
    <row r="2289" spans="2:4" x14ac:dyDescent="0.2">
      <c r="B2289" s="69"/>
      <c r="C2289" s="70"/>
      <c r="D2289" s="71"/>
    </row>
    <row r="2290" spans="2:4" x14ac:dyDescent="0.2">
      <c r="B2290" s="69"/>
      <c r="C2290" s="70"/>
      <c r="D2290" s="71"/>
    </row>
    <row r="2291" spans="2:4" x14ac:dyDescent="0.2">
      <c r="B2291" s="69"/>
      <c r="C2291" s="70"/>
      <c r="D2291" s="71"/>
    </row>
    <row r="2292" spans="2:4" x14ac:dyDescent="0.2">
      <c r="B2292" s="69"/>
      <c r="C2292" s="70"/>
      <c r="D2292" s="71"/>
    </row>
    <row r="2293" spans="2:4" x14ac:dyDescent="0.2">
      <c r="B2293" s="69"/>
      <c r="C2293" s="70"/>
      <c r="D2293" s="71"/>
    </row>
    <row r="2294" spans="2:4" x14ac:dyDescent="0.2">
      <c r="B2294" s="69"/>
      <c r="C2294" s="70"/>
      <c r="D2294" s="71"/>
    </row>
    <row r="2295" spans="2:4" x14ac:dyDescent="0.2">
      <c r="B2295" s="69"/>
      <c r="C2295" s="70"/>
      <c r="D2295" s="71"/>
    </row>
    <row r="2296" spans="2:4" x14ac:dyDescent="0.2">
      <c r="B2296" s="69"/>
      <c r="C2296" s="70"/>
      <c r="D2296" s="71"/>
    </row>
    <row r="2297" spans="2:4" x14ac:dyDescent="0.2">
      <c r="B2297" s="69"/>
      <c r="C2297" s="70"/>
      <c r="D2297" s="71"/>
    </row>
    <row r="2298" spans="2:4" x14ac:dyDescent="0.2">
      <c r="B2298" s="69"/>
      <c r="C2298" s="70"/>
      <c r="D2298" s="71"/>
    </row>
    <row r="2299" spans="2:4" x14ac:dyDescent="0.2">
      <c r="B2299" s="69"/>
      <c r="C2299" s="70"/>
      <c r="D2299" s="71"/>
    </row>
    <row r="2300" spans="2:4" x14ac:dyDescent="0.2">
      <c r="B2300" s="69"/>
      <c r="C2300" s="70"/>
      <c r="D2300" s="71"/>
    </row>
    <row r="2301" spans="2:4" x14ac:dyDescent="0.2">
      <c r="B2301" s="69"/>
      <c r="C2301" s="70"/>
      <c r="D2301" s="71"/>
    </row>
    <row r="2302" spans="2:4" x14ac:dyDescent="0.2">
      <c r="B2302" s="69"/>
      <c r="C2302" s="70"/>
      <c r="D2302" s="71"/>
    </row>
    <row r="2303" spans="2:4" x14ac:dyDescent="0.2">
      <c r="B2303" s="69"/>
      <c r="C2303" s="70"/>
      <c r="D2303" s="71"/>
    </row>
    <row r="2304" spans="2:4" x14ac:dyDescent="0.2">
      <c r="B2304" s="69"/>
      <c r="C2304" s="70"/>
      <c r="D2304" s="71"/>
    </row>
    <row r="2305" spans="2:4" x14ac:dyDescent="0.2">
      <c r="B2305" s="69"/>
      <c r="C2305" s="70"/>
      <c r="D2305" s="71"/>
    </row>
    <row r="2306" spans="2:4" x14ac:dyDescent="0.2">
      <c r="B2306" s="69"/>
      <c r="C2306" s="70"/>
      <c r="D2306" s="71"/>
    </row>
    <row r="2307" spans="2:4" x14ac:dyDescent="0.2">
      <c r="B2307" s="69"/>
      <c r="C2307" s="70"/>
      <c r="D2307" s="71"/>
    </row>
    <row r="2308" spans="2:4" x14ac:dyDescent="0.2">
      <c r="B2308" s="69"/>
      <c r="C2308" s="70"/>
      <c r="D2308" s="71"/>
    </row>
    <row r="2309" spans="2:4" x14ac:dyDescent="0.2">
      <c r="B2309" s="69"/>
      <c r="C2309" s="70"/>
      <c r="D2309" s="71"/>
    </row>
    <row r="2310" spans="2:4" x14ac:dyDescent="0.2">
      <c r="B2310" s="69"/>
      <c r="C2310" s="70"/>
      <c r="D2310" s="71"/>
    </row>
    <row r="2311" spans="2:4" x14ac:dyDescent="0.2">
      <c r="B2311" s="69"/>
      <c r="C2311" s="70"/>
      <c r="D2311" s="71"/>
    </row>
    <row r="2312" spans="2:4" x14ac:dyDescent="0.2">
      <c r="B2312" s="69"/>
      <c r="C2312" s="70"/>
      <c r="D2312" s="71"/>
    </row>
    <row r="2313" spans="2:4" x14ac:dyDescent="0.2">
      <c r="B2313" s="69"/>
      <c r="C2313" s="70"/>
      <c r="D2313" s="71"/>
    </row>
    <row r="2314" spans="2:4" x14ac:dyDescent="0.2">
      <c r="B2314" s="69"/>
      <c r="C2314" s="70"/>
      <c r="D2314" s="71"/>
    </row>
    <row r="2315" spans="2:4" x14ac:dyDescent="0.2">
      <c r="B2315" s="69"/>
      <c r="C2315" s="70"/>
      <c r="D2315" s="71"/>
    </row>
    <row r="2316" spans="2:4" x14ac:dyDescent="0.2">
      <c r="B2316" s="69"/>
      <c r="C2316" s="70"/>
      <c r="D2316" s="71"/>
    </row>
    <row r="2317" spans="2:4" x14ac:dyDescent="0.2">
      <c r="B2317" s="69"/>
      <c r="C2317" s="70"/>
      <c r="D2317" s="71"/>
    </row>
    <row r="2318" spans="2:4" x14ac:dyDescent="0.2">
      <c r="B2318" s="69"/>
      <c r="C2318" s="70"/>
      <c r="D2318" s="71"/>
    </row>
    <row r="2319" spans="2:4" x14ac:dyDescent="0.2">
      <c r="B2319" s="69"/>
      <c r="C2319" s="70"/>
      <c r="D2319" s="71"/>
    </row>
    <row r="2320" spans="2:4" x14ac:dyDescent="0.2">
      <c r="B2320" s="69"/>
      <c r="C2320" s="70"/>
      <c r="D2320" s="71"/>
    </row>
    <row r="2321" spans="2:4" x14ac:dyDescent="0.2">
      <c r="B2321" s="69"/>
      <c r="C2321" s="70"/>
      <c r="D2321" s="71"/>
    </row>
    <row r="2322" spans="2:4" x14ac:dyDescent="0.2">
      <c r="B2322" s="69"/>
      <c r="C2322" s="70"/>
      <c r="D2322" s="71"/>
    </row>
    <row r="2323" spans="2:4" x14ac:dyDescent="0.2">
      <c r="B2323" s="69"/>
      <c r="C2323" s="70"/>
      <c r="D2323" s="71"/>
    </row>
    <row r="2324" spans="2:4" x14ac:dyDescent="0.2">
      <c r="B2324" s="69"/>
      <c r="C2324" s="70"/>
      <c r="D2324" s="71"/>
    </row>
    <row r="2325" spans="2:4" x14ac:dyDescent="0.2">
      <c r="B2325" s="69"/>
      <c r="C2325" s="70"/>
      <c r="D2325" s="71"/>
    </row>
    <row r="2326" spans="2:4" x14ac:dyDescent="0.2">
      <c r="B2326" s="69"/>
      <c r="C2326" s="70"/>
      <c r="D2326" s="71"/>
    </row>
    <row r="2327" spans="2:4" x14ac:dyDescent="0.2">
      <c r="B2327" s="69"/>
      <c r="C2327" s="70"/>
      <c r="D2327" s="71"/>
    </row>
    <row r="2328" spans="2:4" x14ac:dyDescent="0.2">
      <c r="B2328" s="69"/>
      <c r="C2328" s="70"/>
      <c r="D2328" s="71"/>
    </row>
    <row r="2329" spans="2:4" x14ac:dyDescent="0.2">
      <c r="B2329" s="69"/>
      <c r="C2329" s="70"/>
      <c r="D2329" s="71"/>
    </row>
    <row r="2330" spans="2:4" x14ac:dyDescent="0.2">
      <c r="B2330" s="69"/>
      <c r="C2330" s="70"/>
      <c r="D2330" s="71"/>
    </row>
    <row r="2331" spans="2:4" x14ac:dyDescent="0.2">
      <c r="B2331" s="69"/>
      <c r="C2331" s="70"/>
      <c r="D2331" s="71"/>
    </row>
    <row r="2332" spans="2:4" x14ac:dyDescent="0.2">
      <c r="B2332" s="69"/>
      <c r="C2332" s="70"/>
      <c r="D2332" s="71"/>
    </row>
    <row r="2333" spans="2:4" x14ac:dyDescent="0.2">
      <c r="B2333" s="69"/>
      <c r="C2333" s="70"/>
      <c r="D2333" s="71"/>
    </row>
    <row r="2334" spans="2:4" x14ac:dyDescent="0.2">
      <c r="B2334" s="69"/>
      <c r="C2334" s="70"/>
      <c r="D2334" s="71"/>
    </row>
    <row r="2335" spans="2:4" x14ac:dyDescent="0.2">
      <c r="B2335" s="69"/>
      <c r="C2335" s="70"/>
      <c r="D2335" s="71"/>
    </row>
    <row r="2336" spans="2:4" x14ac:dyDescent="0.2">
      <c r="B2336" s="69"/>
      <c r="C2336" s="70"/>
      <c r="D2336" s="71"/>
    </row>
    <row r="2337" spans="2:4" x14ac:dyDescent="0.2">
      <c r="B2337" s="69"/>
      <c r="C2337" s="70"/>
      <c r="D2337" s="71"/>
    </row>
    <row r="2338" spans="2:4" x14ac:dyDescent="0.2">
      <c r="B2338" s="69"/>
      <c r="C2338" s="70"/>
      <c r="D2338" s="71"/>
    </row>
    <row r="2339" spans="2:4" x14ac:dyDescent="0.2">
      <c r="B2339" s="69"/>
      <c r="C2339" s="70"/>
      <c r="D2339" s="71"/>
    </row>
    <row r="2340" spans="2:4" x14ac:dyDescent="0.2">
      <c r="B2340" s="69"/>
      <c r="C2340" s="70"/>
      <c r="D2340" s="71"/>
    </row>
    <row r="2341" spans="2:4" x14ac:dyDescent="0.2">
      <c r="B2341" s="69"/>
      <c r="C2341" s="70"/>
      <c r="D2341" s="71"/>
    </row>
    <row r="2342" spans="2:4" x14ac:dyDescent="0.2">
      <c r="B2342" s="69"/>
      <c r="C2342" s="70"/>
      <c r="D2342" s="71"/>
    </row>
    <row r="2343" spans="2:4" x14ac:dyDescent="0.2">
      <c r="B2343" s="69"/>
      <c r="C2343" s="70"/>
      <c r="D2343" s="71"/>
    </row>
    <row r="2344" spans="2:4" x14ac:dyDescent="0.2">
      <c r="B2344" s="69"/>
      <c r="C2344" s="70"/>
      <c r="D2344" s="71"/>
    </row>
    <row r="2345" spans="2:4" x14ac:dyDescent="0.2">
      <c r="B2345" s="69"/>
      <c r="C2345" s="70"/>
      <c r="D2345" s="71"/>
    </row>
    <row r="2346" spans="2:4" x14ac:dyDescent="0.2">
      <c r="B2346" s="69"/>
      <c r="C2346" s="70"/>
      <c r="D2346" s="71"/>
    </row>
    <row r="2347" spans="2:4" x14ac:dyDescent="0.2">
      <c r="B2347" s="69"/>
      <c r="C2347" s="70"/>
      <c r="D2347" s="71"/>
    </row>
    <row r="2348" spans="2:4" x14ac:dyDescent="0.2">
      <c r="B2348" s="69"/>
      <c r="C2348" s="70"/>
      <c r="D2348" s="71"/>
    </row>
    <row r="2349" spans="2:4" x14ac:dyDescent="0.2">
      <c r="B2349" s="69"/>
      <c r="C2349" s="70"/>
      <c r="D2349" s="71"/>
    </row>
    <row r="2350" spans="2:4" x14ac:dyDescent="0.2">
      <c r="B2350" s="69"/>
      <c r="C2350" s="70"/>
      <c r="D2350" s="71"/>
    </row>
    <row r="2351" spans="2:4" x14ac:dyDescent="0.2">
      <c r="B2351" s="69"/>
      <c r="C2351" s="70"/>
      <c r="D2351" s="71"/>
    </row>
    <row r="2352" spans="2:4" x14ac:dyDescent="0.2">
      <c r="B2352" s="69"/>
      <c r="C2352" s="70"/>
      <c r="D2352" s="71"/>
    </row>
    <row r="2353" spans="2:4" x14ac:dyDescent="0.2">
      <c r="B2353" s="69"/>
      <c r="C2353" s="70"/>
      <c r="D2353" s="71"/>
    </row>
    <row r="2354" spans="2:4" x14ac:dyDescent="0.2">
      <c r="B2354" s="69"/>
      <c r="C2354" s="70"/>
      <c r="D2354" s="71"/>
    </row>
    <row r="2355" spans="2:4" x14ac:dyDescent="0.2">
      <c r="B2355" s="69"/>
      <c r="C2355" s="70"/>
      <c r="D2355" s="71"/>
    </row>
    <row r="2356" spans="2:4" x14ac:dyDescent="0.2">
      <c r="B2356" s="69"/>
      <c r="C2356" s="70"/>
      <c r="D2356" s="71"/>
    </row>
    <row r="2357" spans="2:4" x14ac:dyDescent="0.2">
      <c r="B2357" s="69"/>
      <c r="C2357" s="70"/>
      <c r="D2357" s="71"/>
    </row>
    <row r="2358" spans="2:4" x14ac:dyDescent="0.2">
      <c r="B2358" s="69"/>
      <c r="C2358" s="70"/>
      <c r="D2358" s="71"/>
    </row>
    <row r="2359" spans="2:4" x14ac:dyDescent="0.2">
      <c r="B2359" s="69"/>
      <c r="C2359" s="70"/>
      <c r="D2359" s="71"/>
    </row>
    <row r="2360" spans="2:4" x14ac:dyDescent="0.2">
      <c r="B2360" s="69"/>
      <c r="C2360" s="70"/>
      <c r="D2360" s="71"/>
    </row>
    <row r="2361" spans="2:4" x14ac:dyDescent="0.2">
      <c r="B2361" s="69"/>
      <c r="C2361" s="70"/>
      <c r="D2361" s="71"/>
    </row>
    <row r="2362" spans="2:4" x14ac:dyDescent="0.2">
      <c r="B2362" s="69"/>
      <c r="C2362" s="70"/>
      <c r="D2362" s="71"/>
    </row>
    <row r="2363" spans="2:4" x14ac:dyDescent="0.2">
      <c r="B2363" s="69"/>
      <c r="C2363" s="70"/>
      <c r="D2363" s="71"/>
    </row>
    <row r="2364" spans="2:4" x14ac:dyDescent="0.2">
      <c r="B2364" s="69"/>
      <c r="C2364" s="70"/>
      <c r="D2364" s="71"/>
    </row>
    <row r="2365" spans="2:4" x14ac:dyDescent="0.2">
      <c r="B2365" s="69"/>
      <c r="C2365" s="70"/>
      <c r="D2365" s="71"/>
    </row>
    <row r="2366" spans="2:4" x14ac:dyDescent="0.2">
      <c r="B2366" s="69"/>
      <c r="C2366" s="70"/>
      <c r="D2366" s="71"/>
    </row>
    <row r="2367" spans="2:4" x14ac:dyDescent="0.2">
      <c r="B2367" s="69"/>
      <c r="C2367" s="70"/>
      <c r="D2367" s="71"/>
    </row>
    <row r="2368" spans="2:4" x14ac:dyDescent="0.2">
      <c r="B2368" s="69"/>
      <c r="C2368" s="70"/>
      <c r="D2368" s="71"/>
    </row>
    <row r="2369" spans="2:4" x14ac:dyDescent="0.2">
      <c r="B2369" s="69"/>
      <c r="C2369" s="70"/>
      <c r="D2369" s="71"/>
    </row>
    <row r="2370" spans="2:4" x14ac:dyDescent="0.2">
      <c r="B2370" s="69"/>
      <c r="C2370" s="70"/>
      <c r="D2370" s="71"/>
    </row>
    <row r="2371" spans="2:4" x14ac:dyDescent="0.2">
      <c r="B2371" s="69"/>
      <c r="C2371" s="70"/>
      <c r="D2371" s="71"/>
    </row>
    <row r="2372" spans="2:4" x14ac:dyDescent="0.2">
      <c r="B2372" s="69"/>
      <c r="C2372" s="70"/>
      <c r="D2372" s="71"/>
    </row>
    <row r="2373" spans="2:4" x14ac:dyDescent="0.2">
      <c r="B2373" s="69"/>
      <c r="C2373" s="70"/>
      <c r="D2373" s="71"/>
    </row>
    <row r="2374" spans="2:4" x14ac:dyDescent="0.2">
      <c r="B2374" s="69"/>
      <c r="C2374" s="70"/>
      <c r="D2374" s="71"/>
    </row>
    <row r="2375" spans="2:4" x14ac:dyDescent="0.2">
      <c r="B2375" s="69"/>
      <c r="C2375" s="70"/>
      <c r="D2375" s="71"/>
    </row>
    <row r="2376" spans="2:4" x14ac:dyDescent="0.2">
      <c r="B2376" s="69"/>
      <c r="C2376" s="70"/>
      <c r="D2376" s="71"/>
    </row>
    <row r="2377" spans="2:4" x14ac:dyDescent="0.2">
      <c r="B2377" s="69"/>
      <c r="C2377" s="70"/>
      <c r="D2377" s="71"/>
    </row>
    <row r="2378" spans="2:4" x14ac:dyDescent="0.2">
      <c r="B2378" s="69"/>
      <c r="C2378" s="70"/>
      <c r="D2378" s="71"/>
    </row>
    <row r="2379" spans="2:4" x14ac:dyDescent="0.2">
      <c r="B2379" s="69"/>
      <c r="C2379" s="70"/>
      <c r="D2379" s="71"/>
    </row>
    <row r="2380" spans="2:4" x14ac:dyDescent="0.2">
      <c r="B2380" s="69"/>
      <c r="C2380" s="70"/>
      <c r="D2380" s="71"/>
    </row>
    <row r="2381" spans="2:4" x14ac:dyDescent="0.2">
      <c r="B2381" s="69"/>
      <c r="C2381" s="70"/>
      <c r="D2381" s="71"/>
    </row>
    <row r="2382" spans="2:4" x14ac:dyDescent="0.2">
      <c r="B2382" s="69"/>
      <c r="C2382" s="70"/>
      <c r="D2382" s="71"/>
    </row>
    <row r="2383" spans="2:4" x14ac:dyDescent="0.2">
      <c r="B2383" s="69"/>
      <c r="C2383" s="70"/>
      <c r="D2383" s="71"/>
    </row>
    <row r="2384" spans="2:4" x14ac:dyDescent="0.2">
      <c r="B2384" s="69"/>
      <c r="C2384" s="70"/>
      <c r="D2384" s="71"/>
    </row>
    <row r="2385" spans="2:4" x14ac:dyDescent="0.2">
      <c r="B2385" s="69"/>
      <c r="C2385" s="70"/>
      <c r="D2385" s="71"/>
    </row>
    <row r="2386" spans="2:4" x14ac:dyDescent="0.2">
      <c r="B2386" s="69"/>
      <c r="C2386" s="70"/>
      <c r="D2386" s="71"/>
    </row>
    <row r="2387" spans="2:4" x14ac:dyDescent="0.2">
      <c r="B2387" s="69"/>
      <c r="C2387" s="70"/>
      <c r="D2387" s="71"/>
    </row>
    <row r="2388" spans="2:4" x14ac:dyDescent="0.2">
      <c r="B2388" s="69"/>
      <c r="C2388" s="70"/>
      <c r="D2388" s="71"/>
    </row>
    <row r="2389" spans="2:4" x14ac:dyDescent="0.2">
      <c r="B2389" s="69"/>
      <c r="C2389" s="70"/>
      <c r="D2389" s="71"/>
    </row>
    <row r="2390" spans="2:4" x14ac:dyDescent="0.2">
      <c r="B2390" s="69"/>
      <c r="C2390" s="70"/>
      <c r="D2390" s="71"/>
    </row>
    <row r="2391" spans="2:4" x14ac:dyDescent="0.2">
      <c r="B2391" s="69"/>
      <c r="C2391" s="70"/>
      <c r="D2391" s="71"/>
    </row>
    <row r="2392" spans="2:4" x14ac:dyDescent="0.2">
      <c r="B2392" s="69"/>
      <c r="C2392" s="70"/>
      <c r="D2392" s="71"/>
    </row>
    <row r="2393" spans="2:4" x14ac:dyDescent="0.2">
      <c r="B2393" s="69"/>
      <c r="C2393" s="70"/>
      <c r="D2393" s="71"/>
    </row>
    <row r="2394" spans="2:4" x14ac:dyDescent="0.2">
      <c r="B2394" s="69"/>
      <c r="C2394" s="70"/>
      <c r="D2394" s="71"/>
    </row>
    <row r="2395" spans="2:4" x14ac:dyDescent="0.2">
      <c r="B2395" s="69"/>
      <c r="C2395" s="70"/>
      <c r="D2395" s="71"/>
    </row>
    <row r="2396" spans="2:4" x14ac:dyDescent="0.2">
      <c r="B2396" s="69"/>
      <c r="C2396" s="70"/>
      <c r="D2396" s="71"/>
    </row>
    <row r="2397" spans="2:4" x14ac:dyDescent="0.2">
      <c r="B2397" s="69"/>
      <c r="C2397" s="70"/>
      <c r="D2397" s="71"/>
    </row>
    <row r="2398" spans="2:4" x14ac:dyDescent="0.2">
      <c r="B2398" s="69"/>
      <c r="C2398" s="70"/>
      <c r="D2398" s="71"/>
    </row>
    <row r="2399" spans="2:4" x14ac:dyDescent="0.2">
      <c r="B2399" s="69"/>
      <c r="C2399" s="70"/>
      <c r="D2399" s="71"/>
    </row>
    <row r="2400" spans="2:4" x14ac:dyDescent="0.2">
      <c r="B2400" s="69"/>
      <c r="C2400" s="70"/>
      <c r="D2400" s="71"/>
    </row>
    <row r="2401" spans="2:4" x14ac:dyDescent="0.2">
      <c r="B2401" s="69"/>
      <c r="C2401" s="70"/>
      <c r="D2401" s="71"/>
    </row>
    <row r="2402" spans="2:4" x14ac:dyDescent="0.2">
      <c r="B2402" s="69"/>
      <c r="C2402" s="70"/>
      <c r="D2402" s="71"/>
    </row>
    <row r="2403" spans="2:4" x14ac:dyDescent="0.2">
      <c r="B2403" s="69"/>
      <c r="C2403" s="70"/>
      <c r="D2403" s="71"/>
    </row>
    <row r="2404" spans="2:4" x14ac:dyDescent="0.2">
      <c r="B2404" s="69"/>
      <c r="C2404" s="70"/>
      <c r="D2404" s="71"/>
    </row>
    <row r="2405" spans="2:4" x14ac:dyDescent="0.2">
      <c r="B2405" s="69"/>
      <c r="C2405" s="70"/>
      <c r="D2405" s="71"/>
    </row>
    <row r="2406" spans="2:4" x14ac:dyDescent="0.2">
      <c r="B2406" s="69"/>
      <c r="C2406" s="70"/>
      <c r="D2406" s="71"/>
    </row>
    <row r="2407" spans="2:4" x14ac:dyDescent="0.2">
      <c r="B2407" s="69"/>
      <c r="C2407" s="70"/>
      <c r="D2407" s="71"/>
    </row>
    <row r="2408" spans="2:4" x14ac:dyDescent="0.2">
      <c r="B2408" s="69"/>
      <c r="C2408" s="70"/>
      <c r="D2408" s="71"/>
    </row>
    <row r="2409" spans="2:4" x14ac:dyDescent="0.2">
      <c r="B2409" s="69"/>
      <c r="C2409" s="70"/>
      <c r="D2409" s="71"/>
    </row>
    <row r="2410" spans="2:4" x14ac:dyDescent="0.2">
      <c r="B2410" s="69"/>
      <c r="C2410" s="70"/>
      <c r="D2410" s="71"/>
    </row>
    <row r="2411" spans="2:4" x14ac:dyDescent="0.2">
      <c r="B2411" s="69"/>
      <c r="C2411" s="70"/>
      <c r="D2411" s="71"/>
    </row>
    <row r="2412" spans="2:4" x14ac:dyDescent="0.2">
      <c r="B2412" s="69"/>
      <c r="C2412" s="70"/>
      <c r="D2412" s="71"/>
    </row>
    <row r="2413" spans="2:4" x14ac:dyDescent="0.2">
      <c r="B2413" s="69"/>
      <c r="C2413" s="70"/>
      <c r="D2413" s="71"/>
    </row>
    <row r="2414" spans="2:4" x14ac:dyDescent="0.2">
      <c r="B2414" s="69"/>
      <c r="C2414" s="70"/>
      <c r="D2414" s="71"/>
    </row>
    <row r="2415" spans="2:4" x14ac:dyDescent="0.2">
      <c r="B2415" s="69"/>
      <c r="C2415" s="70"/>
      <c r="D2415" s="71"/>
    </row>
    <row r="2416" spans="2:4" x14ac:dyDescent="0.2">
      <c r="B2416" s="69"/>
      <c r="C2416" s="70"/>
      <c r="D2416" s="71"/>
    </row>
    <row r="2417" spans="2:4" x14ac:dyDescent="0.2">
      <c r="B2417" s="69"/>
      <c r="C2417" s="70"/>
      <c r="D2417" s="71"/>
    </row>
    <row r="2418" spans="2:4" x14ac:dyDescent="0.2">
      <c r="B2418" s="69"/>
      <c r="C2418" s="70"/>
      <c r="D2418" s="71"/>
    </row>
    <row r="2419" spans="2:4" x14ac:dyDescent="0.2">
      <c r="B2419" s="69"/>
      <c r="C2419" s="70"/>
      <c r="D2419" s="71"/>
    </row>
    <row r="2420" spans="2:4" x14ac:dyDescent="0.2">
      <c r="B2420" s="69"/>
      <c r="C2420" s="70"/>
      <c r="D2420" s="71"/>
    </row>
    <row r="2421" spans="2:4" x14ac:dyDescent="0.2">
      <c r="B2421" s="69"/>
      <c r="C2421" s="70"/>
      <c r="D2421" s="71"/>
    </row>
    <row r="2422" spans="2:4" x14ac:dyDescent="0.2">
      <c r="B2422" s="69"/>
      <c r="C2422" s="70"/>
      <c r="D2422" s="71"/>
    </row>
    <row r="2423" spans="2:4" x14ac:dyDescent="0.2">
      <c r="B2423" s="69"/>
      <c r="C2423" s="70"/>
      <c r="D2423" s="71"/>
    </row>
    <row r="2424" spans="2:4" x14ac:dyDescent="0.2">
      <c r="B2424" s="69"/>
      <c r="C2424" s="70"/>
      <c r="D2424" s="71"/>
    </row>
    <row r="2425" spans="2:4" x14ac:dyDescent="0.2">
      <c r="B2425" s="69"/>
      <c r="C2425" s="70"/>
      <c r="D2425" s="71"/>
    </row>
    <row r="2426" spans="2:4" x14ac:dyDescent="0.2">
      <c r="B2426" s="69"/>
      <c r="C2426" s="70"/>
      <c r="D2426" s="71"/>
    </row>
    <row r="2427" spans="2:4" x14ac:dyDescent="0.2">
      <c r="B2427" s="69"/>
      <c r="C2427" s="70"/>
      <c r="D2427" s="71"/>
    </row>
    <row r="2428" spans="2:4" x14ac:dyDescent="0.2">
      <c r="B2428" s="69"/>
      <c r="C2428" s="70"/>
      <c r="D2428" s="71"/>
    </row>
    <row r="2429" spans="2:4" x14ac:dyDescent="0.2">
      <c r="B2429" s="69"/>
      <c r="C2429" s="70"/>
      <c r="D2429" s="71"/>
    </row>
    <row r="2430" spans="2:4" x14ac:dyDescent="0.2">
      <c r="B2430" s="69"/>
      <c r="C2430" s="70"/>
      <c r="D2430" s="71"/>
    </row>
    <row r="2431" spans="2:4" x14ac:dyDescent="0.2">
      <c r="B2431" s="69"/>
      <c r="C2431" s="70"/>
      <c r="D2431" s="71"/>
    </row>
    <row r="2432" spans="2:4" x14ac:dyDescent="0.2">
      <c r="B2432" s="69"/>
      <c r="C2432" s="70"/>
      <c r="D2432" s="71"/>
    </row>
    <row r="2433" spans="2:4" x14ac:dyDescent="0.2">
      <c r="B2433" s="69"/>
      <c r="C2433" s="70"/>
      <c r="D2433" s="71"/>
    </row>
    <row r="2434" spans="2:4" x14ac:dyDescent="0.2">
      <c r="B2434" s="69"/>
      <c r="C2434" s="70"/>
      <c r="D2434" s="71"/>
    </row>
    <row r="2435" spans="2:4" x14ac:dyDescent="0.2">
      <c r="B2435" s="69"/>
      <c r="C2435" s="70"/>
      <c r="D2435" s="71"/>
    </row>
    <row r="2436" spans="2:4" x14ac:dyDescent="0.2">
      <c r="B2436" s="69"/>
      <c r="C2436" s="70"/>
      <c r="D2436" s="71"/>
    </row>
    <row r="2437" spans="2:4" x14ac:dyDescent="0.2">
      <c r="B2437" s="69"/>
      <c r="C2437" s="70"/>
      <c r="D2437" s="71"/>
    </row>
    <row r="2438" spans="2:4" x14ac:dyDescent="0.2">
      <c r="B2438" s="69"/>
      <c r="C2438" s="70"/>
      <c r="D2438" s="71"/>
    </row>
    <row r="2439" spans="2:4" x14ac:dyDescent="0.2">
      <c r="B2439" s="69"/>
      <c r="C2439" s="70"/>
      <c r="D2439" s="71"/>
    </row>
    <row r="2440" spans="2:4" x14ac:dyDescent="0.2">
      <c r="B2440" s="69"/>
      <c r="C2440" s="70"/>
      <c r="D2440" s="71"/>
    </row>
    <row r="2441" spans="2:4" x14ac:dyDescent="0.2">
      <c r="B2441" s="69"/>
      <c r="C2441" s="70"/>
      <c r="D2441" s="71"/>
    </row>
    <row r="2442" spans="2:4" x14ac:dyDescent="0.2">
      <c r="B2442" s="69"/>
      <c r="C2442" s="70"/>
      <c r="D2442" s="71"/>
    </row>
    <row r="2443" spans="2:4" x14ac:dyDescent="0.2">
      <c r="B2443" s="69"/>
      <c r="C2443" s="70"/>
      <c r="D2443" s="71"/>
    </row>
    <row r="2444" spans="2:4" x14ac:dyDescent="0.2">
      <c r="B2444" s="69"/>
      <c r="C2444" s="70"/>
      <c r="D2444" s="71"/>
    </row>
    <row r="2445" spans="2:4" x14ac:dyDescent="0.2">
      <c r="B2445" s="69"/>
      <c r="C2445" s="70"/>
      <c r="D2445" s="71"/>
    </row>
    <row r="2446" spans="2:4" x14ac:dyDescent="0.2">
      <c r="B2446" s="69"/>
      <c r="C2446" s="70"/>
      <c r="D2446" s="71"/>
    </row>
    <row r="2447" spans="2:4" x14ac:dyDescent="0.2">
      <c r="B2447" s="69"/>
      <c r="C2447" s="70"/>
      <c r="D2447" s="71"/>
    </row>
    <row r="2448" spans="2:4" x14ac:dyDescent="0.2">
      <c r="B2448" s="69"/>
      <c r="C2448" s="70"/>
      <c r="D2448" s="71"/>
    </row>
    <row r="2449" spans="2:4" x14ac:dyDescent="0.2">
      <c r="B2449" s="69"/>
      <c r="C2449" s="70"/>
      <c r="D2449" s="71"/>
    </row>
    <row r="2450" spans="2:4" x14ac:dyDescent="0.2">
      <c r="B2450" s="69"/>
      <c r="C2450" s="70"/>
      <c r="D2450" s="71"/>
    </row>
    <row r="2451" spans="2:4" x14ac:dyDescent="0.2">
      <c r="B2451" s="69"/>
      <c r="C2451" s="70"/>
      <c r="D2451" s="71"/>
    </row>
    <row r="2452" spans="2:4" x14ac:dyDescent="0.2">
      <c r="B2452" s="69"/>
      <c r="C2452" s="70"/>
      <c r="D2452" s="71"/>
    </row>
    <row r="2453" spans="2:4" x14ac:dyDescent="0.2">
      <c r="B2453" s="69"/>
      <c r="C2453" s="70"/>
      <c r="D2453" s="71"/>
    </row>
    <row r="2454" spans="2:4" x14ac:dyDescent="0.2">
      <c r="B2454" s="69"/>
      <c r="C2454" s="70"/>
      <c r="D2454" s="71"/>
    </row>
    <row r="2455" spans="2:4" x14ac:dyDescent="0.2">
      <c r="B2455" s="69"/>
      <c r="C2455" s="70"/>
      <c r="D2455" s="71"/>
    </row>
    <row r="2456" spans="2:4" x14ac:dyDescent="0.2">
      <c r="B2456" s="69"/>
      <c r="C2456" s="70"/>
      <c r="D2456" s="71"/>
    </row>
    <row r="2457" spans="2:4" x14ac:dyDescent="0.2">
      <c r="B2457" s="69"/>
      <c r="C2457" s="70"/>
      <c r="D2457" s="71"/>
    </row>
    <row r="2458" spans="2:4" x14ac:dyDescent="0.2">
      <c r="B2458" s="69"/>
      <c r="C2458" s="70"/>
      <c r="D2458" s="71"/>
    </row>
    <row r="2459" spans="2:4" x14ac:dyDescent="0.2">
      <c r="B2459" s="69"/>
      <c r="C2459" s="70"/>
      <c r="D2459" s="71"/>
    </row>
    <row r="2460" spans="2:4" x14ac:dyDescent="0.2">
      <c r="B2460" s="69"/>
      <c r="C2460" s="70"/>
      <c r="D2460" s="71"/>
    </row>
    <row r="2461" spans="2:4" x14ac:dyDescent="0.2">
      <c r="B2461" s="69"/>
      <c r="C2461" s="70"/>
      <c r="D2461" s="71"/>
    </row>
    <row r="2462" spans="2:4" x14ac:dyDescent="0.2">
      <c r="B2462" s="69"/>
      <c r="C2462" s="70"/>
      <c r="D2462" s="71"/>
    </row>
    <row r="2463" spans="2:4" x14ac:dyDescent="0.2">
      <c r="B2463" s="69"/>
      <c r="C2463" s="70"/>
      <c r="D2463" s="71"/>
    </row>
    <row r="2464" spans="2:4" x14ac:dyDescent="0.2">
      <c r="B2464" s="69"/>
      <c r="C2464" s="70"/>
      <c r="D2464" s="71"/>
    </row>
    <row r="2465" spans="2:4" x14ac:dyDescent="0.2">
      <c r="B2465" s="69"/>
      <c r="C2465" s="70"/>
      <c r="D2465" s="71"/>
    </row>
    <row r="2466" spans="2:4" x14ac:dyDescent="0.2">
      <c r="B2466" s="69"/>
      <c r="C2466" s="70"/>
      <c r="D2466" s="71"/>
    </row>
    <row r="2467" spans="2:4" x14ac:dyDescent="0.2">
      <c r="B2467" s="69"/>
      <c r="C2467" s="70"/>
      <c r="D2467" s="71"/>
    </row>
    <row r="2468" spans="2:4" x14ac:dyDescent="0.2">
      <c r="B2468" s="69"/>
      <c r="C2468" s="70"/>
      <c r="D2468" s="71"/>
    </row>
    <row r="2469" spans="2:4" x14ac:dyDescent="0.2">
      <c r="B2469" s="69"/>
      <c r="C2469" s="70"/>
      <c r="D2469" s="71"/>
    </row>
    <row r="2470" spans="2:4" x14ac:dyDescent="0.2">
      <c r="B2470" s="69"/>
      <c r="C2470" s="70"/>
      <c r="D2470" s="71"/>
    </row>
    <row r="2471" spans="2:4" x14ac:dyDescent="0.2">
      <c r="B2471" s="69"/>
      <c r="C2471" s="70"/>
      <c r="D2471" s="71"/>
    </row>
    <row r="2472" spans="2:4" x14ac:dyDescent="0.2">
      <c r="B2472" s="69"/>
      <c r="C2472" s="70"/>
      <c r="D2472" s="71"/>
    </row>
    <row r="2473" spans="2:4" x14ac:dyDescent="0.2">
      <c r="B2473" s="69"/>
      <c r="C2473" s="70"/>
      <c r="D2473" s="71"/>
    </row>
    <row r="2474" spans="2:4" x14ac:dyDescent="0.2">
      <c r="B2474" s="69"/>
      <c r="C2474" s="70"/>
      <c r="D2474" s="71"/>
    </row>
    <row r="2475" spans="2:4" x14ac:dyDescent="0.2">
      <c r="B2475" s="69"/>
      <c r="C2475" s="70"/>
      <c r="D2475" s="71"/>
    </row>
    <row r="2476" spans="2:4" x14ac:dyDescent="0.2">
      <c r="B2476" s="69"/>
      <c r="C2476" s="70"/>
      <c r="D2476" s="71"/>
    </row>
    <row r="2477" spans="2:4" x14ac:dyDescent="0.2">
      <c r="B2477" s="69"/>
      <c r="C2477" s="70"/>
      <c r="D2477" s="71"/>
    </row>
    <row r="2478" spans="2:4" x14ac:dyDescent="0.2">
      <c r="B2478" s="69"/>
      <c r="C2478" s="70"/>
      <c r="D2478" s="71"/>
    </row>
    <row r="2479" spans="2:4" x14ac:dyDescent="0.2">
      <c r="B2479" s="69"/>
      <c r="C2479" s="70"/>
      <c r="D2479" s="71"/>
    </row>
    <row r="2480" spans="2:4" x14ac:dyDescent="0.2">
      <c r="B2480" s="69"/>
      <c r="C2480" s="70"/>
      <c r="D2480" s="71"/>
    </row>
    <row r="2481" spans="2:4" x14ac:dyDescent="0.2">
      <c r="B2481" s="69"/>
      <c r="C2481" s="70"/>
      <c r="D2481" s="71"/>
    </row>
    <row r="2482" spans="2:4" x14ac:dyDescent="0.2">
      <c r="B2482" s="69"/>
      <c r="C2482" s="70"/>
      <c r="D2482" s="71"/>
    </row>
    <row r="2483" spans="2:4" x14ac:dyDescent="0.2">
      <c r="B2483" s="69"/>
      <c r="C2483" s="70"/>
      <c r="D2483" s="71"/>
    </row>
    <row r="2484" spans="2:4" x14ac:dyDescent="0.2">
      <c r="B2484" s="69"/>
      <c r="C2484" s="70"/>
      <c r="D2484" s="71"/>
    </row>
    <row r="2485" spans="2:4" x14ac:dyDescent="0.2">
      <c r="B2485" s="69"/>
      <c r="C2485" s="70"/>
      <c r="D2485" s="71"/>
    </row>
    <row r="2486" spans="2:4" x14ac:dyDescent="0.2">
      <c r="B2486" s="69"/>
      <c r="C2486" s="70"/>
      <c r="D2486" s="71"/>
    </row>
    <row r="2487" spans="2:4" x14ac:dyDescent="0.2">
      <c r="B2487" s="69"/>
      <c r="C2487" s="70"/>
      <c r="D2487" s="71"/>
    </row>
    <row r="2488" spans="2:4" x14ac:dyDescent="0.2">
      <c r="B2488" s="69"/>
      <c r="C2488" s="70"/>
      <c r="D2488" s="71"/>
    </row>
    <row r="2489" spans="2:4" x14ac:dyDescent="0.2">
      <c r="B2489" s="69"/>
      <c r="C2489" s="70"/>
      <c r="D2489" s="71"/>
    </row>
    <row r="2490" spans="2:4" x14ac:dyDescent="0.2">
      <c r="B2490" s="69"/>
      <c r="C2490" s="70"/>
      <c r="D2490" s="71"/>
    </row>
    <row r="2491" spans="2:4" x14ac:dyDescent="0.2">
      <c r="B2491" s="69"/>
      <c r="C2491" s="70"/>
      <c r="D2491" s="71"/>
    </row>
    <row r="2492" spans="2:4" x14ac:dyDescent="0.2">
      <c r="B2492" s="69"/>
      <c r="C2492" s="70"/>
      <c r="D2492" s="71"/>
    </row>
    <row r="2493" spans="2:4" x14ac:dyDescent="0.2">
      <c r="B2493" s="69"/>
      <c r="C2493" s="70"/>
      <c r="D2493" s="71"/>
    </row>
    <row r="2494" spans="2:4" x14ac:dyDescent="0.2">
      <c r="B2494" s="69"/>
      <c r="C2494" s="70"/>
      <c r="D2494" s="71"/>
    </row>
    <row r="2495" spans="2:4" x14ac:dyDescent="0.2">
      <c r="B2495" s="69"/>
      <c r="C2495" s="70"/>
      <c r="D2495" s="71"/>
    </row>
    <row r="2496" spans="2:4" x14ac:dyDescent="0.2">
      <c r="B2496" s="69"/>
      <c r="C2496" s="70"/>
      <c r="D2496" s="71"/>
    </row>
    <row r="2497" spans="2:4" x14ac:dyDescent="0.2">
      <c r="B2497" s="69"/>
      <c r="C2497" s="70"/>
      <c r="D2497" s="71"/>
    </row>
    <row r="2498" spans="2:4" x14ac:dyDescent="0.2">
      <c r="B2498" s="69"/>
      <c r="C2498" s="70"/>
      <c r="D2498" s="71"/>
    </row>
    <row r="2499" spans="2:4" x14ac:dyDescent="0.2">
      <c r="B2499" s="69"/>
      <c r="C2499" s="70"/>
      <c r="D2499" s="71"/>
    </row>
    <row r="2500" spans="2:4" x14ac:dyDescent="0.2">
      <c r="B2500" s="69"/>
      <c r="C2500" s="70"/>
      <c r="D2500" s="71"/>
    </row>
    <row r="2501" spans="2:4" x14ac:dyDescent="0.2">
      <c r="B2501" s="69"/>
      <c r="C2501" s="70"/>
      <c r="D2501" s="71"/>
    </row>
    <row r="2502" spans="2:4" x14ac:dyDescent="0.2">
      <c r="B2502" s="69"/>
      <c r="C2502" s="70"/>
      <c r="D2502" s="71"/>
    </row>
    <row r="2503" spans="2:4" x14ac:dyDescent="0.2">
      <c r="B2503" s="69"/>
      <c r="C2503" s="70"/>
      <c r="D2503" s="71"/>
    </row>
    <row r="2504" spans="2:4" x14ac:dyDescent="0.2">
      <c r="B2504" s="69"/>
      <c r="C2504" s="70"/>
      <c r="D2504" s="71"/>
    </row>
    <row r="2505" spans="2:4" x14ac:dyDescent="0.2">
      <c r="B2505" s="69"/>
      <c r="C2505" s="70"/>
      <c r="D2505" s="71"/>
    </row>
    <row r="2506" spans="2:4" x14ac:dyDescent="0.2">
      <c r="B2506" s="69"/>
      <c r="C2506" s="70"/>
      <c r="D2506" s="71"/>
    </row>
    <row r="2507" spans="2:4" x14ac:dyDescent="0.2">
      <c r="B2507" s="69"/>
      <c r="C2507" s="70"/>
      <c r="D2507" s="71"/>
    </row>
    <row r="2508" spans="2:4" x14ac:dyDescent="0.2">
      <c r="B2508" s="69"/>
      <c r="C2508" s="70"/>
      <c r="D2508" s="71"/>
    </row>
    <row r="2509" spans="2:4" x14ac:dyDescent="0.2">
      <c r="B2509" s="69"/>
      <c r="C2509" s="70"/>
      <c r="D2509" s="71"/>
    </row>
    <row r="2510" spans="2:4" x14ac:dyDescent="0.2">
      <c r="B2510" s="69"/>
      <c r="C2510" s="70"/>
      <c r="D2510" s="71"/>
    </row>
    <row r="2511" spans="2:4" x14ac:dyDescent="0.2">
      <c r="B2511" s="69"/>
      <c r="C2511" s="70"/>
      <c r="D2511" s="71"/>
    </row>
    <row r="2512" spans="2:4" x14ac:dyDescent="0.2">
      <c r="B2512" s="69"/>
      <c r="C2512" s="70"/>
      <c r="D2512" s="71"/>
    </row>
    <row r="2513" spans="2:4" x14ac:dyDescent="0.2">
      <c r="B2513" s="69"/>
      <c r="C2513" s="70"/>
      <c r="D2513" s="71"/>
    </row>
    <row r="2514" spans="2:4" x14ac:dyDescent="0.2">
      <c r="B2514" s="69"/>
      <c r="C2514" s="70"/>
      <c r="D2514" s="71"/>
    </row>
    <row r="2515" spans="2:4" x14ac:dyDescent="0.2">
      <c r="B2515" s="69"/>
      <c r="C2515" s="70"/>
      <c r="D2515" s="71"/>
    </row>
    <row r="2516" spans="2:4" x14ac:dyDescent="0.2">
      <c r="B2516" s="69"/>
      <c r="C2516" s="70"/>
      <c r="D2516" s="71"/>
    </row>
    <row r="2517" spans="2:4" x14ac:dyDescent="0.2">
      <c r="B2517" s="69"/>
      <c r="C2517" s="70"/>
      <c r="D2517" s="71"/>
    </row>
    <row r="2518" spans="2:4" x14ac:dyDescent="0.2">
      <c r="B2518" s="69"/>
      <c r="C2518" s="70"/>
      <c r="D2518" s="71"/>
    </row>
    <row r="2519" spans="2:4" x14ac:dyDescent="0.2">
      <c r="B2519" s="69"/>
      <c r="C2519" s="70"/>
      <c r="D2519" s="71"/>
    </row>
    <row r="2520" spans="2:4" x14ac:dyDescent="0.2">
      <c r="B2520" s="69"/>
      <c r="C2520" s="70"/>
      <c r="D2520" s="71"/>
    </row>
    <row r="2521" spans="2:4" x14ac:dyDescent="0.2">
      <c r="B2521" s="69"/>
      <c r="C2521" s="70"/>
      <c r="D2521" s="71"/>
    </row>
    <row r="2522" spans="2:4" x14ac:dyDescent="0.2">
      <c r="B2522" s="69"/>
      <c r="C2522" s="70"/>
      <c r="D2522" s="71"/>
    </row>
    <row r="2523" spans="2:4" x14ac:dyDescent="0.2">
      <c r="B2523" s="69"/>
      <c r="C2523" s="70"/>
      <c r="D2523" s="71"/>
    </row>
    <row r="2524" spans="2:4" x14ac:dyDescent="0.2">
      <c r="B2524" s="69"/>
      <c r="C2524" s="70"/>
      <c r="D2524" s="71"/>
    </row>
    <row r="2525" spans="2:4" x14ac:dyDescent="0.2">
      <c r="B2525" s="69"/>
      <c r="C2525" s="70"/>
      <c r="D2525" s="71"/>
    </row>
    <row r="2526" spans="2:4" x14ac:dyDescent="0.2">
      <c r="B2526" s="69"/>
      <c r="C2526" s="70"/>
      <c r="D2526" s="71"/>
    </row>
    <row r="2527" spans="2:4" x14ac:dyDescent="0.2">
      <c r="B2527" s="69"/>
      <c r="C2527" s="70"/>
      <c r="D2527" s="71"/>
    </row>
    <row r="2528" spans="2:4" x14ac:dyDescent="0.2">
      <c r="B2528" s="69"/>
      <c r="C2528" s="70"/>
      <c r="D2528" s="71"/>
    </row>
    <row r="2529" spans="2:4" x14ac:dyDescent="0.2">
      <c r="B2529" s="69"/>
      <c r="C2529" s="70"/>
      <c r="D2529" s="71"/>
    </row>
    <row r="2530" spans="2:4" x14ac:dyDescent="0.2">
      <c r="B2530" s="69"/>
      <c r="C2530" s="70"/>
      <c r="D2530" s="71"/>
    </row>
    <row r="2531" spans="2:4" x14ac:dyDescent="0.2">
      <c r="B2531" s="69"/>
      <c r="C2531" s="70"/>
      <c r="D2531" s="71"/>
    </row>
    <row r="2532" spans="2:4" x14ac:dyDescent="0.2">
      <c r="B2532" s="69"/>
      <c r="C2532" s="70"/>
      <c r="D2532" s="71"/>
    </row>
    <row r="2533" spans="2:4" x14ac:dyDescent="0.2">
      <c r="B2533" s="69"/>
      <c r="C2533" s="70"/>
      <c r="D2533" s="71"/>
    </row>
    <row r="2534" spans="2:4" x14ac:dyDescent="0.2">
      <c r="B2534" s="69"/>
      <c r="C2534" s="70"/>
      <c r="D2534" s="71"/>
    </row>
    <row r="2535" spans="2:4" x14ac:dyDescent="0.2">
      <c r="B2535" s="69"/>
      <c r="C2535" s="70"/>
      <c r="D2535" s="71"/>
    </row>
    <row r="2536" spans="2:4" x14ac:dyDescent="0.2">
      <c r="B2536" s="69"/>
      <c r="C2536" s="70"/>
      <c r="D2536" s="71"/>
    </row>
    <row r="2537" spans="2:4" x14ac:dyDescent="0.2">
      <c r="B2537" s="69"/>
      <c r="C2537" s="70"/>
      <c r="D2537" s="71"/>
    </row>
    <row r="2538" spans="2:4" x14ac:dyDescent="0.2">
      <c r="B2538" s="69"/>
      <c r="C2538" s="70"/>
      <c r="D2538" s="71"/>
    </row>
    <row r="2539" spans="2:4" x14ac:dyDescent="0.2">
      <c r="B2539" s="69"/>
      <c r="C2539" s="70"/>
      <c r="D2539" s="71"/>
    </row>
    <row r="2540" spans="2:4" x14ac:dyDescent="0.2">
      <c r="B2540" s="69"/>
      <c r="C2540" s="70"/>
      <c r="D2540" s="71"/>
    </row>
    <row r="2541" spans="2:4" x14ac:dyDescent="0.2">
      <c r="B2541" s="69"/>
      <c r="C2541" s="70"/>
      <c r="D2541" s="71"/>
    </row>
    <row r="2542" spans="2:4" x14ac:dyDescent="0.2">
      <c r="B2542" s="69"/>
      <c r="C2542" s="70"/>
      <c r="D2542" s="71"/>
    </row>
    <row r="2543" spans="2:4" x14ac:dyDescent="0.2">
      <c r="B2543" s="69"/>
      <c r="C2543" s="70"/>
      <c r="D2543" s="71"/>
    </row>
    <row r="2544" spans="2:4" x14ac:dyDescent="0.2">
      <c r="B2544" s="69"/>
      <c r="C2544" s="70"/>
      <c r="D2544" s="71"/>
    </row>
    <row r="2545" spans="2:4" x14ac:dyDescent="0.2">
      <c r="B2545" s="69"/>
      <c r="C2545" s="70"/>
      <c r="D2545" s="71"/>
    </row>
    <row r="2546" spans="2:4" x14ac:dyDescent="0.2">
      <c r="B2546" s="69"/>
      <c r="C2546" s="70"/>
      <c r="D2546" s="71"/>
    </row>
    <row r="2547" spans="2:4" x14ac:dyDescent="0.2">
      <c r="B2547" s="69"/>
      <c r="C2547" s="70"/>
      <c r="D2547" s="71"/>
    </row>
    <row r="2548" spans="2:4" x14ac:dyDescent="0.2">
      <c r="B2548" s="69"/>
      <c r="C2548" s="70"/>
      <c r="D2548" s="71"/>
    </row>
    <row r="2549" spans="2:4" x14ac:dyDescent="0.2">
      <c r="B2549" s="69"/>
      <c r="C2549" s="70"/>
      <c r="D2549" s="71"/>
    </row>
    <row r="2550" spans="2:4" x14ac:dyDescent="0.2">
      <c r="B2550" s="69"/>
      <c r="C2550" s="70"/>
      <c r="D2550" s="71"/>
    </row>
    <row r="2551" spans="2:4" x14ac:dyDescent="0.2">
      <c r="B2551" s="69"/>
      <c r="C2551" s="70"/>
      <c r="D2551" s="71"/>
    </row>
    <row r="2552" spans="2:4" x14ac:dyDescent="0.2">
      <c r="B2552" s="69"/>
      <c r="C2552" s="70"/>
      <c r="D2552" s="71"/>
    </row>
    <row r="2553" spans="2:4" x14ac:dyDescent="0.2">
      <c r="B2553" s="69"/>
      <c r="C2553" s="70"/>
      <c r="D2553" s="71"/>
    </row>
    <row r="2554" spans="2:4" x14ac:dyDescent="0.2">
      <c r="B2554" s="69"/>
      <c r="C2554" s="70"/>
      <c r="D2554" s="71"/>
    </row>
    <row r="2555" spans="2:4" x14ac:dyDescent="0.2">
      <c r="B2555" s="69"/>
      <c r="C2555" s="70"/>
      <c r="D2555" s="71"/>
    </row>
    <row r="2556" spans="2:4" x14ac:dyDescent="0.2">
      <c r="B2556" s="69"/>
      <c r="C2556" s="70"/>
      <c r="D2556" s="71"/>
    </row>
    <row r="2557" spans="2:4" x14ac:dyDescent="0.2">
      <c r="B2557" s="69"/>
      <c r="C2557" s="70"/>
      <c r="D2557" s="71"/>
    </row>
    <row r="2558" spans="2:4" x14ac:dyDescent="0.2">
      <c r="B2558" s="69"/>
      <c r="C2558" s="70"/>
      <c r="D2558" s="71"/>
    </row>
    <row r="2559" spans="2:4" x14ac:dyDescent="0.2">
      <c r="B2559" s="69"/>
      <c r="C2559" s="70"/>
      <c r="D2559" s="71"/>
    </row>
    <row r="2560" spans="2:4" x14ac:dyDescent="0.2">
      <c r="B2560" s="69"/>
      <c r="C2560" s="70"/>
      <c r="D2560" s="71"/>
    </row>
    <row r="2561" spans="2:4" x14ac:dyDescent="0.2">
      <c r="B2561" s="69"/>
      <c r="C2561" s="70"/>
      <c r="D2561" s="71"/>
    </row>
    <row r="2562" spans="2:4" x14ac:dyDescent="0.2">
      <c r="B2562" s="69"/>
      <c r="C2562" s="70"/>
      <c r="D2562" s="71"/>
    </row>
    <row r="2563" spans="2:4" x14ac:dyDescent="0.2">
      <c r="B2563" s="69"/>
      <c r="C2563" s="70"/>
      <c r="D2563" s="71"/>
    </row>
    <row r="2564" spans="2:4" x14ac:dyDescent="0.2">
      <c r="B2564" s="69"/>
      <c r="C2564" s="70"/>
      <c r="D2564" s="71"/>
    </row>
    <row r="2565" spans="2:4" x14ac:dyDescent="0.2">
      <c r="B2565" s="69"/>
      <c r="C2565" s="70"/>
      <c r="D2565" s="71"/>
    </row>
    <row r="2566" spans="2:4" x14ac:dyDescent="0.2">
      <c r="B2566" s="69"/>
      <c r="C2566" s="70"/>
      <c r="D2566" s="71"/>
    </row>
    <row r="2567" spans="2:4" x14ac:dyDescent="0.2">
      <c r="B2567" s="69"/>
      <c r="C2567" s="70"/>
      <c r="D2567" s="71"/>
    </row>
    <row r="2568" spans="2:4" x14ac:dyDescent="0.2">
      <c r="B2568" s="69"/>
      <c r="C2568" s="70"/>
      <c r="D2568" s="71"/>
    </row>
    <row r="2569" spans="2:4" x14ac:dyDescent="0.2">
      <c r="B2569" s="69"/>
      <c r="C2569" s="70"/>
      <c r="D2569" s="71"/>
    </row>
    <row r="2570" spans="2:4" x14ac:dyDescent="0.2">
      <c r="B2570" s="69"/>
      <c r="C2570" s="70"/>
      <c r="D2570" s="71"/>
    </row>
    <row r="2571" spans="2:4" x14ac:dyDescent="0.2">
      <c r="B2571" s="69"/>
      <c r="C2571" s="70"/>
      <c r="D2571" s="71"/>
    </row>
    <row r="2572" spans="2:4" x14ac:dyDescent="0.2">
      <c r="B2572" s="69"/>
      <c r="C2572" s="70"/>
      <c r="D2572" s="71"/>
    </row>
    <row r="2573" spans="2:4" x14ac:dyDescent="0.2">
      <c r="B2573" s="69"/>
      <c r="C2573" s="70"/>
      <c r="D2573" s="71"/>
    </row>
    <row r="2574" spans="2:4" x14ac:dyDescent="0.2">
      <c r="B2574" s="69"/>
      <c r="C2574" s="70"/>
      <c r="D2574" s="71"/>
    </row>
    <row r="2575" spans="2:4" x14ac:dyDescent="0.2">
      <c r="B2575" s="69"/>
      <c r="C2575" s="70"/>
      <c r="D2575" s="71"/>
    </row>
    <row r="2576" spans="2:4" x14ac:dyDescent="0.2">
      <c r="B2576" s="69"/>
      <c r="C2576" s="70"/>
      <c r="D2576" s="71"/>
    </row>
    <row r="2577" spans="2:4" x14ac:dyDescent="0.2">
      <c r="B2577" s="69"/>
      <c r="C2577" s="70"/>
      <c r="D2577" s="71"/>
    </row>
    <row r="2578" spans="2:4" x14ac:dyDescent="0.2">
      <c r="B2578" s="69"/>
      <c r="C2578" s="70"/>
      <c r="D2578" s="71"/>
    </row>
    <row r="2579" spans="2:4" x14ac:dyDescent="0.2">
      <c r="B2579" s="69"/>
      <c r="C2579" s="70"/>
      <c r="D2579" s="71"/>
    </row>
    <row r="2580" spans="2:4" x14ac:dyDescent="0.2">
      <c r="B2580" s="69"/>
      <c r="C2580" s="70"/>
      <c r="D2580" s="71"/>
    </row>
    <row r="2581" spans="2:4" x14ac:dyDescent="0.2">
      <c r="B2581" s="69"/>
      <c r="C2581" s="70"/>
      <c r="D2581" s="71"/>
    </row>
    <row r="2582" spans="2:4" x14ac:dyDescent="0.2">
      <c r="B2582" s="69"/>
      <c r="C2582" s="70"/>
      <c r="D2582" s="71"/>
    </row>
    <row r="2583" spans="2:4" x14ac:dyDescent="0.2">
      <c r="B2583" s="69"/>
      <c r="C2583" s="70"/>
      <c r="D2583" s="71"/>
    </row>
    <row r="2584" spans="2:4" x14ac:dyDescent="0.2">
      <c r="B2584" s="69"/>
      <c r="C2584" s="70"/>
      <c r="D2584" s="71"/>
    </row>
    <row r="2585" spans="2:4" x14ac:dyDescent="0.2">
      <c r="B2585" s="69"/>
      <c r="C2585" s="70"/>
      <c r="D2585" s="71"/>
    </row>
    <row r="2586" spans="2:4" x14ac:dyDescent="0.2">
      <c r="B2586" s="69"/>
      <c r="C2586" s="70"/>
      <c r="D2586" s="71"/>
    </row>
    <row r="2587" spans="2:4" x14ac:dyDescent="0.2">
      <c r="B2587" s="69"/>
      <c r="C2587" s="70"/>
      <c r="D2587" s="71"/>
    </row>
    <row r="2588" spans="2:4" x14ac:dyDescent="0.2">
      <c r="B2588" s="69"/>
      <c r="C2588" s="70"/>
      <c r="D2588" s="71"/>
    </row>
    <row r="2589" spans="2:4" x14ac:dyDescent="0.2">
      <c r="B2589" s="69"/>
      <c r="C2589" s="70"/>
      <c r="D2589" s="71"/>
    </row>
    <row r="2590" spans="2:4" x14ac:dyDescent="0.2">
      <c r="B2590" s="69"/>
      <c r="C2590" s="70"/>
      <c r="D2590" s="71"/>
    </row>
    <row r="2591" spans="2:4" x14ac:dyDescent="0.2">
      <c r="B2591" s="69"/>
      <c r="C2591" s="70"/>
      <c r="D2591" s="71"/>
    </row>
    <row r="2592" spans="2:4" x14ac:dyDescent="0.2">
      <c r="B2592" s="69"/>
      <c r="C2592" s="70"/>
      <c r="D2592" s="71"/>
    </row>
    <row r="2593" spans="2:4" x14ac:dyDescent="0.2">
      <c r="B2593" s="69"/>
      <c r="C2593" s="70"/>
      <c r="D2593" s="71"/>
    </row>
    <row r="2594" spans="2:4" x14ac:dyDescent="0.2">
      <c r="B2594" s="69"/>
      <c r="C2594" s="70"/>
      <c r="D2594" s="71"/>
    </row>
    <row r="2595" spans="2:4" x14ac:dyDescent="0.2">
      <c r="B2595" s="69"/>
      <c r="C2595" s="70"/>
      <c r="D2595" s="71"/>
    </row>
    <row r="2596" spans="2:4" x14ac:dyDescent="0.2">
      <c r="B2596" s="69"/>
      <c r="C2596" s="70"/>
      <c r="D2596" s="71"/>
    </row>
    <row r="2597" spans="2:4" x14ac:dyDescent="0.2">
      <c r="B2597" s="69"/>
      <c r="C2597" s="70"/>
      <c r="D2597" s="71"/>
    </row>
    <row r="2598" spans="2:4" x14ac:dyDescent="0.2">
      <c r="B2598" s="69"/>
      <c r="C2598" s="70"/>
      <c r="D2598" s="71"/>
    </row>
    <row r="2599" spans="2:4" x14ac:dyDescent="0.2">
      <c r="B2599" s="69"/>
      <c r="C2599" s="70"/>
      <c r="D2599" s="71"/>
    </row>
    <row r="2600" spans="2:4" x14ac:dyDescent="0.2">
      <c r="B2600" s="69"/>
      <c r="C2600" s="70"/>
      <c r="D2600" s="71"/>
    </row>
    <row r="2601" spans="2:4" x14ac:dyDescent="0.2">
      <c r="B2601" s="69"/>
      <c r="C2601" s="70"/>
      <c r="D2601" s="71"/>
    </row>
    <row r="2602" spans="2:4" x14ac:dyDescent="0.2">
      <c r="B2602" s="69"/>
      <c r="C2602" s="70"/>
      <c r="D2602" s="71"/>
    </row>
    <row r="2603" spans="2:4" x14ac:dyDescent="0.2">
      <c r="B2603" s="69"/>
      <c r="C2603" s="70"/>
      <c r="D2603" s="71"/>
    </row>
    <row r="2604" spans="2:4" x14ac:dyDescent="0.2">
      <c r="B2604" s="69"/>
      <c r="C2604" s="70"/>
      <c r="D2604" s="71"/>
    </row>
    <row r="2605" spans="2:4" x14ac:dyDescent="0.2">
      <c r="B2605" s="69"/>
      <c r="C2605" s="70"/>
      <c r="D2605" s="71"/>
    </row>
    <row r="2606" spans="2:4" x14ac:dyDescent="0.2">
      <c r="B2606" s="69"/>
      <c r="C2606" s="70"/>
      <c r="D2606" s="71"/>
    </row>
    <row r="2607" spans="2:4" x14ac:dyDescent="0.2">
      <c r="B2607" s="69"/>
      <c r="C2607" s="70"/>
      <c r="D2607" s="71"/>
    </row>
    <row r="2608" spans="2:4" x14ac:dyDescent="0.2">
      <c r="B2608" s="69"/>
      <c r="C2608" s="70"/>
      <c r="D2608" s="71"/>
    </row>
    <row r="2609" spans="2:4" x14ac:dyDescent="0.2">
      <c r="B2609" s="69"/>
      <c r="C2609" s="70"/>
      <c r="D2609" s="71"/>
    </row>
    <row r="2610" spans="2:4" x14ac:dyDescent="0.2">
      <c r="B2610" s="69"/>
      <c r="C2610" s="70"/>
      <c r="D2610" s="71"/>
    </row>
    <row r="2611" spans="2:4" x14ac:dyDescent="0.2">
      <c r="B2611" s="69"/>
      <c r="C2611" s="70"/>
      <c r="D2611" s="71"/>
    </row>
    <row r="2612" spans="2:4" x14ac:dyDescent="0.2">
      <c r="B2612" s="69"/>
      <c r="C2612" s="70"/>
      <c r="D2612" s="71"/>
    </row>
    <row r="2613" spans="2:4" x14ac:dyDescent="0.2">
      <c r="B2613" s="69"/>
      <c r="C2613" s="70"/>
      <c r="D2613" s="71"/>
    </row>
    <row r="2614" spans="2:4" x14ac:dyDescent="0.2">
      <c r="B2614" s="69"/>
      <c r="C2614" s="70"/>
      <c r="D2614" s="71"/>
    </row>
    <row r="2615" spans="2:4" x14ac:dyDescent="0.2">
      <c r="B2615" s="69"/>
      <c r="C2615" s="70"/>
      <c r="D2615" s="71"/>
    </row>
    <row r="2616" spans="2:4" x14ac:dyDescent="0.2">
      <c r="B2616" s="69"/>
      <c r="C2616" s="70"/>
      <c r="D2616" s="71"/>
    </row>
    <row r="2617" spans="2:4" x14ac:dyDescent="0.2">
      <c r="B2617" s="69"/>
      <c r="C2617" s="70"/>
      <c r="D2617" s="71"/>
    </row>
    <row r="2618" spans="2:4" x14ac:dyDescent="0.2">
      <c r="B2618" s="69"/>
      <c r="C2618" s="70"/>
      <c r="D2618" s="71"/>
    </row>
    <row r="2619" spans="2:4" x14ac:dyDescent="0.2">
      <c r="B2619" s="69"/>
      <c r="C2619" s="70"/>
      <c r="D2619" s="71"/>
    </row>
    <row r="2620" spans="2:4" x14ac:dyDescent="0.2">
      <c r="B2620" s="69"/>
      <c r="C2620" s="70"/>
      <c r="D2620" s="71"/>
    </row>
    <row r="2621" spans="2:4" x14ac:dyDescent="0.2">
      <c r="B2621" s="69"/>
      <c r="C2621" s="70"/>
      <c r="D2621" s="71"/>
    </row>
    <row r="2622" spans="2:4" x14ac:dyDescent="0.2">
      <c r="B2622" s="69"/>
      <c r="C2622" s="70"/>
      <c r="D2622" s="71"/>
    </row>
    <row r="2623" spans="2:4" x14ac:dyDescent="0.2">
      <c r="B2623" s="69"/>
      <c r="C2623" s="70"/>
      <c r="D2623" s="71"/>
    </row>
    <row r="2624" spans="2:4" x14ac:dyDescent="0.2">
      <c r="B2624" s="69"/>
      <c r="C2624" s="70"/>
      <c r="D2624" s="71"/>
    </row>
    <row r="2625" spans="2:4" x14ac:dyDescent="0.2">
      <c r="B2625" s="69"/>
      <c r="C2625" s="70"/>
      <c r="D2625" s="71"/>
    </row>
    <row r="2626" spans="2:4" x14ac:dyDescent="0.2">
      <c r="B2626" s="69"/>
      <c r="C2626" s="70"/>
      <c r="D2626" s="71"/>
    </row>
    <row r="2627" spans="2:4" x14ac:dyDescent="0.2">
      <c r="B2627" s="69"/>
      <c r="C2627" s="70"/>
      <c r="D2627" s="71"/>
    </row>
    <row r="2628" spans="2:4" x14ac:dyDescent="0.2">
      <c r="B2628" s="69"/>
      <c r="C2628" s="70"/>
      <c r="D2628" s="71"/>
    </row>
    <row r="2629" spans="2:4" x14ac:dyDescent="0.2">
      <c r="B2629" s="69"/>
      <c r="C2629" s="70"/>
      <c r="D2629" s="71"/>
    </row>
    <row r="2630" spans="2:4" x14ac:dyDescent="0.2">
      <c r="B2630" s="69"/>
      <c r="C2630" s="70"/>
      <c r="D2630" s="71"/>
    </row>
    <row r="2631" spans="2:4" x14ac:dyDescent="0.2">
      <c r="B2631" s="69"/>
      <c r="C2631" s="70"/>
      <c r="D2631" s="71"/>
    </row>
    <row r="2632" spans="2:4" x14ac:dyDescent="0.2">
      <c r="B2632" s="69"/>
      <c r="C2632" s="70"/>
      <c r="D2632" s="71"/>
    </row>
    <row r="2633" spans="2:4" x14ac:dyDescent="0.2">
      <c r="B2633" s="69"/>
      <c r="C2633" s="70"/>
      <c r="D2633" s="71"/>
    </row>
    <row r="2634" spans="2:4" x14ac:dyDescent="0.2">
      <c r="B2634" s="69"/>
      <c r="C2634" s="70"/>
      <c r="D2634" s="71"/>
    </row>
    <row r="2635" spans="2:4" x14ac:dyDescent="0.2">
      <c r="B2635" s="69"/>
      <c r="C2635" s="70"/>
      <c r="D2635" s="71"/>
    </row>
    <row r="2636" spans="2:4" x14ac:dyDescent="0.2">
      <c r="B2636" s="69"/>
      <c r="C2636" s="70"/>
      <c r="D2636" s="71"/>
    </row>
    <row r="2637" spans="2:4" x14ac:dyDescent="0.2">
      <c r="B2637" s="69"/>
      <c r="C2637" s="70"/>
      <c r="D2637" s="71"/>
    </row>
    <row r="2638" spans="2:4" x14ac:dyDescent="0.2">
      <c r="B2638" s="69"/>
      <c r="C2638" s="70"/>
      <c r="D2638" s="71"/>
    </row>
    <row r="2639" spans="2:4" x14ac:dyDescent="0.2">
      <c r="B2639" s="69"/>
      <c r="C2639" s="70"/>
      <c r="D2639" s="71"/>
    </row>
    <row r="2640" spans="2:4" x14ac:dyDescent="0.2">
      <c r="B2640" s="69"/>
      <c r="C2640" s="70"/>
      <c r="D2640" s="71"/>
    </row>
    <row r="2641" spans="2:4" x14ac:dyDescent="0.2">
      <c r="B2641" s="69"/>
      <c r="C2641" s="70"/>
      <c r="D2641" s="71"/>
    </row>
    <row r="2642" spans="2:4" x14ac:dyDescent="0.2">
      <c r="B2642" s="69"/>
      <c r="C2642" s="70"/>
      <c r="D2642" s="71"/>
    </row>
    <row r="2643" spans="2:4" x14ac:dyDescent="0.2">
      <c r="B2643" s="69"/>
      <c r="C2643" s="70"/>
      <c r="D2643" s="71"/>
    </row>
    <row r="2644" spans="2:4" x14ac:dyDescent="0.2">
      <c r="B2644" s="69"/>
      <c r="C2644" s="70"/>
      <c r="D2644" s="71"/>
    </row>
    <row r="2645" spans="2:4" x14ac:dyDescent="0.2">
      <c r="B2645" s="69"/>
      <c r="C2645" s="70"/>
      <c r="D2645" s="71"/>
    </row>
    <row r="2646" spans="2:4" x14ac:dyDescent="0.2">
      <c r="B2646" s="69"/>
      <c r="C2646" s="70"/>
      <c r="D2646" s="71"/>
    </row>
    <row r="2647" spans="2:4" x14ac:dyDescent="0.2">
      <c r="B2647" s="69"/>
      <c r="C2647" s="70"/>
      <c r="D2647" s="71"/>
    </row>
    <row r="2648" spans="2:4" x14ac:dyDescent="0.2">
      <c r="B2648" s="69"/>
      <c r="C2648" s="70"/>
      <c r="D2648" s="71"/>
    </row>
    <row r="2649" spans="2:4" x14ac:dyDescent="0.2">
      <c r="B2649" s="69"/>
      <c r="C2649" s="70"/>
      <c r="D2649" s="71"/>
    </row>
    <row r="2650" spans="2:4" x14ac:dyDescent="0.2">
      <c r="B2650" s="69"/>
      <c r="C2650" s="70"/>
      <c r="D2650" s="71"/>
    </row>
    <row r="2651" spans="2:4" x14ac:dyDescent="0.2">
      <c r="B2651" s="69"/>
      <c r="C2651" s="70"/>
      <c r="D2651" s="71"/>
    </row>
    <row r="2652" spans="2:4" x14ac:dyDescent="0.2">
      <c r="B2652" s="69"/>
      <c r="C2652" s="70"/>
      <c r="D2652" s="71"/>
    </row>
    <row r="2653" spans="2:4" x14ac:dyDescent="0.2">
      <c r="B2653" s="69"/>
      <c r="C2653" s="70"/>
      <c r="D2653" s="71"/>
    </row>
    <row r="2654" spans="2:4" x14ac:dyDescent="0.2">
      <c r="B2654" s="69"/>
      <c r="C2654" s="70"/>
      <c r="D2654" s="71"/>
    </row>
    <row r="2655" spans="2:4" x14ac:dyDescent="0.2">
      <c r="B2655" s="69"/>
      <c r="C2655" s="70"/>
      <c r="D2655" s="71"/>
    </row>
    <row r="2656" spans="2:4" x14ac:dyDescent="0.2">
      <c r="B2656" s="69"/>
      <c r="C2656" s="70"/>
      <c r="D2656" s="71"/>
    </row>
    <row r="2657" spans="2:4" x14ac:dyDescent="0.2">
      <c r="B2657" s="69"/>
      <c r="C2657" s="70"/>
      <c r="D2657" s="71"/>
    </row>
    <row r="2658" spans="2:4" x14ac:dyDescent="0.2">
      <c r="B2658" s="69"/>
      <c r="C2658" s="70"/>
      <c r="D2658" s="71"/>
    </row>
    <row r="2659" spans="2:4" x14ac:dyDescent="0.2">
      <c r="B2659" s="69"/>
      <c r="C2659" s="70"/>
      <c r="D2659" s="71"/>
    </row>
    <row r="2660" spans="2:4" x14ac:dyDescent="0.2">
      <c r="B2660" s="69"/>
      <c r="C2660" s="70"/>
      <c r="D2660" s="71"/>
    </row>
    <row r="2661" spans="2:4" x14ac:dyDescent="0.2">
      <c r="B2661" s="69"/>
      <c r="C2661" s="70"/>
      <c r="D2661" s="71"/>
    </row>
    <row r="2662" spans="2:4" x14ac:dyDescent="0.2">
      <c r="B2662" s="69"/>
      <c r="C2662" s="70"/>
      <c r="D2662" s="71"/>
    </row>
    <row r="2663" spans="2:4" x14ac:dyDescent="0.2">
      <c r="B2663" s="69"/>
      <c r="C2663" s="70"/>
      <c r="D2663" s="71"/>
    </row>
    <row r="2664" spans="2:4" x14ac:dyDescent="0.2">
      <c r="B2664" s="69"/>
      <c r="C2664" s="70"/>
      <c r="D2664" s="71"/>
    </row>
    <row r="2665" spans="2:4" x14ac:dyDescent="0.2">
      <c r="B2665" s="69"/>
      <c r="C2665" s="70"/>
      <c r="D2665" s="71"/>
    </row>
    <row r="2666" spans="2:4" x14ac:dyDescent="0.2">
      <c r="B2666" s="69"/>
      <c r="C2666" s="70"/>
      <c r="D2666" s="71"/>
    </row>
    <row r="2667" spans="2:4" x14ac:dyDescent="0.2">
      <c r="B2667" s="69"/>
      <c r="C2667" s="70"/>
      <c r="D2667" s="71"/>
    </row>
    <row r="2668" spans="2:4" x14ac:dyDescent="0.2">
      <c r="B2668" s="69"/>
      <c r="C2668" s="70"/>
      <c r="D2668" s="71"/>
    </row>
    <row r="2669" spans="2:4" x14ac:dyDescent="0.2">
      <c r="B2669" s="69"/>
      <c r="C2669" s="70"/>
      <c r="D2669" s="71"/>
    </row>
    <row r="2670" spans="2:4" x14ac:dyDescent="0.2">
      <c r="B2670" s="69"/>
      <c r="C2670" s="70"/>
      <c r="D2670" s="71"/>
    </row>
    <row r="2671" spans="2:4" x14ac:dyDescent="0.2">
      <c r="B2671" s="69"/>
      <c r="C2671" s="70"/>
      <c r="D2671" s="71"/>
    </row>
    <row r="2672" spans="2:4" x14ac:dyDescent="0.2">
      <c r="B2672" s="69"/>
      <c r="C2672" s="70"/>
      <c r="D2672" s="71"/>
    </row>
    <row r="2673" spans="2:4" x14ac:dyDescent="0.2">
      <c r="B2673" s="69"/>
      <c r="C2673" s="70"/>
      <c r="D2673" s="71"/>
    </row>
    <row r="2674" spans="2:4" x14ac:dyDescent="0.2">
      <c r="B2674" s="69"/>
      <c r="C2674" s="70"/>
      <c r="D2674" s="71"/>
    </row>
    <row r="2675" spans="2:4" x14ac:dyDescent="0.2">
      <c r="B2675" s="69"/>
      <c r="C2675" s="70"/>
      <c r="D2675" s="71"/>
    </row>
    <row r="2676" spans="2:4" x14ac:dyDescent="0.2">
      <c r="B2676" s="69"/>
      <c r="C2676" s="70"/>
      <c r="D2676" s="71"/>
    </row>
    <row r="2677" spans="2:4" x14ac:dyDescent="0.2">
      <c r="B2677" s="69"/>
      <c r="C2677" s="70"/>
      <c r="D2677" s="71"/>
    </row>
    <row r="2678" spans="2:4" x14ac:dyDescent="0.2">
      <c r="B2678" s="69"/>
      <c r="C2678" s="70"/>
      <c r="D2678" s="71"/>
    </row>
    <row r="2679" spans="2:4" x14ac:dyDescent="0.2">
      <c r="B2679" s="69"/>
      <c r="C2679" s="70"/>
      <c r="D2679" s="71"/>
    </row>
    <row r="2680" spans="2:4" x14ac:dyDescent="0.2">
      <c r="B2680" s="69"/>
      <c r="C2680" s="70"/>
      <c r="D2680" s="71"/>
    </row>
    <row r="2681" spans="2:4" x14ac:dyDescent="0.2">
      <c r="B2681" s="69"/>
      <c r="C2681" s="70"/>
      <c r="D2681" s="71"/>
    </row>
    <row r="2682" spans="2:4" x14ac:dyDescent="0.2">
      <c r="B2682" s="69"/>
      <c r="C2682" s="70"/>
      <c r="D2682" s="71"/>
    </row>
    <row r="2683" spans="2:4" x14ac:dyDescent="0.2">
      <c r="B2683" s="69"/>
      <c r="C2683" s="70"/>
      <c r="D2683" s="71"/>
    </row>
    <row r="2684" spans="2:4" x14ac:dyDescent="0.2">
      <c r="B2684" s="69"/>
      <c r="C2684" s="70"/>
      <c r="D2684" s="71"/>
    </row>
    <row r="2685" spans="2:4" x14ac:dyDescent="0.2">
      <c r="B2685" s="69"/>
      <c r="C2685" s="70"/>
      <c r="D2685" s="71"/>
    </row>
    <row r="2686" spans="2:4" x14ac:dyDescent="0.2">
      <c r="B2686" s="69"/>
      <c r="C2686" s="70"/>
      <c r="D2686" s="71"/>
    </row>
    <row r="2687" spans="2:4" x14ac:dyDescent="0.2">
      <c r="B2687" s="69"/>
      <c r="C2687" s="70"/>
      <c r="D2687" s="71"/>
    </row>
    <row r="2688" spans="2:4" x14ac:dyDescent="0.2">
      <c r="B2688" s="69"/>
      <c r="C2688" s="70"/>
      <c r="D2688" s="71"/>
    </row>
    <row r="2689" spans="2:4" x14ac:dyDescent="0.2">
      <c r="B2689" s="69"/>
      <c r="C2689" s="70"/>
      <c r="D2689" s="71"/>
    </row>
    <row r="2690" spans="2:4" x14ac:dyDescent="0.2">
      <c r="B2690" s="69"/>
      <c r="C2690" s="70"/>
      <c r="D2690" s="71"/>
    </row>
    <row r="2691" spans="2:4" x14ac:dyDescent="0.2">
      <c r="B2691" s="69"/>
      <c r="C2691" s="70"/>
      <c r="D2691" s="71"/>
    </row>
    <row r="2692" spans="2:4" x14ac:dyDescent="0.2">
      <c r="B2692" s="69"/>
      <c r="C2692" s="70"/>
      <c r="D2692" s="71"/>
    </row>
    <row r="2693" spans="2:4" x14ac:dyDescent="0.2">
      <c r="B2693" s="69"/>
      <c r="C2693" s="70"/>
      <c r="D2693" s="71"/>
    </row>
    <row r="2694" spans="2:4" x14ac:dyDescent="0.2">
      <c r="B2694" s="69"/>
      <c r="C2694" s="70"/>
      <c r="D2694" s="71"/>
    </row>
    <row r="2695" spans="2:4" x14ac:dyDescent="0.2">
      <c r="B2695" s="69"/>
      <c r="C2695" s="70"/>
      <c r="D2695" s="71"/>
    </row>
    <row r="2696" spans="2:4" x14ac:dyDescent="0.2">
      <c r="B2696" s="69"/>
      <c r="C2696" s="70"/>
      <c r="D2696" s="71"/>
    </row>
    <row r="2697" spans="2:4" x14ac:dyDescent="0.2">
      <c r="B2697" s="69"/>
      <c r="C2697" s="70"/>
      <c r="D2697" s="71"/>
    </row>
    <row r="2698" spans="2:4" x14ac:dyDescent="0.2">
      <c r="B2698" s="69"/>
      <c r="C2698" s="70"/>
      <c r="D2698" s="71"/>
    </row>
    <row r="2699" spans="2:4" x14ac:dyDescent="0.2">
      <c r="B2699" s="69"/>
      <c r="C2699" s="70"/>
      <c r="D2699" s="71"/>
    </row>
    <row r="2700" spans="2:4" x14ac:dyDescent="0.2">
      <c r="B2700" s="69"/>
      <c r="C2700" s="70"/>
      <c r="D2700" s="71"/>
    </row>
    <row r="2701" spans="2:4" x14ac:dyDescent="0.2">
      <c r="B2701" s="69"/>
      <c r="C2701" s="70"/>
      <c r="D2701" s="71"/>
    </row>
    <row r="2702" spans="2:4" x14ac:dyDescent="0.2">
      <c r="B2702" s="69"/>
      <c r="C2702" s="70"/>
      <c r="D2702" s="71"/>
    </row>
    <row r="2703" spans="2:4" x14ac:dyDescent="0.2">
      <c r="B2703" s="69"/>
      <c r="C2703" s="70"/>
      <c r="D2703" s="71"/>
    </row>
    <row r="2704" spans="2:4" x14ac:dyDescent="0.2">
      <c r="B2704" s="69"/>
      <c r="C2704" s="70"/>
      <c r="D2704" s="71"/>
    </row>
    <row r="2705" spans="2:4" x14ac:dyDescent="0.2">
      <c r="B2705" s="69"/>
      <c r="C2705" s="70"/>
      <c r="D2705" s="71"/>
    </row>
    <row r="2706" spans="2:4" x14ac:dyDescent="0.2">
      <c r="B2706" s="69"/>
      <c r="C2706" s="70"/>
      <c r="D2706" s="71"/>
    </row>
    <row r="2707" spans="2:4" x14ac:dyDescent="0.2">
      <c r="B2707" s="69"/>
      <c r="C2707" s="70"/>
      <c r="D2707" s="71"/>
    </row>
    <row r="2708" spans="2:4" x14ac:dyDescent="0.2">
      <c r="B2708" s="69"/>
      <c r="C2708" s="70"/>
      <c r="D2708" s="71"/>
    </row>
    <row r="2709" spans="2:4" x14ac:dyDescent="0.2">
      <c r="B2709" s="69"/>
      <c r="C2709" s="70"/>
      <c r="D2709" s="71"/>
    </row>
    <row r="2710" spans="2:4" x14ac:dyDescent="0.2">
      <c r="B2710" s="69"/>
      <c r="C2710" s="70"/>
      <c r="D2710" s="71"/>
    </row>
    <row r="2711" spans="2:4" x14ac:dyDescent="0.2">
      <c r="B2711" s="69"/>
      <c r="C2711" s="70"/>
      <c r="D2711" s="71"/>
    </row>
    <row r="2712" spans="2:4" x14ac:dyDescent="0.2">
      <c r="B2712" s="69"/>
      <c r="C2712" s="70"/>
      <c r="D2712" s="71"/>
    </row>
    <row r="2713" spans="2:4" x14ac:dyDescent="0.2">
      <c r="B2713" s="69"/>
      <c r="C2713" s="70"/>
      <c r="D2713" s="71"/>
    </row>
    <row r="2714" spans="2:4" x14ac:dyDescent="0.2">
      <c r="B2714" s="69"/>
      <c r="C2714" s="70"/>
      <c r="D2714" s="71"/>
    </row>
    <row r="2715" spans="2:4" x14ac:dyDescent="0.2">
      <c r="B2715" s="69"/>
      <c r="C2715" s="70"/>
      <c r="D2715" s="71"/>
    </row>
    <row r="2716" spans="2:4" x14ac:dyDescent="0.2">
      <c r="B2716" s="69"/>
      <c r="C2716" s="70"/>
      <c r="D2716" s="71"/>
    </row>
    <row r="2717" spans="2:4" x14ac:dyDescent="0.2">
      <c r="B2717" s="69"/>
      <c r="C2717" s="70"/>
      <c r="D2717" s="71"/>
    </row>
    <row r="2718" spans="2:4" x14ac:dyDescent="0.2">
      <c r="B2718" s="69"/>
      <c r="C2718" s="70"/>
      <c r="D2718" s="71"/>
    </row>
    <row r="2719" spans="2:4" x14ac:dyDescent="0.2">
      <c r="B2719" s="69"/>
      <c r="C2719" s="70"/>
      <c r="D2719" s="71"/>
    </row>
    <row r="2720" spans="2:4" x14ac:dyDescent="0.2">
      <c r="B2720" s="69"/>
      <c r="C2720" s="70"/>
      <c r="D2720" s="71"/>
    </row>
    <row r="2721" spans="2:4" x14ac:dyDescent="0.2">
      <c r="B2721" s="69"/>
      <c r="C2721" s="70"/>
      <c r="D2721" s="71"/>
    </row>
    <row r="2722" spans="2:4" x14ac:dyDescent="0.2">
      <c r="B2722" s="69"/>
      <c r="C2722" s="70"/>
      <c r="D2722" s="71"/>
    </row>
    <row r="2723" spans="2:4" x14ac:dyDescent="0.2">
      <c r="B2723" s="69"/>
      <c r="C2723" s="70"/>
      <c r="D2723" s="71"/>
    </row>
    <row r="2724" spans="2:4" x14ac:dyDescent="0.2">
      <c r="B2724" s="69"/>
      <c r="C2724" s="70"/>
      <c r="D2724" s="71"/>
    </row>
    <row r="2725" spans="2:4" x14ac:dyDescent="0.2">
      <c r="B2725" s="69"/>
      <c r="C2725" s="70"/>
      <c r="D2725" s="71"/>
    </row>
    <row r="2726" spans="2:4" x14ac:dyDescent="0.2">
      <c r="B2726" s="69"/>
      <c r="C2726" s="70"/>
      <c r="D2726" s="71"/>
    </row>
    <row r="2727" spans="2:4" x14ac:dyDescent="0.2">
      <c r="B2727" s="69"/>
      <c r="C2727" s="70"/>
      <c r="D2727" s="71"/>
    </row>
    <row r="2728" spans="2:4" x14ac:dyDescent="0.2">
      <c r="B2728" s="69"/>
      <c r="C2728" s="70"/>
      <c r="D2728" s="71"/>
    </row>
    <row r="2729" spans="2:4" x14ac:dyDescent="0.2">
      <c r="B2729" s="69"/>
      <c r="C2729" s="70"/>
      <c r="D2729" s="71"/>
    </row>
    <row r="2730" spans="2:4" x14ac:dyDescent="0.2">
      <c r="B2730" s="69"/>
      <c r="C2730" s="70"/>
      <c r="D2730" s="71"/>
    </row>
    <row r="2731" spans="2:4" x14ac:dyDescent="0.2">
      <c r="B2731" s="69"/>
      <c r="C2731" s="70"/>
      <c r="D2731" s="71"/>
    </row>
    <row r="2732" spans="2:4" x14ac:dyDescent="0.2">
      <c r="B2732" s="69"/>
      <c r="C2732" s="70"/>
      <c r="D2732" s="71"/>
    </row>
    <row r="2733" spans="2:4" x14ac:dyDescent="0.2">
      <c r="B2733" s="69"/>
      <c r="C2733" s="70"/>
      <c r="D2733" s="71"/>
    </row>
    <row r="2734" spans="2:4" x14ac:dyDescent="0.2">
      <c r="B2734" s="69"/>
      <c r="C2734" s="70"/>
      <c r="D2734" s="71"/>
    </row>
    <row r="2735" spans="2:4" x14ac:dyDescent="0.2">
      <c r="B2735" s="69"/>
      <c r="C2735" s="70"/>
      <c r="D2735" s="71"/>
    </row>
    <row r="2736" spans="2:4" x14ac:dyDescent="0.2">
      <c r="B2736" s="69"/>
      <c r="C2736" s="70"/>
      <c r="D2736" s="71"/>
    </row>
    <row r="2737" spans="2:4" x14ac:dyDescent="0.2">
      <c r="B2737" s="69"/>
      <c r="C2737" s="70"/>
      <c r="D2737" s="71"/>
    </row>
    <row r="2738" spans="2:4" x14ac:dyDescent="0.2">
      <c r="B2738" s="69"/>
      <c r="C2738" s="70"/>
      <c r="D2738" s="71"/>
    </row>
    <row r="2739" spans="2:4" x14ac:dyDescent="0.2">
      <c r="B2739" s="69"/>
      <c r="C2739" s="70"/>
      <c r="D2739" s="71"/>
    </row>
    <row r="2740" spans="2:4" x14ac:dyDescent="0.2">
      <c r="B2740" s="69"/>
      <c r="C2740" s="70"/>
      <c r="D2740" s="71"/>
    </row>
    <row r="2741" spans="2:4" x14ac:dyDescent="0.2">
      <c r="B2741" s="69"/>
      <c r="C2741" s="70"/>
      <c r="D2741" s="71"/>
    </row>
    <row r="2742" spans="2:4" x14ac:dyDescent="0.2">
      <c r="B2742" s="69"/>
      <c r="C2742" s="70"/>
      <c r="D2742" s="71"/>
    </row>
    <row r="2743" spans="2:4" x14ac:dyDescent="0.2">
      <c r="B2743" s="69"/>
      <c r="C2743" s="70"/>
      <c r="D2743" s="71"/>
    </row>
    <row r="2744" spans="2:4" x14ac:dyDescent="0.2">
      <c r="B2744" s="69"/>
      <c r="C2744" s="70"/>
      <c r="D2744" s="71"/>
    </row>
    <row r="2745" spans="2:4" x14ac:dyDescent="0.2">
      <c r="B2745" s="69"/>
      <c r="C2745" s="70"/>
      <c r="D2745" s="71"/>
    </row>
    <row r="2746" spans="2:4" x14ac:dyDescent="0.2">
      <c r="B2746" s="69"/>
      <c r="C2746" s="70"/>
      <c r="D2746" s="71"/>
    </row>
    <row r="2747" spans="2:4" x14ac:dyDescent="0.2">
      <c r="B2747" s="69"/>
      <c r="C2747" s="70"/>
      <c r="D2747" s="71"/>
    </row>
    <row r="2748" spans="2:4" x14ac:dyDescent="0.2">
      <c r="B2748" s="69"/>
      <c r="C2748" s="70"/>
      <c r="D2748" s="71"/>
    </row>
    <row r="2749" spans="2:4" x14ac:dyDescent="0.2">
      <c r="B2749" s="69"/>
      <c r="C2749" s="70"/>
      <c r="D2749" s="71"/>
    </row>
    <row r="2750" spans="2:4" x14ac:dyDescent="0.2">
      <c r="B2750" s="69"/>
      <c r="C2750" s="70"/>
      <c r="D2750" s="71"/>
    </row>
    <row r="2751" spans="2:4" x14ac:dyDescent="0.2">
      <c r="B2751" s="69"/>
      <c r="C2751" s="70"/>
      <c r="D2751" s="71"/>
    </row>
    <row r="2752" spans="2:4" x14ac:dyDescent="0.2">
      <c r="B2752" s="69"/>
      <c r="C2752" s="70"/>
      <c r="D2752" s="71"/>
    </row>
    <row r="2753" spans="2:4" x14ac:dyDescent="0.2">
      <c r="B2753" s="69"/>
      <c r="C2753" s="70"/>
      <c r="D2753" s="71"/>
    </row>
    <row r="2754" spans="2:4" x14ac:dyDescent="0.2">
      <c r="B2754" s="69"/>
      <c r="C2754" s="70"/>
      <c r="D2754" s="71"/>
    </row>
    <row r="2755" spans="2:4" x14ac:dyDescent="0.2">
      <c r="B2755" s="69"/>
      <c r="C2755" s="70"/>
      <c r="D2755" s="71"/>
    </row>
    <row r="2756" spans="2:4" x14ac:dyDescent="0.2">
      <c r="B2756" s="69"/>
      <c r="C2756" s="70"/>
      <c r="D2756" s="71"/>
    </row>
    <row r="2757" spans="2:4" x14ac:dyDescent="0.2">
      <c r="B2757" s="69"/>
      <c r="C2757" s="70"/>
      <c r="D2757" s="71"/>
    </row>
    <row r="2758" spans="2:4" x14ac:dyDescent="0.2">
      <c r="B2758" s="69"/>
      <c r="C2758" s="70"/>
      <c r="D2758" s="71"/>
    </row>
    <row r="2759" spans="2:4" x14ac:dyDescent="0.2">
      <c r="B2759" s="69"/>
      <c r="C2759" s="70"/>
      <c r="D2759" s="71"/>
    </row>
    <row r="2760" spans="2:4" x14ac:dyDescent="0.2">
      <c r="B2760" s="69"/>
      <c r="C2760" s="70"/>
      <c r="D2760" s="71"/>
    </row>
    <row r="2761" spans="2:4" x14ac:dyDescent="0.2">
      <c r="B2761" s="69"/>
      <c r="C2761" s="70"/>
      <c r="D2761" s="71"/>
    </row>
    <row r="2762" spans="2:4" x14ac:dyDescent="0.2">
      <c r="B2762" s="69"/>
      <c r="C2762" s="70"/>
      <c r="D2762" s="71"/>
    </row>
    <row r="2763" spans="2:4" x14ac:dyDescent="0.2">
      <c r="B2763" s="69"/>
      <c r="C2763" s="70"/>
      <c r="D2763" s="71"/>
    </row>
    <row r="2764" spans="2:4" x14ac:dyDescent="0.2">
      <c r="B2764" s="69"/>
      <c r="C2764" s="70"/>
      <c r="D2764" s="71"/>
    </row>
    <row r="2765" spans="2:4" x14ac:dyDescent="0.2">
      <c r="B2765" s="69"/>
      <c r="C2765" s="70"/>
      <c r="D2765" s="71"/>
    </row>
    <row r="2766" spans="2:4" x14ac:dyDescent="0.2">
      <c r="B2766" s="69"/>
      <c r="C2766" s="70"/>
      <c r="D2766" s="71"/>
    </row>
    <row r="2767" spans="2:4" x14ac:dyDescent="0.2">
      <c r="B2767" s="69"/>
      <c r="C2767" s="70"/>
      <c r="D2767" s="71"/>
    </row>
    <row r="2768" spans="2:4" x14ac:dyDescent="0.2">
      <c r="B2768" s="69"/>
      <c r="C2768" s="70"/>
      <c r="D2768" s="71"/>
    </row>
    <row r="2769" spans="2:4" x14ac:dyDescent="0.2">
      <c r="B2769" s="69"/>
      <c r="C2769" s="70"/>
      <c r="D2769" s="71"/>
    </row>
    <row r="2770" spans="2:4" x14ac:dyDescent="0.2">
      <c r="B2770" s="69"/>
      <c r="C2770" s="70"/>
      <c r="D2770" s="71"/>
    </row>
    <row r="2771" spans="2:4" x14ac:dyDescent="0.2">
      <c r="B2771" s="69"/>
      <c r="C2771" s="70"/>
      <c r="D2771" s="71"/>
    </row>
    <row r="2772" spans="2:4" x14ac:dyDescent="0.2">
      <c r="B2772" s="69"/>
      <c r="C2772" s="70"/>
      <c r="D2772" s="71"/>
    </row>
    <row r="2773" spans="2:4" x14ac:dyDescent="0.2">
      <c r="B2773" s="69"/>
      <c r="C2773" s="70"/>
      <c r="D2773" s="71"/>
    </row>
    <row r="2774" spans="2:4" x14ac:dyDescent="0.2">
      <c r="B2774" s="69"/>
      <c r="C2774" s="70"/>
      <c r="D2774" s="71"/>
    </row>
    <row r="2775" spans="2:4" x14ac:dyDescent="0.2">
      <c r="B2775" s="69"/>
      <c r="C2775" s="70"/>
      <c r="D2775" s="71"/>
    </row>
    <row r="2776" spans="2:4" x14ac:dyDescent="0.2">
      <c r="B2776" s="69"/>
      <c r="C2776" s="70"/>
      <c r="D2776" s="71"/>
    </row>
    <row r="2777" spans="2:4" x14ac:dyDescent="0.2">
      <c r="B2777" s="69"/>
      <c r="C2777" s="70"/>
      <c r="D2777" s="71"/>
    </row>
    <row r="2778" spans="2:4" x14ac:dyDescent="0.2">
      <c r="B2778" s="69"/>
      <c r="C2778" s="70"/>
      <c r="D2778" s="71"/>
    </row>
    <row r="2779" spans="2:4" x14ac:dyDescent="0.2">
      <c r="B2779" s="69"/>
      <c r="C2779" s="70"/>
      <c r="D2779" s="71"/>
    </row>
    <row r="2780" spans="2:4" x14ac:dyDescent="0.2">
      <c r="B2780" s="69"/>
      <c r="C2780" s="70"/>
      <c r="D2780" s="71"/>
    </row>
    <row r="2781" spans="2:4" x14ac:dyDescent="0.2">
      <c r="B2781" s="69"/>
      <c r="C2781" s="70"/>
      <c r="D2781" s="71"/>
    </row>
    <row r="2782" spans="2:4" x14ac:dyDescent="0.2">
      <c r="B2782" s="69"/>
      <c r="C2782" s="70"/>
      <c r="D2782" s="71"/>
    </row>
    <row r="2783" spans="2:4" x14ac:dyDescent="0.2">
      <c r="B2783" s="69"/>
      <c r="C2783" s="70"/>
      <c r="D2783" s="71"/>
    </row>
    <row r="2784" spans="2:4" x14ac:dyDescent="0.2">
      <c r="B2784" s="69"/>
      <c r="C2784" s="70"/>
      <c r="D2784" s="71"/>
    </row>
    <row r="2785" spans="2:4" x14ac:dyDescent="0.2">
      <c r="B2785" s="69"/>
      <c r="C2785" s="70"/>
      <c r="D2785" s="71"/>
    </row>
    <row r="2786" spans="2:4" x14ac:dyDescent="0.2">
      <c r="B2786" s="69"/>
      <c r="C2786" s="70"/>
      <c r="D2786" s="71"/>
    </row>
    <row r="2787" spans="2:4" x14ac:dyDescent="0.2">
      <c r="B2787" s="69"/>
      <c r="C2787" s="70"/>
      <c r="D2787" s="71"/>
    </row>
    <row r="2788" spans="2:4" x14ac:dyDescent="0.2">
      <c r="B2788" s="69"/>
      <c r="C2788" s="70"/>
      <c r="D2788" s="71"/>
    </row>
    <row r="2789" spans="2:4" x14ac:dyDescent="0.2">
      <c r="B2789" s="69"/>
      <c r="C2789" s="70"/>
      <c r="D2789" s="71"/>
    </row>
    <row r="2790" spans="2:4" x14ac:dyDescent="0.2">
      <c r="B2790" s="69"/>
      <c r="C2790" s="70"/>
      <c r="D2790" s="71"/>
    </row>
    <row r="2791" spans="2:4" x14ac:dyDescent="0.2">
      <c r="B2791" s="69"/>
      <c r="C2791" s="70"/>
      <c r="D2791" s="71"/>
    </row>
    <row r="2792" spans="2:4" x14ac:dyDescent="0.2">
      <c r="B2792" s="69"/>
      <c r="C2792" s="70"/>
      <c r="D2792" s="71"/>
    </row>
    <row r="2793" spans="2:4" x14ac:dyDescent="0.2">
      <c r="B2793" s="69"/>
      <c r="C2793" s="70"/>
      <c r="D2793" s="71"/>
    </row>
    <row r="2794" spans="2:4" x14ac:dyDescent="0.2">
      <c r="B2794" s="69"/>
      <c r="C2794" s="70"/>
      <c r="D2794" s="71"/>
    </row>
    <row r="2795" spans="2:4" x14ac:dyDescent="0.2">
      <c r="B2795" s="69"/>
      <c r="C2795" s="70"/>
      <c r="D2795" s="71"/>
    </row>
    <row r="2796" spans="2:4" x14ac:dyDescent="0.2">
      <c r="B2796" s="69"/>
      <c r="C2796" s="70"/>
      <c r="D2796" s="71"/>
    </row>
    <row r="2797" spans="2:4" x14ac:dyDescent="0.2">
      <c r="B2797" s="69"/>
      <c r="C2797" s="70"/>
      <c r="D2797" s="71"/>
    </row>
    <row r="2798" spans="2:4" x14ac:dyDescent="0.2">
      <c r="B2798" s="69"/>
      <c r="C2798" s="70"/>
      <c r="D2798" s="71"/>
    </row>
    <row r="2799" spans="2:4" x14ac:dyDescent="0.2">
      <c r="B2799" s="69"/>
      <c r="C2799" s="70"/>
      <c r="D2799" s="71"/>
    </row>
    <row r="2800" spans="2:4" x14ac:dyDescent="0.2">
      <c r="B2800" s="69"/>
      <c r="C2800" s="70"/>
      <c r="D2800" s="71"/>
    </row>
    <row r="2801" spans="2:4" x14ac:dyDescent="0.2">
      <c r="B2801" s="69"/>
      <c r="C2801" s="70"/>
      <c r="D2801" s="71"/>
    </row>
    <row r="2802" spans="2:4" x14ac:dyDescent="0.2">
      <c r="B2802" s="69"/>
      <c r="C2802" s="70"/>
      <c r="D2802" s="71"/>
    </row>
    <row r="2803" spans="2:4" x14ac:dyDescent="0.2">
      <c r="B2803" s="69"/>
      <c r="C2803" s="70"/>
      <c r="D2803" s="71"/>
    </row>
    <row r="2804" spans="2:4" x14ac:dyDescent="0.2">
      <c r="B2804" s="69"/>
      <c r="C2804" s="70"/>
      <c r="D2804" s="71"/>
    </row>
    <row r="2805" spans="2:4" x14ac:dyDescent="0.2">
      <c r="B2805" s="69"/>
      <c r="C2805" s="70"/>
      <c r="D2805" s="71"/>
    </row>
    <row r="2806" spans="2:4" x14ac:dyDescent="0.2">
      <c r="B2806" s="69"/>
      <c r="C2806" s="70"/>
      <c r="D2806" s="71"/>
    </row>
    <row r="2807" spans="2:4" x14ac:dyDescent="0.2">
      <c r="B2807" s="69"/>
      <c r="C2807" s="70"/>
      <c r="D2807" s="71"/>
    </row>
    <row r="2808" spans="2:4" x14ac:dyDescent="0.2">
      <c r="B2808" s="69"/>
      <c r="C2808" s="70"/>
      <c r="D2808" s="71"/>
    </row>
    <row r="2809" spans="2:4" x14ac:dyDescent="0.2">
      <c r="B2809" s="69"/>
      <c r="C2809" s="70"/>
      <c r="D2809" s="71"/>
    </row>
    <row r="2810" spans="2:4" x14ac:dyDescent="0.2">
      <c r="B2810" s="69"/>
      <c r="C2810" s="70"/>
      <c r="D2810" s="71"/>
    </row>
    <row r="2811" spans="2:4" x14ac:dyDescent="0.2">
      <c r="B2811" s="69"/>
      <c r="C2811" s="70"/>
      <c r="D2811" s="71"/>
    </row>
    <row r="2812" spans="2:4" x14ac:dyDescent="0.2">
      <c r="B2812" s="69"/>
      <c r="C2812" s="70"/>
      <c r="D2812" s="71"/>
    </row>
    <row r="2813" spans="2:4" x14ac:dyDescent="0.2">
      <c r="B2813" s="69"/>
      <c r="C2813" s="70"/>
      <c r="D2813" s="71"/>
    </row>
    <row r="2814" spans="2:4" x14ac:dyDescent="0.2">
      <c r="B2814" s="69"/>
      <c r="C2814" s="70"/>
      <c r="D2814" s="71"/>
    </row>
    <row r="2815" spans="2:4" x14ac:dyDescent="0.2">
      <c r="B2815" s="69"/>
      <c r="C2815" s="70"/>
      <c r="D2815" s="71"/>
    </row>
    <row r="2816" spans="2:4" x14ac:dyDescent="0.2">
      <c r="B2816" s="69"/>
      <c r="C2816" s="70"/>
      <c r="D2816" s="71"/>
    </row>
    <row r="2817" spans="2:4" x14ac:dyDescent="0.2">
      <c r="B2817" s="69"/>
      <c r="C2817" s="70"/>
      <c r="D2817" s="71"/>
    </row>
    <row r="2818" spans="2:4" x14ac:dyDescent="0.2">
      <c r="B2818" s="69"/>
      <c r="C2818" s="70"/>
      <c r="D2818" s="71"/>
    </row>
    <row r="2819" spans="2:4" x14ac:dyDescent="0.2">
      <c r="B2819" s="69"/>
      <c r="C2819" s="70"/>
      <c r="D2819" s="71"/>
    </row>
    <row r="2820" spans="2:4" x14ac:dyDescent="0.2">
      <c r="B2820" s="69"/>
      <c r="C2820" s="70"/>
      <c r="D2820" s="71"/>
    </row>
    <row r="2821" spans="2:4" x14ac:dyDescent="0.2">
      <c r="B2821" s="69"/>
      <c r="C2821" s="70"/>
      <c r="D2821" s="71"/>
    </row>
    <row r="2822" spans="2:4" x14ac:dyDescent="0.2">
      <c r="B2822" s="69"/>
      <c r="C2822" s="70"/>
      <c r="D2822" s="71"/>
    </row>
    <row r="2823" spans="2:4" x14ac:dyDescent="0.2">
      <c r="B2823" s="69"/>
      <c r="C2823" s="70"/>
      <c r="D2823" s="71"/>
    </row>
    <row r="2824" spans="2:4" x14ac:dyDescent="0.2">
      <c r="B2824" s="69"/>
      <c r="C2824" s="70"/>
      <c r="D2824" s="71"/>
    </row>
    <row r="2825" spans="2:4" x14ac:dyDescent="0.2">
      <c r="B2825" s="69"/>
      <c r="C2825" s="70"/>
      <c r="D2825" s="71"/>
    </row>
    <row r="2826" spans="2:4" x14ac:dyDescent="0.2">
      <c r="B2826" s="69"/>
      <c r="C2826" s="70"/>
      <c r="D2826" s="71"/>
    </row>
    <row r="2827" spans="2:4" x14ac:dyDescent="0.2">
      <c r="B2827" s="69"/>
      <c r="C2827" s="70"/>
      <c r="D2827" s="71"/>
    </row>
    <row r="2828" spans="2:4" x14ac:dyDescent="0.2">
      <c r="B2828" s="69"/>
      <c r="C2828" s="70"/>
      <c r="D2828" s="71"/>
    </row>
    <row r="2829" spans="2:4" x14ac:dyDescent="0.2">
      <c r="B2829" s="69"/>
      <c r="C2829" s="70"/>
      <c r="D2829" s="71"/>
    </row>
    <row r="2830" spans="2:4" x14ac:dyDescent="0.2">
      <c r="B2830" s="69"/>
      <c r="C2830" s="70"/>
      <c r="D2830" s="71"/>
    </row>
    <row r="2831" spans="2:4" x14ac:dyDescent="0.2">
      <c r="B2831" s="69"/>
      <c r="C2831" s="70"/>
      <c r="D2831" s="71"/>
    </row>
    <row r="2832" spans="2:4" x14ac:dyDescent="0.2">
      <c r="B2832" s="69"/>
      <c r="C2832" s="70"/>
      <c r="D2832" s="71"/>
    </row>
    <row r="2833" spans="2:4" x14ac:dyDescent="0.2">
      <c r="B2833" s="69"/>
      <c r="C2833" s="70"/>
      <c r="D2833" s="71"/>
    </row>
    <row r="2834" spans="2:4" x14ac:dyDescent="0.2">
      <c r="B2834" s="69"/>
      <c r="C2834" s="70"/>
      <c r="D2834" s="71"/>
    </row>
    <row r="2835" spans="2:4" x14ac:dyDescent="0.2">
      <c r="B2835" s="69"/>
      <c r="C2835" s="70"/>
      <c r="D2835" s="71"/>
    </row>
    <row r="2836" spans="2:4" x14ac:dyDescent="0.2">
      <c r="B2836" s="69"/>
      <c r="C2836" s="70"/>
      <c r="D2836" s="71"/>
    </row>
    <row r="2837" spans="2:4" x14ac:dyDescent="0.2">
      <c r="B2837" s="69"/>
      <c r="C2837" s="70"/>
      <c r="D2837" s="71"/>
    </row>
    <row r="2838" spans="2:4" x14ac:dyDescent="0.2">
      <c r="B2838" s="69"/>
      <c r="C2838" s="70"/>
      <c r="D2838" s="71"/>
    </row>
    <row r="2839" spans="2:4" x14ac:dyDescent="0.2">
      <c r="B2839" s="69"/>
      <c r="C2839" s="70"/>
      <c r="D2839" s="71"/>
    </row>
    <row r="2840" spans="2:4" x14ac:dyDescent="0.2">
      <c r="B2840" s="69"/>
      <c r="C2840" s="70"/>
      <c r="D2840" s="71"/>
    </row>
    <row r="2841" spans="2:4" x14ac:dyDescent="0.2">
      <c r="B2841" s="69"/>
      <c r="C2841" s="70"/>
      <c r="D2841" s="71"/>
    </row>
    <row r="2842" spans="2:4" x14ac:dyDescent="0.2">
      <c r="B2842" s="69"/>
      <c r="C2842" s="70"/>
      <c r="D2842" s="71"/>
    </row>
    <row r="2843" spans="2:4" x14ac:dyDescent="0.2">
      <c r="B2843" s="69"/>
      <c r="C2843" s="70"/>
      <c r="D2843" s="71"/>
    </row>
    <row r="2844" spans="2:4" x14ac:dyDescent="0.2">
      <c r="B2844" s="69"/>
      <c r="C2844" s="70"/>
      <c r="D2844" s="71"/>
    </row>
    <row r="2845" spans="2:4" x14ac:dyDescent="0.2">
      <c r="B2845" s="69"/>
      <c r="C2845" s="70"/>
      <c r="D2845" s="71"/>
    </row>
    <row r="2846" spans="2:4" x14ac:dyDescent="0.2">
      <c r="B2846" s="69"/>
      <c r="C2846" s="70"/>
      <c r="D2846" s="71"/>
    </row>
    <row r="2847" spans="2:4" x14ac:dyDescent="0.2">
      <c r="B2847" s="69"/>
      <c r="C2847" s="70"/>
      <c r="D2847" s="71"/>
    </row>
    <row r="2848" spans="2:4" x14ac:dyDescent="0.2">
      <c r="B2848" s="69"/>
      <c r="C2848" s="70"/>
      <c r="D2848" s="71"/>
    </row>
    <row r="2849" spans="2:4" x14ac:dyDescent="0.2">
      <c r="B2849" s="69"/>
      <c r="C2849" s="70"/>
      <c r="D2849" s="71"/>
    </row>
    <row r="2850" spans="2:4" x14ac:dyDescent="0.2">
      <c r="B2850" s="69"/>
      <c r="C2850" s="70"/>
      <c r="D2850" s="71"/>
    </row>
    <row r="2851" spans="2:4" x14ac:dyDescent="0.2">
      <c r="B2851" s="69"/>
      <c r="C2851" s="70"/>
      <c r="D2851" s="71"/>
    </row>
    <row r="2852" spans="2:4" x14ac:dyDescent="0.2">
      <c r="B2852" s="69"/>
      <c r="C2852" s="70"/>
      <c r="D2852" s="71"/>
    </row>
    <row r="2853" spans="2:4" x14ac:dyDescent="0.2">
      <c r="B2853" s="69"/>
      <c r="C2853" s="70"/>
      <c r="D2853" s="71"/>
    </row>
    <row r="2854" spans="2:4" x14ac:dyDescent="0.2">
      <c r="B2854" s="69"/>
      <c r="C2854" s="70"/>
      <c r="D2854" s="71"/>
    </row>
    <row r="2855" spans="2:4" x14ac:dyDescent="0.2">
      <c r="B2855" s="69"/>
      <c r="C2855" s="70"/>
      <c r="D2855" s="71"/>
    </row>
    <row r="2856" spans="2:4" x14ac:dyDescent="0.2">
      <c r="B2856" s="69"/>
      <c r="C2856" s="70"/>
      <c r="D2856" s="71"/>
    </row>
    <row r="2857" spans="2:4" x14ac:dyDescent="0.2">
      <c r="B2857" s="69"/>
      <c r="C2857" s="70"/>
      <c r="D2857" s="71"/>
    </row>
    <row r="2858" spans="2:4" x14ac:dyDescent="0.2">
      <c r="B2858" s="69"/>
      <c r="C2858" s="70"/>
      <c r="D2858" s="71"/>
    </row>
    <row r="2859" spans="2:4" x14ac:dyDescent="0.2">
      <c r="B2859" s="69"/>
      <c r="C2859" s="70"/>
      <c r="D2859" s="71"/>
    </row>
    <row r="2860" spans="2:4" x14ac:dyDescent="0.2">
      <c r="B2860" s="69"/>
      <c r="C2860" s="70"/>
      <c r="D2860" s="71"/>
    </row>
    <row r="2861" spans="2:4" x14ac:dyDescent="0.2">
      <c r="B2861" s="69"/>
      <c r="C2861" s="70"/>
      <c r="D2861" s="71"/>
    </row>
    <row r="2862" spans="2:4" x14ac:dyDescent="0.2">
      <c r="B2862" s="69"/>
      <c r="C2862" s="70"/>
      <c r="D2862" s="71"/>
    </row>
    <row r="2863" spans="2:4" x14ac:dyDescent="0.2">
      <c r="B2863" s="69"/>
      <c r="C2863" s="70"/>
      <c r="D2863" s="71"/>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DA6B-D7EE-40CD-9682-34268B7F6A44}">
  <dimension ref="A1:AF254"/>
  <sheetViews>
    <sheetView showGridLines="0" topLeftCell="B1" workbookViewId="0">
      <selection activeCell="W19" sqref="W19"/>
    </sheetView>
  </sheetViews>
  <sheetFormatPr baseColWidth="10" defaultRowHeight="15" x14ac:dyDescent="0.25"/>
  <cols>
    <col min="1" max="1" width="11.5703125" style="1" bestFit="1" customWidth="1"/>
    <col min="2" max="6" width="12.7109375" style="1" bestFit="1" customWidth="1"/>
    <col min="7" max="7" width="16.7109375" style="1" bestFit="1" customWidth="1"/>
    <col min="8" max="8" width="22.28515625" style="1" bestFit="1" customWidth="1"/>
    <col min="9" max="11" width="12.5703125" style="1" bestFit="1" customWidth="1"/>
    <col min="12" max="12" width="4.85546875" style="1" customWidth="1"/>
    <col min="13" max="13" width="8.42578125" style="1" bestFit="1" customWidth="1"/>
    <col min="14" max="14" width="12.7109375" style="1" bestFit="1" customWidth="1"/>
    <col min="15" max="15" width="12.140625" style="1" bestFit="1" customWidth="1"/>
    <col min="16" max="17" width="11.42578125" style="1"/>
    <col min="18" max="18" width="13.85546875" style="1" bestFit="1" customWidth="1"/>
    <col min="19" max="20" width="11.42578125" style="1"/>
    <col min="21" max="21" width="17.7109375" style="1" bestFit="1" customWidth="1"/>
    <col min="22" max="22" width="12" style="1" bestFit="1" customWidth="1"/>
    <col min="23" max="23" width="11.5703125" style="1" bestFit="1" customWidth="1"/>
    <col min="24" max="25" width="12" style="1" bestFit="1" customWidth="1"/>
    <col min="26" max="26" width="11.42578125" style="1"/>
    <col min="27" max="27" width="12.140625" style="1" bestFit="1" customWidth="1"/>
    <col min="28" max="28" width="13.85546875" style="1" bestFit="1" customWidth="1"/>
    <col min="29" max="30" width="16" style="1" bestFit="1" customWidth="1"/>
    <col min="31" max="32" width="12" style="1" bestFit="1" customWidth="1"/>
    <col min="33" max="16384" width="11.42578125" style="1"/>
  </cols>
  <sheetData>
    <row r="1" spans="1:32" x14ac:dyDescent="0.25">
      <c r="A1" s="23" t="s">
        <v>4</v>
      </c>
      <c r="B1" s="89" t="s">
        <v>8</v>
      </c>
      <c r="C1" s="89"/>
      <c r="D1" s="89"/>
      <c r="E1" s="89"/>
      <c r="F1" s="107"/>
      <c r="G1" s="108" t="s">
        <v>103</v>
      </c>
      <c r="H1" s="109" t="s">
        <v>104</v>
      </c>
      <c r="I1" s="109" t="s">
        <v>105</v>
      </c>
      <c r="J1" s="109"/>
      <c r="K1" s="109"/>
      <c r="M1" s="109" t="s">
        <v>124</v>
      </c>
      <c r="N1" s="109"/>
      <c r="O1" s="109"/>
    </row>
    <row r="2" spans="1:32" x14ac:dyDescent="0.25">
      <c r="A2" s="73">
        <v>45154</v>
      </c>
      <c r="B2" s="2" t="str">
        <f>Portafolio!F2</f>
        <v>r_Apple</v>
      </c>
      <c r="C2" s="2" t="str">
        <f>Portafolio!G2</f>
        <v>r_Coca-Cola</v>
      </c>
      <c r="D2" s="2" t="str">
        <f>Portafolio!H2</f>
        <v>r_JPMorgan</v>
      </c>
      <c r="E2" s="2" t="str">
        <f>Portafolio!I2</f>
        <v>r_AT&amp;T</v>
      </c>
      <c r="F2" s="74" t="str">
        <f>Portafolio!J2</f>
        <v>Portafolio</v>
      </c>
      <c r="G2" s="108"/>
      <c r="H2" s="109"/>
      <c r="I2" s="7" t="s">
        <v>106</v>
      </c>
      <c r="J2" s="7" t="s">
        <v>107</v>
      </c>
      <c r="K2" s="7" t="s">
        <v>108</v>
      </c>
      <c r="L2" s="4"/>
      <c r="M2" s="7" t="s">
        <v>113</v>
      </c>
      <c r="N2" s="7" t="s">
        <v>114</v>
      </c>
      <c r="O2" s="7" t="s">
        <v>108</v>
      </c>
    </row>
    <row r="3" spans="1:32" x14ac:dyDescent="0.25">
      <c r="A3" s="73">
        <v>45155</v>
      </c>
      <c r="B3" s="41">
        <f>Portafolio!F3</f>
        <v>-1.4662185008184019E-2</v>
      </c>
      <c r="C3" s="41">
        <f>Portafolio!G3</f>
        <v>2.1472312077841786E-3</v>
      </c>
      <c r="D3" s="41">
        <f>Portafolio!H3</f>
        <v>-1.0441079130812173E-2</v>
      </c>
      <c r="E3" s="41">
        <f>Portafolio!I3</f>
        <v>-6.4035322871765967E-3</v>
      </c>
      <c r="F3" s="75">
        <f>Portafolio!J3</f>
        <v>-9.4670569504097211E-3</v>
      </c>
      <c r="G3" s="41"/>
      <c r="H3" s="41"/>
      <c r="I3" s="78"/>
      <c r="J3" s="78"/>
      <c r="K3" s="78"/>
      <c r="L3" s="33"/>
      <c r="M3" s="78"/>
      <c r="N3" s="78"/>
      <c r="O3" s="7"/>
    </row>
    <row r="4" spans="1:32" x14ac:dyDescent="0.25">
      <c r="A4" s="73">
        <v>45156</v>
      </c>
      <c r="B4" s="41">
        <f>Portafolio!F4</f>
        <v>2.8121205565770678E-3</v>
      </c>
      <c r="C4" s="41">
        <f>Portafolio!G4</f>
        <v>5.5939921723177225E-3</v>
      </c>
      <c r="D4" s="41">
        <f>Portafolio!H4</f>
        <v>2.2848847647558819E-3</v>
      </c>
      <c r="E4" s="41">
        <f>Portafolio!I4</f>
        <v>2.8511962146941443E-3</v>
      </c>
      <c r="F4" s="75">
        <f>Portafolio!J4</f>
        <v>2.7076334101259576E-3</v>
      </c>
      <c r="G4" s="41"/>
      <c r="H4" s="41"/>
      <c r="I4" s="78"/>
      <c r="J4" s="78"/>
      <c r="K4" s="78"/>
      <c r="L4" s="33"/>
      <c r="M4" s="78"/>
      <c r="N4" s="78"/>
      <c r="O4" s="7"/>
      <c r="Q4" s="109" t="s">
        <v>123</v>
      </c>
      <c r="R4" s="109"/>
      <c r="S4" s="109"/>
      <c r="U4" s="109" t="s">
        <v>136</v>
      </c>
      <c r="V4" s="110" t="s">
        <v>125</v>
      </c>
      <c r="W4" s="111"/>
      <c r="Y4" s="109" t="s">
        <v>135</v>
      </c>
      <c r="Z4" s="109"/>
      <c r="AA4" s="109"/>
      <c r="AB4" s="109"/>
      <c r="AC4" s="109"/>
      <c r="AD4" s="109"/>
      <c r="AE4" s="109"/>
      <c r="AF4" s="109"/>
    </row>
    <row r="5" spans="1:32" x14ac:dyDescent="0.25">
      <c r="A5" s="73">
        <v>45159</v>
      </c>
      <c r="B5" s="41">
        <f>Portafolio!F5</f>
        <v>7.7070400094383651E-3</v>
      </c>
      <c r="C5" s="41">
        <f>Portafolio!G5</f>
        <v>-8.568180711971048E-3</v>
      </c>
      <c r="D5" s="41">
        <f>Portafolio!H5</f>
        <v>3.4177360836862881E-3</v>
      </c>
      <c r="E5" s="41">
        <f>Portafolio!I5</f>
        <v>3.5523360724823969E-3</v>
      </c>
      <c r="F5" s="75">
        <f>Portafolio!J5</f>
        <v>3.8265778229849188E-3</v>
      </c>
      <c r="G5" s="41"/>
      <c r="H5" s="41"/>
      <c r="I5" s="78"/>
      <c r="J5" s="78"/>
      <c r="K5" s="78"/>
      <c r="L5" s="33"/>
      <c r="M5" s="78"/>
      <c r="N5" s="78"/>
      <c r="O5" s="7"/>
      <c r="Q5" s="7" t="s">
        <v>115</v>
      </c>
      <c r="R5" s="7" t="s">
        <v>116</v>
      </c>
      <c r="S5" s="7" t="s">
        <v>117</v>
      </c>
      <c r="U5" s="109"/>
      <c r="V5" s="2" t="s">
        <v>122</v>
      </c>
      <c r="W5" s="2" t="s">
        <v>115</v>
      </c>
      <c r="Y5" s="7" t="s">
        <v>129</v>
      </c>
      <c r="Z5" s="7" t="s">
        <v>127</v>
      </c>
      <c r="AA5" s="7" t="s">
        <v>132</v>
      </c>
      <c r="AB5" s="7" t="s">
        <v>126</v>
      </c>
      <c r="AC5" s="79" t="s">
        <v>130</v>
      </c>
      <c r="AD5" s="79" t="s">
        <v>131</v>
      </c>
      <c r="AE5" s="79" t="s">
        <v>133</v>
      </c>
      <c r="AF5" s="79" t="s">
        <v>134</v>
      </c>
    </row>
    <row r="6" spans="1:32" x14ac:dyDescent="0.25">
      <c r="A6" s="73">
        <v>45160</v>
      </c>
      <c r="B6" s="41">
        <f>Portafolio!F6</f>
        <v>7.8738144273404372E-3</v>
      </c>
      <c r="C6" s="41">
        <f>Portafolio!G6</f>
        <v>-6.141625470814838E-3</v>
      </c>
      <c r="D6" s="41">
        <f>Portafolio!H6</f>
        <v>-2.0956622133486116E-2</v>
      </c>
      <c r="E6" s="41">
        <f>Portafolio!I6</f>
        <v>1.1283650762276005E-2</v>
      </c>
      <c r="F6" s="75">
        <f>Portafolio!J6</f>
        <v>-4.2141520459861928E-3</v>
      </c>
      <c r="G6" s="41"/>
      <c r="H6" s="41"/>
      <c r="I6" s="78"/>
      <c r="J6" s="78"/>
      <c r="K6" s="78"/>
      <c r="L6" s="33"/>
      <c r="M6" s="78"/>
      <c r="N6" s="78"/>
      <c r="O6" s="7"/>
      <c r="Q6" s="109" t="s">
        <v>118</v>
      </c>
      <c r="R6" s="7">
        <v>0</v>
      </c>
      <c r="S6" s="7">
        <v>0</v>
      </c>
      <c r="U6" s="7" t="s">
        <v>113</v>
      </c>
      <c r="V6" s="80">
        <f>SUM(M3:M254)</f>
        <v>4</v>
      </c>
      <c r="W6" s="84" t="s">
        <v>118</v>
      </c>
      <c r="Y6" s="109" t="s">
        <v>128</v>
      </c>
      <c r="Z6" s="112">
        <v>0.05</v>
      </c>
      <c r="AA6" s="78">
        <f>V6/AB6</f>
        <v>5.3333333333333337E-2</v>
      </c>
      <c r="AB6" s="78">
        <f>COUNT(M3:M254)</f>
        <v>75</v>
      </c>
      <c r="AC6" s="85">
        <f>+(($Z$6^V6)*(1-$Z$6)^(AB6-V6))</f>
        <v>1.6377816196835186E-7</v>
      </c>
      <c r="AD6" s="85">
        <f>+(1-AA6)^(AB6-V6)*(AA6^V6)</f>
        <v>1.6519160393149564E-7</v>
      </c>
      <c r="AE6" s="78">
        <f>-2*LN(AC6/AD6)</f>
        <v>1.7186389843450438E-2</v>
      </c>
      <c r="AF6" s="78">
        <f>_xlfn.CHISQ.DIST.RT(AE6,2)</f>
        <v>0.99144362104668515</v>
      </c>
    </row>
    <row r="7" spans="1:32" x14ac:dyDescent="0.25">
      <c r="A7" s="73">
        <v>45161</v>
      </c>
      <c r="B7" s="41">
        <f>Portafolio!F7</f>
        <v>2.1711540417555734E-2</v>
      </c>
      <c r="C7" s="41">
        <f>Portafolio!G7</f>
        <v>3.4904214645253497E-3</v>
      </c>
      <c r="D7" s="41">
        <f>Portafolio!H7</f>
        <v>6.740365503857486E-3</v>
      </c>
      <c r="E7" s="41">
        <f>Portafolio!I7</f>
        <v>-7.0373473579131004E-3</v>
      </c>
      <c r="F7" s="75">
        <f>Portafolio!J7</f>
        <v>5.1511974929285536E-3</v>
      </c>
      <c r="G7" s="41"/>
      <c r="H7" s="41"/>
      <c r="I7" s="78"/>
      <c r="J7" s="78"/>
      <c r="K7" s="78"/>
      <c r="L7" s="33"/>
      <c r="M7" s="78"/>
      <c r="N7" s="78"/>
      <c r="O7" s="7"/>
      <c r="Q7" s="109"/>
      <c r="R7" s="7">
        <v>1</v>
      </c>
      <c r="S7" s="7">
        <v>0</v>
      </c>
      <c r="U7" s="7" t="s">
        <v>114</v>
      </c>
      <c r="V7" s="80">
        <f>SUM(N3:N254)</f>
        <v>4</v>
      </c>
      <c r="W7" s="84" t="s">
        <v>118</v>
      </c>
      <c r="Y7" s="109"/>
      <c r="Z7" s="109"/>
      <c r="AA7" s="78">
        <f>V7/AB7</f>
        <v>5.3333333333333337E-2</v>
      </c>
      <c r="AB7" s="78">
        <f>COUNT(N3:N254)</f>
        <v>75</v>
      </c>
      <c r="AC7" s="85">
        <f>+(($Z$6^V7)*(1-$Z$6)^(AB7-V7))</f>
        <v>1.6377816196835186E-7</v>
      </c>
      <c r="AD7" s="85">
        <f t="shared" ref="AD7:AD8" si="0">+(1-AA7)^(AB7-V7)*(AA7^V7)</f>
        <v>1.6519160393149564E-7</v>
      </c>
      <c r="AE7" s="78">
        <f t="shared" ref="AE7:AE8" si="1">-2*LN(AC7/AD7)</f>
        <v>1.7186389843450438E-2</v>
      </c>
      <c r="AF7" s="78">
        <f t="shared" ref="AF7:AF8" si="2">_xlfn.CHISQ.DIST.RT(AE7,2)</f>
        <v>0.99144362104668515</v>
      </c>
    </row>
    <row r="8" spans="1:32" x14ac:dyDescent="0.25">
      <c r="A8" s="73">
        <v>45162</v>
      </c>
      <c r="B8" s="41">
        <f>Portafolio!F8</f>
        <v>-2.6519108676923038E-2</v>
      </c>
      <c r="C8" s="41">
        <f>Portafolio!G8</f>
        <v>-2.6582344086022547E-3</v>
      </c>
      <c r="D8" s="41">
        <f>Portafolio!H8</f>
        <v>-9.5044774711671462E-4</v>
      </c>
      <c r="E8" s="41">
        <f>Portafolio!I8</f>
        <v>-7.0654176800563693E-4</v>
      </c>
      <c r="F8" s="75">
        <f>Portafolio!J8</f>
        <v>-6.037950088029845E-3</v>
      </c>
      <c r="G8" s="41"/>
      <c r="H8" s="41"/>
      <c r="I8" s="78"/>
      <c r="J8" s="78"/>
      <c r="K8" s="78"/>
      <c r="L8" s="33"/>
      <c r="M8" s="78"/>
      <c r="N8" s="78"/>
      <c r="O8" s="7"/>
      <c r="Q8" s="109"/>
      <c r="R8" s="83">
        <v>2</v>
      </c>
      <c r="S8" s="7">
        <v>0</v>
      </c>
      <c r="U8" s="7" t="s">
        <v>108</v>
      </c>
      <c r="V8" s="80" t="e">
        <f>SUM(O3:O254)</f>
        <v>#VALUE!</v>
      </c>
      <c r="W8" s="84" t="s">
        <v>118</v>
      </c>
      <c r="Y8" s="109"/>
      <c r="Z8" s="109"/>
      <c r="AA8" s="78" t="e">
        <f>V8/AB8</f>
        <v>#VALUE!</v>
      </c>
      <c r="AB8" s="78">
        <f>COUNT(O3:O254)</f>
        <v>0</v>
      </c>
      <c r="AC8" s="78" t="e">
        <f>+(($Z$6^V8)*(1-$Z$6)^(AB8-V8))</f>
        <v>#VALUE!</v>
      </c>
      <c r="AD8" s="78" t="e">
        <f t="shared" si="0"/>
        <v>#VALUE!</v>
      </c>
      <c r="AE8" s="78" t="e">
        <f t="shared" si="1"/>
        <v>#VALUE!</v>
      </c>
      <c r="AF8" s="78" t="e">
        <f t="shared" si="2"/>
        <v>#VALUE!</v>
      </c>
    </row>
    <row r="9" spans="1:32" x14ac:dyDescent="0.25">
      <c r="A9" s="73">
        <v>45163</v>
      </c>
      <c r="B9" s="41">
        <f>Portafolio!F9</f>
        <v>1.2564052740774025E-2</v>
      </c>
      <c r="C9" s="41">
        <f>Portafolio!G9</f>
        <v>4.6472362667604817E-3</v>
      </c>
      <c r="D9" s="41">
        <f>Portafolio!H9</f>
        <v>-1.2233201758554283E-3</v>
      </c>
      <c r="E9" s="41">
        <f>Portafolio!I9</f>
        <v>-2.830866787178094E-3</v>
      </c>
      <c r="F9" s="75">
        <f>Portafolio!J9</f>
        <v>1.2464294268597353E-3</v>
      </c>
      <c r="G9" s="41"/>
      <c r="H9" s="41"/>
      <c r="I9" s="78"/>
      <c r="J9" s="78"/>
      <c r="K9" s="78"/>
      <c r="L9" s="33"/>
      <c r="M9" s="78"/>
      <c r="N9" s="78"/>
      <c r="O9" s="7"/>
      <c r="Q9" s="109"/>
      <c r="R9" s="7">
        <v>3</v>
      </c>
      <c r="S9" s="7">
        <v>0</v>
      </c>
    </row>
    <row r="10" spans="1:32" x14ac:dyDescent="0.25">
      <c r="A10" s="73">
        <v>45166</v>
      </c>
      <c r="B10" s="41">
        <f>Portafolio!F10</f>
        <v>8.8072127836774459E-3</v>
      </c>
      <c r="C10" s="41">
        <f>Portafolio!G10</f>
        <v>2.811071519673288E-3</v>
      </c>
      <c r="D10" s="41">
        <f>Portafolio!H10</f>
        <v>3.4622835952314748E-3</v>
      </c>
      <c r="E10" s="41">
        <f>Portafolio!I10</f>
        <v>7.0621975605345338E-3</v>
      </c>
      <c r="F10" s="75">
        <f>Portafolio!J10</f>
        <v>5.6612861296380778E-3</v>
      </c>
      <c r="G10" s="41"/>
      <c r="H10" s="41"/>
      <c r="I10" s="78"/>
      <c r="J10" s="78"/>
      <c r="K10" s="78"/>
      <c r="L10" s="33"/>
      <c r="M10" s="78"/>
      <c r="N10" s="78"/>
      <c r="O10" s="7"/>
      <c r="Q10" s="109"/>
      <c r="R10" s="83">
        <v>4</v>
      </c>
      <c r="S10" s="7">
        <v>0</v>
      </c>
    </row>
    <row r="11" spans="1:32" x14ac:dyDescent="0.25">
      <c r="A11" s="73">
        <v>45167</v>
      </c>
      <c r="B11" s="41">
        <f>Portafolio!F11</f>
        <v>2.1575762719950167E-2</v>
      </c>
      <c r="C11" s="41">
        <f>Portafolio!G11</f>
        <v>-9.9121473034572902E-4</v>
      </c>
      <c r="D11" s="41">
        <f>Portafolio!H11</f>
        <v>8.0993210507113115E-3</v>
      </c>
      <c r="E11" s="41">
        <f>Portafolio!I11</f>
        <v>3.8652123786868747E-2</v>
      </c>
      <c r="F11" s="75">
        <f>Portafolio!J11</f>
        <v>2.0261285327415675E-2</v>
      </c>
      <c r="G11" s="41"/>
      <c r="H11" s="41"/>
      <c r="I11" s="78"/>
      <c r="J11" s="78"/>
      <c r="K11" s="78"/>
      <c r="L11" s="33"/>
      <c r="M11" s="78"/>
      <c r="N11" s="78"/>
      <c r="O11" s="7"/>
      <c r="Q11" s="109" t="s">
        <v>120</v>
      </c>
      <c r="R11" s="7">
        <v>5</v>
      </c>
      <c r="S11" s="8">
        <v>0.4</v>
      </c>
      <c r="U11" s="87"/>
      <c r="V11" s="2" t="s">
        <v>113</v>
      </c>
      <c r="W11" s="2" t="s">
        <v>114</v>
      </c>
      <c r="X11" s="2" t="s">
        <v>108</v>
      </c>
    </row>
    <row r="12" spans="1:32" x14ac:dyDescent="0.25">
      <c r="A12" s="73">
        <v>45168</v>
      </c>
      <c r="B12" s="41">
        <f>Portafolio!F12</f>
        <v>1.899078242547661E-2</v>
      </c>
      <c r="C12" s="41">
        <f>Portafolio!G12</f>
        <v>-4.9597604879833524E-4</v>
      </c>
      <c r="D12" s="41">
        <f>Portafolio!H12</f>
        <v>-4.0415125667635282E-3</v>
      </c>
      <c r="E12" s="41">
        <f>Portafolio!I12</f>
        <v>-2.7118017809940271E-3</v>
      </c>
      <c r="F12" s="75">
        <f>Portafolio!J12</f>
        <v>1.1226617329080104E-3</v>
      </c>
      <c r="G12" s="41"/>
      <c r="H12" s="41"/>
      <c r="I12" s="78"/>
      <c r="J12" s="78"/>
      <c r="K12" s="78"/>
      <c r="L12" s="33"/>
      <c r="M12" s="78"/>
      <c r="N12" s="78"/>
      <c r="O12" s="7"/>
      <c r="Q12" s="109"/>
      <c r="R12" s="7">
        <v>6</v>
      </c>
      <c r="S12" s="8">
        <v>0.5</v>
      </c>
      <c r="U12" s="86" t="s">
        <v>137</v>
      </c>
      <c r="V12" s="9">
        <f>MIN(G181:G255)</f>
        <v>-1.3197999753537417E-2</v>
      </c>
      <c r="W12" s="9">
        <f t="shared" ref="W12" si="3">MIN(H181:H255)</f>
        <v>-1.1804298691093219E-2</v>
      </c>
      <c r="X12" s="9" t="e">
        <f>MIN(K180:K254)</f>
        <v>#VALUE!</v>
      </c>
    </row>
    <row r="13" spans="1:32" x14ac:dyDescent="0.25">
      <c r="A13" s="73">
        <v>45169</v>
      </c>
      <c r="B13" s="41">
        <f>Portafolio!F13</f>
        <v>1.1717517176788328E-3</v>
      </c>
      <c r="C13" s="41">
        <f>Portafolio!G13</f>
        <v>-1.0640119950070189E-2</v>
      </c>
      <c r="D13" s="41">
        <f>Portafolio!H13</f>
        <v>-1.2428386047596607E-2</v>
      </c>
      <c r="E13" s="41">
        <f>Portafolio!I13</f>
        <v>4.0649860690958528E-3</v>
      </c>
      <c r="F13" s="75">
        <f>Portafolio!J13</f>
        <v>-4.3288021916397315E-3</v>
      </c>
      <c r="G13" s="41"/>
      <c r="H13" s="41"/>
      <c r="I13" s="78"/>
      <c r="J13" s="78"/>
      <c r="K13" s="78"/>
      <c r="L13" s="33"/>
      <c r="M13" s="78"/>
      <c r="N13" s="78"/>
      <c r="O13" s="7"/>
      <c r="Q13" s="109"/>
      <c r="R13" s="7">
        <v>7</v>
      </c>
      <c r="S13" s="8">
        <v>0.65</v>
      </c>
      <c r="U13" s="86" t="s">
        <v>138</v>
      </c>
      <c r="V13" s="9">
        <f>STDEV($F$3:$F$254)*NORMSINV(5%)*SQRT(1)</f>
        <v>-1.3139299812050521E-2</v>
      </c>
      <c r="W13" s="9">
        <f t="shared" ref="W13:X13" si="4">STDEV($F$3:$F$254)*NORMSINV(5%)*SQRT(1)</f>
        <v>-1.3139299812050521E-2</v>
      </c>
      <c r="X13" s="9">
        <f t="shared" si="4"/>
        <v>-1.3139299812050521E-2</v>
      </c>
    </row>
    <row r="14" spans="1:32" x14ac:dyDescent="0.25">
      <c r="A14" s="73">
        <v>45170</v>
      </c>
      <c r="B14" s="41">
        <f>Portafolio!F14</f>
        <v>8.4277857631225358E-3</v>
      </c>
      <c r="C14" s="41">
        <f>Portafolio!G14</f>
        <v>-8.7293459886518768E-3</v>
      </c>
      <c r="D14" s="41">
        <f>Portafolio!H14</f>
        <v>3.3430239573994255E-3</v>
      </c>
      <c r="E14" s="41">
        <f>Portafolio!I14</f>
        <v>-9.5109702559868468E-3</v>
      </c>
      <c r="F14" s="75">
        <f>Portafolio!J14</f>
        <v>-2.7929641661798323E-4</v>
      </c>
      <c r="G14" s="41"/>
      <c r="H14" s="41"/>
      <c r="I14" s="78"/>
      <c r="J14" s="78"/>
      <c r="K14" s="78"/>
      <c r="L14" s="33"/>
      <c r="M14" s="78"/>
      <c r="N14" s="78"/>
      <c r="O14" s="7"/>
      <c r="Q14" s="109"/>
      <c r="R14" s="7">
        <v>8</v>
      </c>
      <c r="S14" s="8">
        <v>0.75</v>
      </c>
      <c r="U14" s="86" t="s">
        <v>51</v>
      </c>
      <c r="V14" s="9">
        <f>+STDEV($F$3:$F$254)*NORMSINV(1%)*SQRT(1)</f>
        <v>-1.8583162467045913E-2</v>
      </c>
      <c r="W14" s="9">
        <f t="shared" ref="W14:X14" si="5">+STDEV($F$3:$F$254)*NORMSINV(1%)*SQRT(1)</f>
        <v>-1.8583162467045913E-2</v>
      </c>
      <c r="X14" s="9">
        <f t="shared" si="5"/>
        <v>-1.8583162467045913E-2</v>
      </c>
    </row>
    <row r="15" spans="1:32" x14ac:dyDescent="0.25">
      <c r="A15" s="73">
        <v>45174</v>
      </c>
      <c r="B15" s="41">
        <f>Portafolio!F15</f>
        <v>1.2659131987154749E-3</v>
      </c>
      <c r="C15" s="41">
        <f>Portafolio!G15</f>
        <v>-8.2960032000802229E-3</v>
      </c>
      <c r="D15" s="41">
        <f>Portafolio!H15</f>
        <v>-1.1095405596341172E-2</v>
      </c>
      <c r="E15" s="41">
        <f>Portafolio!I15</f>
        <v>-1.1671910678181512E-2</v>
      </c>
      <c r="F15" s="75">
        <f>Portafolio!J15</f>
        <v>-8.7030184436974432E-3</v>
      </c>
      <c r="G15" s="41"/>
      <c r="H15" s="41"/>
      <c r="I15" s="78"/>
      <c r="J15" s="78"/>
      <c r="K15" s="78"/>
      <c r="L15" s="33"/>
      <c r="M15" s="78"/>
      <c r="N15" s="78"/>
      <c r="O15" s="7"/>
      <c r="Q15" s="109"/>
      <c r="R15" s="7">
        <v>9</v>
      </c>
      <c r="S15" s="8">
        <v>0.85</v>
      </c>
      <c r="U15" s="86" t="s">
        <v>139</v>
      </c>
      <c r="V15" s="9">
        <f>-MIN($F$3:$F$254)*NORMSINV(5%)*SQRT(1)</f>
        <v>-4.9750846008631569E-2</v>
      </c>
      <c r="W15" s="9">
        <f t="shared" ref="W15:X15" si="6">-MIN($F$3:$F$254)*NORMSINV(5%)*SQRT(1)</f>
        <v>-4.9750846008631569E-2</v>
      </c>
      <c r="X15" s="9">
        <f t="shared" si="6"/>
        <v>-4.9750846008631569E-2</v>
      </c>
    </row>
    <row r="16" spans="1:32" x14ac:dyDescent="0.25">
      <c r="A16" s="73">
        <v>45175</v>
      </c>
      <c r="B16" s="41">
        <f>Portafolio!F16</f>
        <v>-3.6449647610985361E-2</v>
      </c>
      <c r="C16" s="41">
        <f>Portafolio!G16</f>
        <v>-6.802636816685408E-4</v>
      </c>
      <c r="D16" s="41">
        <f>Portafolio!H16</f>
        <v>-1.65396632304482E-3</v>
      </c>
      <c r="E16" s="41">
        <f>Portafolio!I16</f>
        <v>8.9378657253624903E-3</v>
      </c>
      <c r="F16" s="75">
        <f>Portafolio!J16</f>
        <v>-5.1359948137462367E-3</v>
      </c>
      <c r="G16" s="41"/>
      <c r="H16" s="41"/>
      <c r="I16" s="78"/>
      <c r="J16" s="78"/>
      <c r="K16" s="78"/>
      <c r="L16" s="33"/>
      <c r="M16" s="78"/>
      <c r="N16" s="78"/>
      <c r="O16" s="7"/>
      <c r="Q16" s="7" t="s">
        <v>121</v>
      </c>
      <c r="R16" s="82" t="s">
        <v>119</v>
      </c>
      <c r="S16" s="8">
        <v>1</v>
      </c>
    </row>
    <row r="17" spans="1:15" x14ac:dyDescent="0.25">
      <c r="A17" s="73">
        <v>45176</v>
      </c>
      <c r="B17" s="41">
        <f>Portafolio!F17</f>
        <v>-2.9685687263803755E-2</v>
      </c>
      <c r="C17" s="41">
        <f>Portafolio!G17</f>
        <v>-7.685086250950387E-3</v>
      </c>
      <c r="D17" s="41">
        <f>Portafolio!H17</f>
        <v>-8.5911179492632866E-3</v>
      </c>
      <c r="E17" s="41">
        <f>Portafolio!I17</f>
        <v>0</v>
      </c>
      <c r="F17" s="75">
        <f>Portafolio!J17</f>
        <v>-9.9898156541735963E-3</v>
      </c>
      <c r="G17" s="41"/>
      <c r="H17" s="41"/>
      <c r="I17" s="78"/>
      <c r="J17" s="78"/>
      <c r="K17" s="78"/>
      <c r="L17" s="33"/>
      <c r="M17" s="78"/>
      <c r="N17" s="78"/>
      <c r="O17" s="7"/>
    </row>
    <row r="18" spans="1:15" x14ac:dyDescent="0.25">
      <c r="A18" s="73">
        <v>45177</v>
      </c>
      <c r="B18" s="41">
        <f>Portafolio!F18</f>
        <v>3.4855737123982338E-3</v>
      </c>
      <c r="C18" s="41">
        <f>Portafolio!G18</f>
        <v>0</v>
      </c>
      <c r="D18" s="41">
        <f>Portafolio!H18</f>
        <v>7.6518323838956222E-4</v>
      </c>
      <c r="E18" s="41">
        <f>Portafolio!I18</f>
        <v>-1.4477988707991517E-2</v>
      </c>
      <c r="F18" s="75">
        <f>Portafolio!J18</f>
        <v>-3.6366611801214475E-3</v>
      </c>
      <c r="G18" s="41"/>
      <c r="H18" s="41"/>
      <c r="I18" s="78"/>
      <c r="J18" s="78"/>
      <c r="K18" s="78"/>
      <c r="L18" s="33"/>
      <c r="M18" s="78"/>
      <c r="N18" s="78"/>
      <c r="O18" s="7"/>
    </row>
    <row r="19" spans="1:15" x14ac:dyDescent="0.25">
      <c r="A19" s="73">
        <v>45180</v>
      </c>
      <c r="B19" s="41">
        <f>Portafolio!F19</f>
        <v>6.6007039975988667E-3</v>
      </c>
      <c r="C19" s="41">
        <f>Portafolio!G19</f>
        <v>9.3849136242531647E-3</v>
      </c>
      <c r="D19" s="41">
        <f>Portafolio!H19</f>
        <v>4.3706422775577902E-3</v>
      </c>
      <c r="E19" s="41">
        <f>Portafolio!I19</f>
        <v>8.2988273439278445E-3</v>
      </c>
      <c r="F19" s="75">
        <f>Portafolio!J19</f>
        <v>6.2859574110678022E-3</v>
      </c>
      <c r="G19" s="41"/>
      <c r="H19" s="41"/>
      <c r="I19" s="78"/>
      <c r="J19" s="78"/>
      <c r="K19" s="78"/>
      <c r="L19" s="33"/>
      <c r="M19" s="78"/>
      <c r="N19" s="78"/>
      <c r="O19" s="7"/>
    </row>
    <row r="20" spans="1:15" x14ac:dyDescent="0.25">
      <c r="A20" s="73">
        <v>45181</v>
      </c>
      <c r="B20" s="41">
        <f>Portafolio!F20</f>
        <v>-1.7207766577965616E-2</v>
      </c>
      <c r="C20" s="41">
        <f>Portafolio!G20</f>
        <v>-9.8994165765982269E-3</v>
      </c>
      <c r="D20" s="41">
        <f>Portafolio!H20</f>
        <v>1.2930049259339658E-2</v>
      </c>
      <c r="E20" s="41">
        <f>Portafolio!I20</f>
        <v>-4.1408787728015178E-3</v>
      </c>
      <c r="F20" s="75">
        <f>Portafolio!J20</f>
        <v>4.887238112031005E-4</v>
      </c>
      <c r="G20" s="41"/>
      <c r="H20" s="41"/>
      <c r="I20" s="78"/>
      <c r="J20" s="78"/>
      <c r="K20" s="78"/>
      <c r="L20" s="33"/>
      <c r="M20" s="78"/>
      <c r="N20" s="78"/>
      <c r="O20" s="7"/>
    </row>
    <row r="21" spans="1:15" x14ac:dyDescent="0.25">
      <c r="A21" s="73">
        <v>45182</v>
      </c>
      <c r="B21" s="41">
        <f>Portafolio!F21</f>
        <v>-1.1925628607410014E-2</v>
      </c>
      <c r="C21" s="41">
        <f>Portafolio!G21</f>
        <v>2.3984991177818894E-3</v>
      </c>
      <c r="D21" s="41">
        <f>Portafolio!H21</f>
        <v>4.7822692080471709E-4</v>
      </c>
      <c r="E21" s="41">
        <f>Portafolio!I21</f>
        <v>1.1004270746853787E-2</v>
      </c>
      <c r="F21" s="75">
        <f>Portafolio!J21</f>
        <v>1.4768108627912393E-3</v>
      </c>
      <c r="G21" s="41"/>
      <c r="H21" s="41"/>
      <c r="I21" s="78"/>
      <c r="J21" s="78"/>
      <c r="K21" s="78"/>
      <c r="L21" s="33"/>
      <c r="M21" s="78"/>
      <c r="N21" s="78"/>
      <c r="O21" s="7"/>
    </row>
    <row r="22" spans="1:15" x14ac:dyDescent="0.25">
      <c r="A22" s="73">
        <v>45183</v>
      </c>
      <c r="B22" s="41">
        <f>Portafolio!F22</f>
        <v>8.744192273870471E-3</v>
      </c>
      <c r="C22" s="41">
        <f>Portafolio!G22</f>
        <v>8.2446925036342867E-3</v>
      </c>
      <c r="D22" s="41">
        <f>Portafolio!H22</f>
        <v>1.9211775011975799E-2</v>
      </c>
      <c r="E22" s="41">
        <f>Portafolio!I22</f>
        <v>2.9651713697862989E-2</v>
      </c>
      <c r="F22" s="75">
        <f>Portafolio!J22</f>
        <v>2.0042246390674492E-2</v>
      </c>
      <c r="G22" s="41"/>
      <c r="H22" s="41"/>
      <c r="I22" s="78"/>
      <c r="J22" s="78"/>
      <c r="K22" s="78"/>
      <c r="L22" s="33"/>
      <c r="M22" s="78"/>
      <c r="N22" s="78"/>
      <c r="O22" s="7"/>
    </row>
    <row r="23" spans="1:15" x14ac:dyDescent="0.25">
      <c r="A23" s="73">
        <v>45184</v>
      </c>
      <c r="B23" s="41">
        <f>Portafolio!F23</f>
        <v>-4.1626265495737849E-3</v>
      </c>
      <c r="C23" s="41">
        <f>Portafolio!G23</f>
        <v>-8.9348416448038568E-3</v>
      </c>
      <c r="D23" s="41">
        <f>Portafolio!H23</f>
        <v>-2.9524998063902006E-3</v>
      </c>
      <c r="E23" s="41">
        <f>Portafolio!I23</f>
        <v>1.1224978589028094E-2</v>
      </c>
      <c r="F23" s="75">
        <f>Portafolio!J23</f>
        <v>1.1313429911168696E-3</v>
      </c>
      <c r="G23" s="41"/>
      <c r="H23" s="41"/>
      <c r="I23" s="78"/>
      <c r="J23" s="78"/>
      <c r="K23" s="78"/>
      <c r="L23" s="33"/>
      <c r="M23" s="78"/>
      <c r="N23" s="78"/>
      <c r="O23" s="7"/>
    </row>
    <row r="24" spans="1:15" x14ac:dyDescent="0.25">
      <c r="A24" s="73">
        <v>45187</v>
      </c>
      <c r="B24" s="41">
        <f>Portafolio!F24</f>
        <v>1.6771885661529522E-2</v>
      </c>
      <c r="C24" s="41">
        <f>Portafolio!G24</f>
        <v>6.1940863988089057E-3</v>
      </c>
      <c r="D24" s="41">
        <f>Portafolio!H24</f>
        <v>2.081060219182381E-3</v>
      </c>
      <c r="E24" s="41">
        <f>Portafolio!I24</f>
        <v>-9.2349221157867391E-3</v>
      </c>
      <c r="F24" s="75">
        <f>Portafolio!J24</f>
        <v>1.5301136594923666E-3</v>
      </c>
      <c r="G24" s="41"/>
      <c r="H24" s="41"/>
      <c r="I24" s="78"/>
      <c r="J24" s="78"/>
      <c r="K24" s="78"/>
      <c r="L24" s="33"/>
      <c r="M24" s="78"/>
      <c r="N24" s="78"/>
      <c r="O24" s="7"/>
    </row>
    <row r="25" spans="1:15" x14ac:dyDescent="0.25">
      <c r="A25" s="73">
        <v>45188</v>
      </c>
      <c r="B25" s="41">
        <f>Portafolio!F25</f>
        <v>6.1618290451625419E-3</v>
      </c>
      <c r="C25" s="41">
        <f>Portafolio!G25</f>
        <v>-2.0603885067279927E-3</v>
      </c>
      <c r="D25" s="41">
        <f>Portafolio!H25</f>
        <v>-1.2750275394505101E-3</v>
      </c>
      <c r="E25" s="41">
        <f>Portafolio!I25</f>
        <v>7.9209277625121085E-3</v>
      </c>
      <c r="F25" s="75">
        <f>Portafolio!J25</f>
        <v>3.1390478840161106E-3</v>
      </c>
      <c r="G25" s="41"/>
      <c r="H25" s="41"/>
      <c r="I25" s="78"/>
      <c r="J25" s="78"/>
      <c r="K25" s="78"/>
      <c r="L25" s="33"/>
      <c r="M25" s="78"/>
      <c r="N25" s="78"/>
      <c r="O25" s="7"/>
    </row>
    <row r="26" spans="1:15" x14ac:dyDescent="0.25">
      <c r="A26" s="73">
        <v>45189</v>
      </c>
      <c r="B26" s="41">
        <f>Portafolio!F26</f>
        <v>-2.0194689945887755E-2</v>
      </c>
      <c r="C26" s="41">
        <f>Portafolio!G26</f>
        <v>4.4589357728930948E-3</v>
      </c>
      <c r="D26" s="41">
        <f>Portafolio!H26</f>
        <v>-4.2389693184284203E-3</v>
      </c>
      <c r="E26" s="41">
        <f>Portafolio!I26</f>
        <v>2.2107528152630732E-2</v>
      </c>
      <c r="F26" s="75">
        <f>Portafolio!J26</f>
        <v>1.4273245220018617E-3</v>
      </c>
      <c r="G26" s="41"/>
      <c r="H26" s="41"/>
      <c r="I26" s="78"/>
      <c r="J26" s="78"/>
      <c r="K26" s="78"/>
      <c r="L26" s="33"/>
      <c r="M26" s="78"/>
      <c r="N26" s="78"/>
      <c r="O26" s="7"/>
    </row>
    <row r="27" spans="1:15" x14ac:dyDescent="0.25">
      <c r="A27" s="73">
        <v>45190</v>
      </c>
      <c r="B27" s="41">
        <f>Portafolio!F27</f>
        <v>-8.9290841663582452E-3</v>
      </c>
      <c r="C27" s="41">
        <f>Portafolio!G27</f>
        <v>-1.5520182226064388E-2</v>
      </c>
      <c r="D27" s="41">
        <f>Portafolio!H27</f>
        <v>-7.8527809774467452E-3</v>
      </c>
      <c r="E27" s="41">
        <f>Portafolio!I27</f>
        <v>-1.5554405482686634E-2</v>
      </c>
      <c r="F27" s="75">
        <f>Portafolio!J27</f>
        <v>-1.0862645480342735E-2</v>
      </c>
      <c r="G27" s="41"/>
      <c r="H27" s="41"/>
      <c r="I27" s="78"/>
      <c r="J27" s="78"/>
      <c r="K27" s="78"/>
      <c r="L27" s="33"/>
      <c r="M27" s="78"/>
      <c r="N27" s="78"/>
      <c r="O27" s="7"/>
    </row>
    <row r="28" spans="1:15" x14ac:dyDescent="0.25">
      <c r="A28" s="73">
        <v>45191</v>
      </c>
      <c r="B28" s="41">
        <f>Portafolio!F28</f>
        <v>4.932157084030179E-3</v>
      </c>
      <c r="C28" s="41">
        <f>Portafolio!G28</f>
        <v>1.0421744338548341E-3</v>
      </c>
      <c r="D28" s="41">
        <f>Portafolio!H28</f>
        <v>-9.6290710303040105E-3</v>
      </c>
      <c r="E28" s="41">
        <f>Portafolio!I28</f>
        <v>-1.2488017087223817E-2</v>
      </c>
      <c r="F28" s="75">
        <f>Portafolio!J28</f>
        <v>-7.2123448333486972E-3</v>
      </c>
      <c r="G28" s="41"/>
      <c r="H28" s="41"/>
      <c r="I28" s="78"/>
      <c r="J28" s="78"/>
      <c r="K28" s="78"/>
      <c r="L28" s="33"/>
      <c r="M28" s="78"/>
      <c r="N28" s="78"/>
      <c r="O28" s="7"/>
    </row>
    <row r="29" spans="1:15" x14ac:dyDescent="0.25">
      <c r="A29" s="73">
        <v>45194</v>
      </c>
      <c r="B29" s="41">
        <f>Portafolio!F29</f>
        <v>7.3532671978666295E-3</v>
      </c>
      <c r="C29" s="41">
        <f>Portafolio!G29</f>
        <v>-1.0471250468192831E-2</v>
      </c>
      <c r="D29" s="41">
        <f>Portafolio!H29</f>
        <v>4.9286703199951359E-3</v>
      </c>
      <c r="E29" s="41">
        <f>Portafolio!I29</f>
        <v>-3.9760898184737319E-3</v>
      </c>
      <c r="F29" s="75">
        <f>Portafolio!J29</f>
        <v>1.9130567663173188E-3</v>
      </c>
      <c r="G29" s="41"/>
      <c r="H29" s="41"/>
      <c r="I29" s="78"/>
      <c r="J29" s="78"/>
      <c r="K29" s="78"/>
      <c r="L29" s="33"/>
      <c r="M29" s="78"/>
      <c r="N29" s="78"/>
      <c r="O29" s="7"/>
    </row>
    <row r="30" spans="1:15" x14ac:dyDescent="0.25">
      <c r="A30" s="73">
        <v>45195</v>
      </c>
      <c r="B30" s="41">
        <f>Portafolio!F30</f>
        <v>-2.3676570379196956E-2</v>
      </c>
      <c r="C30" s="41">
        <f>Portafolio!G30</f>
        <v>-8.2798817906721903E-3</v>
      </c>
      <c r="D30" s="41">
        <f>Portafolio!H30</f>
        <v>-1.0433243353410393E-2</v>
      </c>
      <c r="E30" s="41">
        <f>Portafolio!I30</f>
        <v>-2.6595130223768674E-3</v>
      </c>
      <c r="F30" s="75">
        <f>Portafolio!J30</f>
        <v>-1.0479526555787275E-2</v>
      </c>
      <c r="G30" s="41"/>
      <c r="H30" s="41"/>
      <c r="I30" s="78"/>
      <c r="J30" s="78"/>
      <c r="K30" s="78"/>
      <c r="L30" s="33"/>
      <c r="M30" s="78"/>
      <c r="N30" s="78"/>
      <c r="O30" s="7"/>
    </row>
    <row r="31" spans="1:15" x14ac:dyDescent="0.25">
      <c r="A31" s="73">
        <v>45196</v>
      </c>
      <c r="B31" s="41">
        <f>Portafolio!F31</f>
        <v>-8.9372740582099996E-3</v>
      </c>
      <c r="C31" s="41">
        <f>Portafolio!G31</f>
        <v>-1.0313022416799286E-2</v>
      </c>
      <c r="D31" s="41">
        <f>Portafolio!H31</f>
        <v>5.8476760566381946E-3</v>
      </c>
      <c r="E31" s="41">
        <f>Portafolio!I31</f>
        <v>-1.0036916003110012E-2</v>
      </c>
      <c r="F31" s="75">
        <f>Portafolio!J31</f>
        <v>-2.8788070221865132E-3</v>
      </c>
      <c r="G31" s="41"/>
      <c r="H31" s="41"/>
      <c r="I31" s="78"/>
      <c r="J31" s="78"/>
      <c r="K31" s="78"/>
      <c r="L31" s="33"/>
      <c r="M31" s="78"/>
      <c r="N31" s="78"/>
      <c r="O31" s="7"/>
    </row>
    <row r="32" spans="1:15" x14ac:dyDescent="0.25">
      <c r="A32" s="73">
        <v>45197</v>
      </c>
      <c r="B32" s="41">
        <f>Portafolio!F32</f>
        <v>1.5245124110350558E-3</v>
      </c>
      <c r="C32" s="41">
        <f>Portafolio!G32</f>
        <v>-2.5052793506595878E-3</v>
      </c>
      <c r="D32" s="41">
        <f>Portafolio!H32</f>
        <v>1.2339652914118577E-2</v>
      </c>
      <c r="E32" s="41">
        <f>Portafolio!I32</f>
        <v>9.370913321953802E-3</v>
      </c>
      <c r="F32" s="75">
        <f>Portafolio!J32</f>
        <v>8.6209083606874817E-3</v>
      </c>
      <c r="G32" s="41"/>
      <c r="H32" s="41"/>
      <c r="I32" s="78"/>
      <c r="J32" s="78"/>
      <c r="K32" s="78"/>
      <c r="L32" s="33"/>
      <c r="M32" s="78"/>
      <c r="N32" s="78"/>
      <c r="O32" s="7"/>
    </row>
    <row r="33" spans="1:15" x14ac:dyDescent="0.25">
      <c r="A33" s="73">
        <v>45198</v>
      </c>
      <c r="B33" s="41">
        <f>Portafolio!F33</f>
        <v>3.0418117645047292E-3</v>
      </c>
      <c r="C33" s="41">
        <f>Portafolio!G33</f>
        <v>3.0412831937692204E-3</v>
      </c>
      <c r="D33" s="41">
        <f>Portafolio!H33</f>
        <v>-1.7566587699048578E-2</v>
      </c>
      <c r="E33" s="41">
        <f>Portafolio!I33</f>
        <v>6.6600268115622394E-4</v>
      </c>
      <c r="F33" s="75">
        <f>Portafolio!J33</f>
        <v>-6.7410008614461787E-3</v>
      </c>
      <c r="G33" s="41"/>
      <c r="H33" s="41"/>
      <c r="I33" s="78"/>
      <c r="J33" s="78"/>
      <c r="K33" s="78"/>
      <c r="L33" s="33"/>
      <c r="M33" s="78"/>
      <c r="N33" s="78"/>
      <c r="O33" s="7"/>
    </row>
    <row r="34" spans="1:15" x14ac:dyDescent="0.25">
      <c r="A34" s="73">
        <v>45201</v>
      </c>
      <c r="B34" s="41">
        <f>Portafolio!F34</f>
        <v>1.4726612543542477E-2</v>
      </c>
      <c r="C34" s="41">
        <f>Portafolio!G34</f>
        <v>-8.9718561804357604E-3</v>
      </c>
      <c r="D34" s="41">
        <f>Portafolio!H34</f>
        <v>-8.6567488859623613E-3</v>
      </c>
      <c r="E34" s="41">
        <f>Portafolio!I34</f>
        <v>-2.3578125464621125E-2</v>
      </c>
      <c r="F34" s="75">
        <f>Portafolio!J34</f>
        <v>-8.8179369067360458E-3</v>
      </c>
      <c r="G34" s="41"/>
      <c r="H34" s="41"/>
      <c r="I34" s="78"/>
      <c r="J34" s="78"/>
      <c r="K34" s="78"/>
      <c r="L34" s="33"/>
      <c r="M34" s="78"/>
      <c r="N34" s="78"/>
      <c r="O34" s="7"/>
    </row>
    <row r="35" spans="1:15" x14ac:dyDescent="0.25">
      <c r="A35" s="73">
        <v>45202</v>
      </c>
      <c r="B35" s="41">
        <f>Portafolio!F35</f>
        <v>-7.8002013931504684E-3</v>
      </c>
      <c r="C35" s="41">
        <f>Portafolio!G35</f>
        <v>-1.0873561101627389E-2</v>
      </c>
      <c r="D35" s="41">
        <f>Portafolio!H35</f>
        <v>-7.4001160534839551E-3</v>
      </c>
      <c r="E35" s="41">
        <f>Portafolio!I35</f>
        <v>7.470418425544037E-3</v>
      </c>
      <c r="F35" s="75">
        <f>Portafolio!J35</f>
        <v>-2.8289855790354316E-3</v>
      </c>
      <c r="G35" s="41"/>
      <c r="H35" s="41"/>
      <c r="I35" s="78"/>
      <c r="J35" s="78"/>
      <c r="K35" s="78"/>
      <c r="L35" s="33"/>
      <c r="M35" s="78"/>
      <c r="N35" s="78"/>
      <c r="O35" s="7"/>
    </row>
    <row r="36" spans="1:15" x14ac:dyDescent="0.25">
      <c r="A36" s="73">
        <v>45203</v>
      </c>
      <c r="B36" s="41">
        <f>Portafolio!F36</f>
        <v>7.2820978273525263E-3</v>
      </c>
      <c r="C36" s="41">
        <f>Portafolio!G36</f>
        <v>2.9112300036451422E-3</v>
      </c>
      <c r="D36" s="41">
        <f>Portafolio!H36</f>
        <v>4.4743812840926343E-3</v>
      </c>
      <c r="E36" s="41">
        <f>Portafolio!I36</f>
        <v>-8.8346792935787202E-3</v>
      </c>
      <c r="F36" s="75">
        <f>Portafolio!J36</f>
        <v>6.8071290908287667E-4</v>
      </c>
      <c r="G36" s="41"/>
      <c r="H36" s="41"/>
      <c r="I36" s="78"/>
      <c r="J36" s="78"/>
      <c r="K36" s="78"/>
      <c r="L36" s="33"/>
      <c r="M36" s="78"/>
      <c r="N36" s="78"/>
      <c r="O36" s="7"/>
    </row>
    <row r="37" spans="1:15" x14ac:dyDescent="0.25">
      <c r="A37" s="73">
        <v>45204</v>
      </c>
      <c r="B37" s="41">
        <f>Portafolio!F37</f>
        <v>7.1721957179410305E-3</v>
      </c>
      <c r="C37" s="41">
        <f>Portafolio!G37</f>
        <v>-4.9535374384451825E-2</v>
      </c>
      <c r="D37" s="41">
        <f>Portafolio!H37</f>
        <v>4.2075901542361687E-3</v>
      </c>
      <c r="E37" s="41">
        <f>Portafolio!I37</f>
        <v>1.2211857867236135E-2</v>
      </c>
      <c r="F37" s="75">
        <f>Portafolio!J37</f>
        <v>5.1834637731418276E-3</v>
      </c>
      <c r="G37" s="41"/>
      <c r="H37" s="41"/>
      <c r="I37" s="78"/>
      <c r="J37" s="78"/>
      <c r="K37" s="78"/>
      <c r="L37" s="33"/>
      <c r="M37" s="78"/>
      <c r="N37" s="78"/>
      <c r="O37" s="7"/>
    </row>
    <row r="38" spans="1:15" x14ac:dyDescent="0.25">
      <c r="A38" s="73">
        <v>45205</v>
      </c>
      <c r="B38" s="41">
        <f>Portafolio!F38</f>
        <v>1.4642797262619538E-2</v>
      </c>
      <c r="C38" s="41">
        <f>Portafolio!G38</f>
        <v>1.4405068586763934E-2</v>
      </c>
      <c r="D38" s="41">
        <f>Portafolio!H38</f>
        <v>1.5278133083516892E-2</v>
      </c>
      <c r="E38" s="41">
        <f>Portafolio!I38</f>
        <v>-7.0340122474886078E-3</v>
      </c>
      <c r="F38" s="75">
        <f>Portafolio!J38</f>
        <v>7.9247087144746625E-3</v>
      </c>
      <c r="G38" s="41"/>
      <c r="H38" s="41"/>
      <c r="I38" s="78"/>
      <c r="J38" s="78"/>
      <c r="K38" s="78"/>
      <c r="L38" s="33"/>
      <c r="M38" s="78"/>
      <c r="N38" s="78"/>
      <c r="O38" s="7"/>
    </row>
    <row r="39" spans="1:15" x14ac:dyDescent="0.25">
      <c r="A39" s="73">
        <v>45208</v>
      </c>
      <c r="B39" s="41">
        <f>Portafolio!F39</f>
        <v>8.4155364965835446E-3</v>
      </c>
      <c r="C39" s="41">
        <f>Portafolio!G39</f>
        <v>-4.9046695157092994E-3</v>
      </c>
      <c r="D39" s="41">
        <f>Portafolio!H39</f>
        <v>-2.2767875931944174E-3</v>
      </c>
      <c r="E39" s="41">
        <f>Portafolio!I39</f>
        <v>1.919178660718069E-2</v>
      </c>
      <c r="F39" s="75">
        <f>Portafolio!J39</f>
        <v>6.6663510313033688E-3</v>
      </c>
      <c r="G39" s="41"/>
      <c r="H39" s="41"/>
      <c r="I39" s="78"/>
      <c r="J39" s="78"/>
      <c r="K39" s="78"/>
      <c r="L39" s="33"/>
      <c r="M39" s="78"/>
      <c r="N39" s="78"/>
      <c r="O39" s="7"/>
    </row>
    <row r="40" spans="1:15" x14ac:dyDescent="0.25">
      <c r="A40" s="73">
        <v>45209</v>
      </c>
      <c r="B40" s="41">
        <f>Portafolio!F40</f>
        <v>-3.3577377412587176E-3</v>
      </c>
      <c r="C40" s="41">
        <f>Portafolio!G40</f>
        <v>2.1514155913894644E-2</v>
      </c>
      <c r="D40" s="41">
        <f>Portafolio!H40</f>
        <v>6.0600170693245765E-3</v>
      </c>
      <c r="E40" s="41">
        <f>Portafolio!I40</f>
        <v>1.5493841465178439E-2</v>
      </c>
      <c r="F40" s="75">
        <f>Portafolio!J40</f>
        <v>7.8544778962305432E-3</v>
      </c>
      <c r="G40" s="41"/>
      <c r="H40" s="41"/>
      <c r="I40" s="78"/>
      <c r="J40" s="78"/>
      <c r="K40" s="78"/>
      <c r="L40" s="33"/>
      <c r="M40" s="78"/>
      <c r="N40" s="78"/>
      <c r="O40" s="7"/>
    </row>
    <row r="41" spans="1:15" x14ac:dyDescent="0.25">
      <c r="A41" s="73">
        <v>45210</v>
      </c>
      <c r="B41" s="41">
        <f>Portafolio!F41</f>
        <v>7.8729256654077838E-3</v>
      </c>
      <c r="C41" s="41">
        <f>Portafolio!G41</f>
        <v>-5.9402085775266582E-3</v>
      </c>
      <c r="D41" s="41">
        <f>Portafolio!H41</f>
        <v>3.4271245700145075E-3</v>
      </c>
      <c r="E41" s="41">
        <f>Portafolio!I41</f>
        <v>-1.2781979492703863E-2</v>
      </c>
      <c r="F41" s="75">
        <f>Portafolio!J41</f>
        <v>-1.2934255786129127E-3</v>
      </c>
      <c r="G41" s="41"/>
      <c r="H41" s="41"/>
      <c r="I41" s="78"/>
      <c r="J41" s="78"/>
      <c r="K41" s="78"/>
      <c r="L41" s="33"/>
      <c r="M41" s="78"/>
      <c r="N41" s="78"/>
      <c r="O41" s="7"/>
    </row>
    <row r="42" spans="1:15" x14ac:dyDescent="0.25">
      <c r="A42" s="73">
        <v>45211</v>
      </c>
      <c r="B42" s="41">
        <f>Portafolio!F42</f>
        <v>5.0484914715231101E-3</v>
      </c>
      <c r="C42" s="41">
        <f>Portafolio!G42</f>
        <v>-1.6898605731409447E-2</v>
      </c>
      <c r="D42" s="41">
        <f>Portafolio!H42</f>
        <v>-2.3292037153074849E-3</v>
      </c>
      <c r="E42" s="41">
        <f>Portafolio!I42</f>
        <v>-2.1903648579655197E-2</v>
      </c>
      <c r="F42" s="75">
        <f>Portafolio!J42</f>
        <v>-7.7624496799989307E-3</v>
      </c>
      <c r="G42" s="41"/>
      <c r="H42" s="41"/>
      <c r="I42" s="78"/>
      <c r="J42" s="78"/>
      <c r="K42" s="78"/>
      <c r="L42" s="33"/>
      <c r="M42" s="78"/>
      <c r="N42" s="78"/>
      <c r="O42" s="7"/>
    </row>
    <row r="43" spans="1:15" x14ac:dyDescent="0.25">
      <c r="A43" s="73">
        <v>45212</v>
      </c>
      <c r="B43" s="41">
        <f>Portafolio!F43</f>
        <v>-1.0346128156285038E-2</v>
      </c>
      <c r="C43" s="41">
        <f>Portafolio!G43</f>
        <v>1.5136608826072475E-3</v>
      </c>
      <c r="D43" s="41">
        <f>Portafolio!H43</f>
        <v>1.490802752612275E-2</v>
      </c>
      <c r="E43" s="41">
        <f>Portafolio!I43</f>
        <v>-6.2479325408984904E-3</v>
      </c>
      <c r="F43" s="75">
        <f>Portafolio!J43</f>
        <v>2.5088405008130716E-3</v>
      </c>
      <c r="G43" s="41"/>
      <c r="H43" s="41"/>
      <c r="I43" s="78"/>
      <c r="J43" s="78"/>
      <c r="K43" s="78"/>
      <c r="L43" s="33"/>
      <c r="M43" s="78"/>
      <c r="N43" s="78"/>
      <c r="O43" s="7"/>
    </row>
    <row r="44" spans="1:15" x14ac:dyDescent="0.25">
      <c r="A44" s="73">
        <v>45215</v>
      </c>
      <c r="B44" s="41">
        <f>Portafolio!F44</f>
        <v>-7.2710133536225421E-4</v>
      </c>
      <c r="C44" s="41">
        <f>Portafolio!G44</f>
        <v>1.0158067162630343E-2</v>
      </c>
      <c r="D44" s="41">
        <f>Portafolio!H44</f>
        <v>-1.0140315442376808E-3</v>
      </c>
      <c r="E44" s="41">
        <f>Portafolio!I44</f>
        <v>3.47593227385585E-3</v>
      </c>
      <c r="F44" s="75">
        <f>Portafolio!J44</f>
        <v>9.4651306234168689E-4</v>
      </c>
      <c r="G44" s="41"/>
      <c r="H44" s="41"/>
      <c r="I44" s="78"/>
      <c r="J44" s="78"/>
      <c r="K44" s="78"/>
      <c r="L44" s="33"/>
      <c r="M44" s="78"/>
      <c r="N44" s="78"/>
      <c r="O44" s="7"/>
    </row>
    <row r="45" spans="1:15" x14ac:dyDescent="0.25">
      <c r="A45" s="73">
        <v>45216</v>
      </c>
      <c r="B45" s="41">
        <f>Portafolio!F45</f>
        <v>-8.8236168219693739E-3</v>
      </c>
      <c r="C45" s="41">
        <f>Portafolio!G45</f>
        <v>1.1907236828734701E-2</v>
      </c>
      <c r="D45" s="41">
        <f>Portafolio!H45</f>
        <v>-2.1668112665697982E-3</v>
      </c>
      <c r="E45" s="41">
        <f>Portafolio!I45</f>
        <v>1.1728316519177792E-2</v>
      </c>
      <c r="F45" s="75">
        <f>Portafolio!J45</f>
        <v>1.5594675909491673E-3</v>
      </c>
      <c r="G45" s="41"/>
      <c r="H45" s="41"/>
      <c r="I45" s="78"/>
      <c r="J45" s="78"/>
      <c r="K45" s="78"/>
      <c r="L45" s="33"/>
      <c r="M45" s="78"/>
      <c r="N45" s="78"/>
      <c r="O45" s="7"/>
    </row>
    <row r="46" spans="1:15" x14ac:dyDescent="0.25">
      <c r="A46" s="73">
        <v>45217</v>
      </c>
      <c r="B46" s="41">
        <f>Portafolio!F46</f>
        <v>-7.4223370429170512E-3</v>
      </c>
      <c r="C46" s="41">
        <f>Portafolio!G46</f>
        <v>-3.7001627652822851E-4</v>
      </c>
      <c r="D46" s="41">
        <f>Portafolio!H46</f>
        <v>-1.1041381345434621E-2</v>
      </c>
      <c r="E46" s="41">
        <f>Portafolio!I46</f>
        <v>-1.7993646801684915E-2</v>
      </c>
      <c r="F46" s="75">
        <f>Portafolio!J46</f>
        <v>-1.212492028973566E-2</v>
      </c>
      <c r="G46" s="41"/>
      <c r="H46" s="41"/>
      <c r="I46" s="78"/>
      <c r="J46" s="78"/>
      <c r="K46" s="78"/>
      <c r="L46" s="33"/>
      <c r="M46" s="78"/>
      <c r="N46" s="78"/>
      <c r="O46" s="7"/>
    </row>
    <row r="47" spans="1:15" x14ac:dyDescent="0.25">
      <c r="A47" s="73">
        <v>45218</v>
      </c>
      <c r="B47" s="41">
        <f>Portafolio!F47</f>
        <v>-2.1632256780532658E-3</v>
      </c>
      <c r="C47" s="41">
        <f>Portafolio!G47</f>
        <v>5.5350153172178456E-3</v>
      </c>
      <c r="D47" s="41">
        <f>Portafolio!H47</f>
        <v>-4.2583678361532767E-3</v>
      </c>
      <c r="E47" s="41">
        <f>Portafolio!I47</f>
        <v>6.3577877182322051E-2</v>
      </c>
      <c r="F47" s="75">
        <f>Portafolio!J47</f>
        <v>1.8422592847118335E-2</v>
      </c>
      <c r="G47" s="41"/>
      <c r="H47" s="41"/>
      <c r="I47" s="78"/>
      <c r="J47" s="78"/>
      <c r="K47" s="78"/>
      <c r="L47" s="33"/>
      <c r="M47" s="78"/>
      <c r="N47" s="78"/>
      <c r="O47" s="7"/>
    </row>
    <row r="48" spans="1:15" x14ac:dyDescent="0.25">
      <c r="A48" s="73">
        <v>45219</v>
      </c>
      <c r="B48" s="41">
        <f>Portafolio!F48</f>
        <v>-1.48134638605088E-2</v>
      </c>
      <c r="C48" s="41">
        <f>Portafolio!G48</f>
        <v>4.0397446205238134E-3</v>
      </c>
      <c r="D48" s="41">
        <f>Portafolio!H48</f>
        <v>-1.623677213768495E-2</v>
      </c>
      <c r="E48" s="41">
        <f>Portafolio!I48</f>
        <v>7.8330630368045693E-3</v>
      </c>
      <c r="F48" s="75">
        <f>Portafolio!J48</f>
        <v>-7.36738173021061E-3</v>
      </c>
      <c r="G48" s="41"/>
      <c r="H48" s="41"/>
      <c r="I48" s="78"/>
      <c r="J48" s="78"/>
      <c r="K48" s="78"/>
      <c r="L48" s="33"/>
      <c r="M48" s="78"/>
      <c r="N48" s="78"/>
      <c r="O48" s="7"/>
    </row>
    <row r="49" spans="1:15" x14ac:dyDescent="0.25">
      <c r="A49" s="73">
        <v>45222</v>
      </c>
      <c r="B49" s="41">
        <f>Portafolio!F49</f>
        <v>6.9385280456884656E-4</v>
      </c>
      <c r="C49" s="41">
        <f>Portafolio!G49</f>
        <v>-9.01984365197008E-3</v>
      </c>
      <c r="D49" s="41">
        <f>Portafolio!H49</f>
        <v>-1.3735076896956099E-2</v>
      </c>
      <c r="E49" s="41">
        <f>Portafolio!I49</f>
        <v>-2.8356670761467306E-2</v>
      </c>
      <c r="F49" s="75">
        <f>Portafolio!J49</f>
        <v>-1.5379019650579921E-2</v>
      </c>
      <c r="G49" s="41"/>
      <c r="H49" s="41"/>
      <c r="I49" s="78"/>
      <c r="J49" s="78"/>
      <c r="K49" s="78"/>
      <c r="L49" s="33"/>
      <c r="M49" s="78"/>
      <c r="N49" s="78"/>
      <c r="O49" s="7"/>
    </row>
    <row r="50" spans="1:15" x14ac:dyDescent="0.25">
      <c r="A50" s="73">
        <v>45223</v>
      </c>
      <c r="B50" s="41">
        <f>Portafolio!F50</f>
        <v>2.5402110604923374E-3</v>
      </c>
      <c r="C50" s="41">
        <f>Portafolio!G50</f>
        <v>2.8437891260977562E-2</v>
      </c>
      <c r="D50" s="41">
        <f>Portafolio!H50</f>
        <v>1.2049500256252955E-3</v>
      </c>
      <c r="E50" s="41">
        <f>Portafolio!I50</f>
        <v>3.8062243981015008E-2</v>
      </c>
      <c r="F50" s="75">
        <f>Portafolio!J50</f>
        <v>1.446223860658455E-2</v>
      </c>
      <c r="G50" s="41"/>
      <c r="H50" s="41"/>
      <c r="I50" s="78"/>
      <c r="J50" s="78"/>
      <c r="K50" s="78"/>
      <c r="L50" s="33"/>
      <c r="M50" s="78"/>
      <c r="N50" s="78"/>
      <c r="O50" s="7"/>
    </row>
    <row r="51" spans="1:15" x14ac:dyDescent="0.25">
      <c r="A51" s="73">
        <v>45224</v>
      </c>
      <c r="B51" s="41">
        <f>Portafolio!F51</f>
        <v>-1.3583577722310494E-2</v>
      </c>
      <c r="C51" s="41">
        <f>Portafolio!G51</f>
        <v>8.5898919565569297E-3</v>
      </c>
      <c r="D51" s="41">
        <f>Portafolio!H51</f>
        <v>-5.4694749611117069E-3</v>
      </c>
      <c r="E51" s="41">
        <f>Portafolio!I51</f>
        <v>-2.2136321441816844E-2</v>
      </c>
      <c r="F51" s="75">
        <f>Portafolio!J51</f>
        <v>-1.1884293252356418E-2</v>
      </c>
      <c r="G51" s="41"/>
      <c r="H51" s="41"/>
      <c r="I51" s="78"/>
      <c r="J51" s="78"/>
      <c r="K51" s="78"/>
      <c r="L51" s="33"/>
      <c r="M51" s="78"/>
      <c r="N51" s="78"/>
      <c r="O51" s="7"/>
    </row>
    <row r="52" spans="1:15" x14ac:dyDescent="0.25">
      <c r="A52" s="73">
        <v>45225</v>
      </c>
      <c r="B52" s="41">
        <f>Portafolio!F52</f>
        <v>-2.4913184770041188E-2</v>
      </c>
      <c r="C52" s="41">
        <f>Portafolio!G52</f>
        <v>-6.0768940601561034E-3</v>
      </c>
      <c r="D52" s="41">
        <f>Portafolio!H52</f>
        <v>2.5609400579485304E-3</v>
      </c>
      <c r="E52" s="41">
        <f>Portafolio!I52</f>
        <v>-4.6189215703234801E-3</v>
      </c>
      <c r="F52" s="75">
        <f>Portafolio!J52</f>
        <v>-5.5820310021594466E-3</v>
      </c>
      <c r="G52" s="41"/>
      <c r="H52" s="41"/>
      <c r="I52" s="78"/>
      <c r="J52" s="78"/>
      <c r="K52" s="78"/>
      <c r="L52" s="33"/>
      <c r="M52" s="78"/>
      <c r="N52" s="78"/>
      <c r="O52" s="7"/>
    </row>
    <row r="53" spans="1:15" x14ac:dyDescent="0.25">
      <c r="A53" s="73">
        <v>45226</v>
      </c>
      <c r="B53" s="41">
        <f>Portafolio!F53</f>
        <v>7.9376258370334254E-3</v>
      </c>
      <c r="C53" s="41">
        <f>Portafolio!G53</f>
        <v>-9.7279469304567372E-3</v>
      </c>
      <c r="D53" s="41">
        <f>Portafolio!H53</f>
        <v>-3.6683337928199083E-2</v>
      </c>
      <c r="E53" s="41">
        <f>Portafolio!I53</f>
        <v>-2.0040684628752883E-2</v>
      </c>
      <c r="F53" s="75">
        <f>Portafolio!J53</f>
        <v>-2.1324752965601476E-2</v>
      </c>
      <c r="G53" s="41"/>
      <c r="H53" s="41"/>
      <c r="I53" s="78"/>
      <c r="J53" s="78"/>
      <c r="K53" s="78"/>
      <c r="L53" s="33"/>
      <c r="M53" s="78"/>
      <c r="N53" s="78"/>
      <c r="O53" s="7"/>
    </row>
    <row r="54" spans="1:15" x14ac:dyDescent="0.25">
      <c r="A54" s="73">
        <v>45229</v>
      </c>
      <c r="B54" s="41">
        <f>Portafolio!F54</f>
        <v>1.2230145391432332E-2</v>
      </c>
      <c r="C54" s="41">
        <f>Portafolio!G54</f>
        <v>1.6339294527615768E-2</v>
      </c>
      <c r="D54" s="41">
        <f>Portafolio!H54</f>
        <v>1.26689866257148E-2</v>
      </c>
      <c r="E54" s="41">
        <f>Portafolio!I54</f>
        <v>2.9257291384540907E-2</v>
      </c>
      <c r="F54" s="75">
        <f>Portafolio!J54</f>
        <v>1.8077764652553646E-2</v>
      </c>
      <c r="G54" s="41"/>
      <c r="H54" s="41"/>
      <c r="I54" s="78"/>
      <c r="J54" s="78"/>
      <c r="K54" s="78"/>
      <c r="L54" s="33"/>
      <c r="M54" s="78"/>
      <c r="N54" s="78"/>
      <c r="O54" s="7"/>
    </row>
    <row r="55" spans="1:15" x14ac:dyDescent="0.25">
      <c r="A55" s="73">
        <v>45230</v>
      </c>
      <c r="B55" s="41">
        <f>Portafolio!F55</f>
        <v>2.8148308012558494E-3</v>
      </c>
      <c r="C55" s="41">
        <f>Portafolio!G55</f>
        <v>6.0369707476601144E-3</v>
      </c>
      <c r="D55" s="41">
        <f>Portafolio!H55</f>
        <v>1.1863603111821981E-2</v>
      </c>
      <c r="E55" s="41">
        <f>Portafolio!I55</f>
        <v>9.1325041752728462E-3</v>
      </c>
      <c r="F55" s="75">
        <f>Portafolio!J55</f>
        <v>8.9418177666675137E-3</v>
      </c>
      <c r="G55" s="41"/>
      <c r="H55" s="41"/>
      <c r="I55" s="78"/>
      <c r="J55" s="78"/>
      <c r="K55" s="78"/>
      <c r="L55" s="33"/>
      <c r="M55" s="78"/>
      <c r="N55" s="78"/>
      <c r="O55" s="7"/>
    </row>
    <row r="56" spans="1:15" x14ac:dyDescent="0.25">
      <c r="A56" s="73">
        <v>45231</v>
      </c>
      <c r="B56" s="41">
        <f>Portafolio!F56</f>
        <v>1.8565290897534802E-2</v>
      </c>
      <c r="C56" s="41">
        <f>Portafolio!G56</f>
        <v>-8.8556819319023528E-4</v>
      </c>
      <c r="D56" s="41">
        <f>Portafolio!H56</f>
        <v>-8.6331287395108823E-4</v>
      </c>
      <c r="E56" s="41">
        <f>Portafolio!I56</f>
        <v>1.1620614661695866E-2</v>
      </c>
      <c r="F56" s="75">
        <f>Portafolio!J56</f>
        <v>7.0318357863738013E-3</v>
      </c>
      <c r="G56" s="41"/>
      <c r="H56" s="41"/>
      <c r="I56" s="78"/>
      <c r="J56" s="78"/>
      <c r="K56" s="78"/>
      <c r="L56" s="33"/>
      <c r="M56" s="78"/>
      <c r="N56" s="78"/>
      <c r="O56" s="7"/>
    </row>
    <row r="57" spans="1:15" x14ac:dyDescent="0.25">
      <c r="A57" s="73">
        <v>45232</v>
      </c>
      <c r="B57" s="41">
        <f>Portafolio!F57</f>
        <v>2.0482069684558096E-2</v>
      </c>
      <c r="C57" s="41">
        <f>Portafolio!G57</f>
        <v>1.1450857122828546E-2</v>
      </c>
      <c r="D57" s="41">
        <f>Portafolio!H57</f>
        <v>1.7691845912209535E-2</v>
      </c>
      <c r="E57" s="41">
        <f>Portafolio!I57</f>
        <v>9.581644883623272E-3</v>
      </c>
      <c r="F57" s="75">
        <f>Portafolio!J57</f>
        <v>1.537923079575523E-2</v>
      </c>
      <c r="G57" s="41"/>
      <c r="H57" s="41"/>
      <c r="I57" s="78"/>
      <c r="J57" s="78"/>
      <c r="K57" s="78"/>
      <c r="L57" s="33"/>
      <c r="M57" s="78"/>
      <c r="N57" s="78"/>
      <c r="O57" s="7"/>
    </row>
    <row r="58" spans="1:15" x14ac:dyDescent="0.25">
      <c r="A58" s="73">
        <v>45233</v>
      </c>
      <c r="B58" s="41">
        <f>Portafolio!F58</f>
        <v>-5.1946810275440517E-3</v>
      </c>
      <c r="C58" s="41">
        <f>Portafolio!G58</f>
        <v>-6.1495523287532295E-3</v>
      </c>
      <c r="D58" s="41">
        <f>Portafolio!H58</f>
        <v>1.1110587455196269E-2</v>
      </c>
      <c r="E58" s="41">
        <f>Portafolio!I58</f>
        <v>9.4907076045383631E-3</v>
      </c>
      <c r="F58" s="75">
        <f>Portafolio!J58</f>
        <v>6.6336452309906247E-3</v>
      </c>
      <c r="G58" s="41"/>
      <c r="H58" s="41"/>
      <c r="I58" s="78"/>
      <c r="J58" s="78"/>
      <c r="K58" s="78"/>
      <c r="L58" s="33"/>
      <c r="M58" s="78"/>
      <c r="N58" s="78"/>
      <c r="O58" s="7"/>
    </row>
    <row r="59" spans="1:15" x14ac:dyDescent="0.25">
      <c r="A59" s="73">
        <v>45236</v>
      </c>
      <c r="B59" s="41">
        <f>Portafolio!F59</f>
        <v>1.44996022601437E-2</v>
      </c>
      <c r="C59" s="41">
        <f>Portafolio!G59</f>
        <v>4.0454488376433064E-3</v>
      </c>
      <c r="D59" s="41">
        <f>Portafolio!H59</f>
        <v>7.5241008178584595E-3</v>
      </c>
      <c r="E59" s="41">
        <f>Portafolio!I59</f>
        <v>-8.2201612246451568E-3</v>
      </c>
      <c r="F59" s="75">
        <f>Portafolio!J59</f>
        <v>3.6980751488433833E-3</v>
      </c>
      <c r="G59" s="41"/>
      <c r="H59" s="41"/>
      <c r="I59" s="78"/>
      <c r="J59" s="78"/>
      <c r="K59" s="78"/>
      <c r="L59" s="33"/>
      <c r="M59" s="78"/>
      <c r="N59" s="78"/>
      <c r="O59" s="7"/>
    </row>
    <row r="60" spans="1:15" x14ac:dyDescent="0.25">
      <c r="A60" s="73">
        <v>45237</v>
      </c>
      <c r="B60" s="41">
        <f>Portafolio!F60</f>
        <v>1.4347282613426004E-2</v>
      </c>
      <c r="C60" s="41">
        <f>Portafolio!G60</f>
        <v>3.6793121473435051E-3</v>
      </c>
      <c r="D60" s="41">
        <f>Portafolio!H60</f>
        <v>-4.8618261899616047E-4</v>
      </c>
      <c r="E60" s="41">
        <f>Portafolio!I60</f>
        <v>5.6981618175608508E-3</v>
      </c>
      <c r="F60" s="75">
        <f>Portafolio!J60</f>
        <v>4.6337446990717575E-3</v>
      </c>
      <c r="G60" s="41"/>
      <c r="H60" s="41"/>
      <c r="I60" s="78"/>
      <c r="J60" s="78"/>
      <c r="K60" s="78"/>
      <c r="L60" s="33"/>
      <c r="M60" s="78"/>
      <c r="N60" s="78"/>
      <c r="O60" s="7"/>
    </row>
    <row r="61" spans="1:15" x14ac:dyDescent="0.25">
      <c r="A61" s="73">
        <v>45238</v>
      </c>
      <c r="B61" s="41">
        <f>Portafolio!F61</f>
        <v>5.8675683603629037E-3</v>
      </c>
      <c r="C61" s="41">
        <f>Portafolio!G61</f>
        <v>-1.5752086562333767E-3</v>
      </c>
      <c r="D61" s="41">
        <f>Portafolio!H61</f>
        <v>4.9183358399554396E-3</v>
      </c>
      <c r="E61" s="41">
        <f>Portafolio!I61</f>
        <v>-1.2067567354175589E-2</v>
      </c>
      <c r="F61" s="75">
        <f>Portafolio!J61</f>
        <v>-6.3215212262406235E-4</v>
      </c>
      <c r="G61" s="41"/>
      <c r="H61" s="41"/>
      <c r="I61" s="78"/>
      <c r="J61" s="78"/>
      <c r="K61" s="78"/>
      <c r="L61" s="33"/>
      <c r="M61" s="78"/>
      <c r="N61" s="78"/>
      <c r="O61" s="7"/>
    </row>
    <row r="62" spans="1:15" x14ac:dyDescent="0.25">
      <c r="A62" s="73">
        <v>45239</v>
      </c>
      <c r="B62" s="41">
        <f>Portafolio!F62</f>
        <v>-2.6278835003809412E-3</v>
      </c>
      <c r="C62" s="41">
        <f>Portafolio!G62</f>
        <v>-7.5604337307585206E-3</v>
      </c>
      <c r="D62" s="41">
        <f>Portafolio!H62</f>
        <v>-2.9757978020443572E-3</v>
      </c>
      <c r="E62" s="41">
        <f>Portafolio!I62</f>
        <v>-1.2787371052778911E-3</v>
      </c>
      <c r="F62" s="75">
        <f>Portafolio!J62</f>
        <v>-2.5467237633194639E-3</v>
      </c>
      <c r="G62" s="41"/>
      <c r="H62" s="41"/>
      <c r="I62" s="78"/>
      <c r="J62" s="78"/>
      <c r="K62" s="78"/>
      <c r="L62" s="33"/>
      <c r="M62" s="78"/>
      <c r="N62" s="78"/>
      <c r="O62" s="7"/>
    </row>
    <row r="63" spans="1:15" x14ac:dyDescent="0.25">
      <c r="A63" s="73">
        <v>45240</v>
      </c>
      <c r="B63" s="41">
        <f>Portafolio!F63</f>
        <v>2.2954556969230551E-2</v>
      </c>
      <c r="C63" s="41">
        <f>Portafolio!G63</f>
        <v>1.0583701900695479E-3</v>
      </c>
      <c r="D63" s="41">
        <f>Portafolio!H63</f>
        <v>1.4722279452399911E-2</v>
      </c>
      <c r="E63" s="41">
        <f>Portafolio!I63</f>
        <v>6.3967350467703291E-4</v>
      </c>
      <c r="F63" s="75">
        <f>Portafolio!J63</f>
        <v>1.126635096485344E-2</v>
      </c>
      <c r="G63" s="41"/>
      <c r="H63" s="41"/>
      <c r="I63" s="78"/>
      <c r="J63" s="78"/>
      <c r="K63" s="78"/>
      <c r="L63" s="33"/>
      <c r="M63" s="78"/>
      <c r="N63" s="78"/>
      <c r="O63" s="7"/>
    </row>
    <row r="64" spans="1:15" x14ac:dyDescent="0.25">
      <c r="A64" s="73">
        <v>45243</v>
      </c>
      <c r="B64" s="41">
        <f>Portafolio!F64</f>
        <v>-8.6207243473615386E-3</v>
      </c>
      <c r="C64" s="41">
        <f>Portafolio!G64</f>
        <v>3.6955712633663846E-3</v>
      </c>
      <c r="D64" s="41">
        <f>Portafolio!H64</f>
        <v>-4.4488788474790633E-3</v>
      </c>
      <c r="E64" s="41">
        <f>Portafolio!I64</f>
        <v>-3.8437221263010121E-3</v>
      </c>
      <c r="F64" s="75">
        <f>Portafolio!J64</f>
        <v>-4.7527673251255564E-3</v>
      </c>
      <c r="G64" s="41"/>
      <c r="H64" s="41"/>
      <c r="I64" s="78"/>
      <c r="J64" s="78"/>
      <c r="K64" s="78"/>
      <c r="L64" s="33"/>
      <c r="M64" s="78"/>
      <c r="N64" s="78"/>
      <c r="O64" s="7"/>
    </row>
    <row r="65" spans="1:15" x14ac:dyDescent="0.25">
      <c r="A65" s="73">
        <v>45244</v>
      </c>
      <c r="B65" s="41">
        <f>Portafolio!F65</f>
        <v>1.4184635374476782E-2</v>
      </c>
      <c r="C65" s="41">
        <f>Portafolio!G65</f>
        <v>2.981612142296002E-3</v>
      </c>
      <c r="D65" s="41">
        <f>Portafolio!H65</f>
        <v>1.8082265985749042E-2</v>
      </c>
      <c r="E65" s="41">
        <f>Portafolio!I65</f>
        <v>3.2040486216239152E-3</v>
      </c>
      <c r="F65" s="75">
        <f>Portafolio!J65</f>
        <v>1.1893495481086142E-2</v>
      </c>
      <c r="G65" s="41"/>
      <c r="H65" s="41"/>
      <c r="I65" s="78"/>
      <c r="J65" s="78"/>
      <c r="K65" s="78"/>
      <c r="L65" s="33"/>
      <c r="M65" s="78"/>
      <c r="N65" s="78"/>
      <c r="O65" s="7"/>
    </row>
    <row r="66" spans="1:15" x14ac:dyDescent="0.25">
      <c r="A66" s="73">
        <v>45245</v>
      </c>
      <c r="B66" s="41">
        <f>Portafolio!F66</f>
        <v>3.0363308776654089E-3</v>
      </c>
      <c r="C66" s="41">
        <f>Portafolio!G66</f>
        <v>1.9246372583412658E-3</v>
      </c>
      <c r="D66" s="41">
        <f>Portafolio!H66</f>
        <v>8.7197537313942614E-3</v>
      </c>
      <c r="E66" s="41">
        <f>Portafolio!I66</f>
        <v>8.2829440398884853E-3</v>
      </c>
      <c r="F66" s="75">
        <f>Portafolio!J66</f>
        <v>7.1686436213717775E-3</v>
      </c>
      <c r="G66" s="41"/>
      <c r="H66" s="41"/>
      <c r="I66" s="78"/>
      <c r="J66" s="78"/>
      <c r="K66" s="78"/>
      <c r="L66" s="33"/>
      <c r="M66" s="78"/>
      <c r="N66" s="78"/>
      <c r="O66" s="7"/>
    </row>
    <row r="67" spans="1:15" x14ac:dyDescent="0.25">
      <c r="A67" s="73">
        <v>45246</v>
      </c>
      <c r="B67" s="41">
        <f>Portafolio!F67</f>
        <v>9.0015200429287429E-3</v>
      </c>
      <c r="C67" s="41">
        <f>Portafolio!G67</f>
        <v>-1.0493722296692307E-3</v>
      </c>
      <c r="D67" s="41">
        <f>Portafolio!H67</f>
        <v>1.1355018101563337E-2</v>
      </c>
      <c r="E67" s="41">
        <f>Portafolio!I67</f>
        <v>7.5853598266493183E-3</v>
      </c>
      <c r="F67" s="75">
        <f>Portafolio!J67</f>
        <v>9.1643905003113632E-3</v>
      </c>
      <c r="G67" s="41"/>
      <c r="H67" s="41"/>
      <c r="I67" s="78"/>
      <c r="J67" s="78"/>
      <c r="K67" s="78"/>
      <c r="L67" s="33"/>
      <c r="M67" s="78"/>
      <c r="N67" s="78"/>
      <c r="O67" s="7"/>
    </row>
    <row r="68" spans="1:15" x14ac:dyDescent="0.25">
      <c r="A68" s="73">
        <v>45247</v>
      </c>
      <c r="B68" s="41">
        <f>Portafolio!F68</f>
        <v>-1.0544870529251719E-4</v>
      </c>
      <c r="C68" s="41">
        <f>Portafolio!G68</f>
        <v>1.9229550455904989E-3</v>
      </c>
      <c r="D68" s="41">
        <f>Portafolio!H68</f>
        <v>9.0052481102475771E-3</v>
      </c>
      <c r="E68" s="41">
        <f>Portafolio!I68</f>
        <v>1.2586844676198644E-3</v>
      </c>
      <c r="F68" s="75">
        <f>Portafolio!J68</f>
        <v>4.4033721264817947E-3</v>
      </c>
      <c r="G68" s="41"/>
      <c r="H68" s="41"/>
      <c r="I68" s="78"/>
      <c r="J68" s="78"/>
      <c r="K68" s="78"/>
      <c r="L68" s="33"/>
      <c r="M68" s="78"/>
      <c r="N68" s="78"/>
      <c r="O68" s="7"/>
    </row>
    <row r="69" spans="1:15" x14ac:dyDescent="0.25">
      <c r="A69" s="73">
        <v>45250</v>
      </c>
      <c r="B69" s="41">
        <f>Portafolio!F69</f>
        <v>9.2354873918627962E-3</v>
      </c>
      <c r="C69" s="41">
        <f>Portafolio!G69</f>
        <v>2.4420582166783792E-3</v>
      </c>
      <c r="D69" s="41">
        <f>Portafolio!H69</f>
        <v>3.0707044771690309E-3</v>
      </c>
      <c r="E69" s="41">
        <f>Portafolio!I69</f>
        <v>1.250014351434138E-2</v>
      </c>
      <c r="F69" s="75">
        <f>Portafolio!J69</f>
        <v>7.3128800811792212E-3</v>
      </c>
      <c r="G69" s="41"/>
      <c r="H69" s="41"/>
      <c r="I69" s="78"/>
      <c r="J69" s="78"/>
      <c r="K69" s="78"/>
      <c r="L69" s="33"/>
      <c r="M69" s="78"/>
      <c r="N69" s="78"/>
      <c r="O69" s="7"/>
    </row>
    <row r="70" spans="1:15" x14ac:dyDescent="0.25">
      <c r="A70" s="73">
        <v>45251</v>
      </c>
      <c r="B70" s="41">
        <f>Portafolio!F70</f>
        <v>-4.2398033377747738E-3</v>
      </c>
      <c r="C70" s="41">
        <f>Portafolio!G70</f>
        <v>1.0915721899237774E-2</v>
      </c>
      <c r="D70" s="41">
        <f>Portafolio!H70</f>
        <v>-2.089635023942204E-3</v>
      </c>
      <c r="E70" s="41">
        <f>Portafolio!I70</f>
        <v>5.5745681417839043E-3</v>
      </c>
      <c r="F70" s="75">
        <f>Portafolio!J70</f>
        <v>4.8305978432557442E-4</v>
      </c>
      <c r="G70" s="41"/>
      <c r="H70" s="41"/>
      <c r="I70" s="78"/>
      <c r="J70" s="78"/>
      <c r="K70" s="78"/>
      <c r="L70" s="33"/>
      <c r="M70" s="78"/>
      <c r="N70" s="78"/>
      <c r="O70" s="7"/>
    </row>
    <row r="71" spans="1:15" x14ac:dyDescent="0.25">
      <c r="A71" s="73">
        <v>45252</v>
      </c>
      <c r="B71" s="41">
        <f>Portafolio!F71</f>
        <v>3.5083046042034536E-3</v>
      </c>
      <c r="C71" s="41">
        <f>Portafolio!G71</f>
        <v>6.698173115196048E-3</v>
      </c>
      <c r="D71" s="41">
        <f>Portafolio!H71</f>
        <v>2.3505409404632072E-3</v>
      </c>
      <c r="E71" s="41">
        <f>Portafolio!I71</f>
        <v>-1.2361893781621346E-3</v>
      </c>
      <c r="F71" s="75">
        <f>Portafolio!J71</f>
        <v>1.6028665755635143E-3</v>
      </c>
      <c r="G71" s="41"/>
      <c r="H71" s="41"/>
      <c r="I71" s="78"/>
      <c r="J71" s="78"/>
      <c r="K71" s="78"/>
      <c r="L71" s="33"/>
      <c r="M71" s="78"/>
      <c r="N71" s="78"/>
      <c r="O71" s="7"/>
    </row>
    <row r="72" spans="1:15" x14ac:dyDescent="0.25">
      <c r="A72" s="73">
        <v>45254</v>
      </c>
      <c r="B72" s="41">
        <f>Portafolio!F72</f>
        <v>-7.0289607553052254E-3</v>
      </c>
      <c r="C72" s="41">
        <f>Portafolio!G72</f>
        <v>2.564368058518235E-3</v>
      </c>
      <c r="D72" s="41">
        <f>Portafolio!H72</f>
        <v>1.3685641523619864E-3</v>
      </c>
      <c r="E72" s="41">
        <f>Portafolio!I72</f>
        <v>2.4706584385659168E-3</v>
      </c>
      <c r="F72" s="75">
        <f>Portafolio!J72</f>
        <v>9.8798185841385343E-5</v>
      </c>
      <c r="G72" s="41"/>
      <c r="H72" s="41"/>
      <c r="I72" s="78"/>
      <c r="J72" s="78"/>
      <c r="K72" s="78"/>
      <c r="L72" s="33"/>
      <c r="M72" s="78"/>
      <c r="N72" s="78"/>
      <c r="O72" s="7"/>
    </row>
    <row r="73" spans="1:15" x14ac:dyDescent="0.25">
      <c r="A73" s="73">
        <v>45257</v>
      </c>
      <c r="B73" s="41">
        <f>Portafolio!F73</f>
        <v>-9.4805949388913479E-4</v>
      </c>
      <c r="C73" s="41">
        <f>Portafolio!G73</f>
        <v>-1.8798349524674102E-3</v>
      </c>
      <c r="D73" s="41">
        <f>Portafolio!H73</f>
        <v>-2.2819464710573719E-3</v>
      </c>
      <c r="E73" s="41">
        <f>Portafolio!I73</f>
        <v>0</v>
      </c>
      <c r="F73" s="75">
        <f>Portafolio!J73</f>
        <v>-1.2641891060539848E-3</v>
      </c>
      <c r="G73" s="41"/>
      <c r="H73" s="41"/>
      <c r="I73" s="78"/>
      <c r="J73" s="78"/>
      <c r="K73" s="78"/>
      <c r="L73" s="33"/>
      <c r="M73" s="78"/>
      <c r="N73" s="78"/>
      <c r="O73" s="7"/>
    </row>
    <row r="74" spans="1:15" x14ac:dyDescent="0.25">
      <c r="A74" s="73">
        <v>45258</v>
      </c>
      <c r="B74" s="41">
        <f>Portafolio!F74</f>
        <v>3.2089405359202782E-3</v>
      </c>
      <c r="C74" s="41">
        <f>Portafolio!G74</f>
        <v>2.0506000205027385E-3</v>
      </c>
      <c r="D74" s="41">
        <f>Portafolio!H74</f>
        <v>2.2819464710573632E-3</v>
      </c>
      <c r="E74" s="41">
        <f>Portafolio!I74</f>
        <v>-1.8524051289652865E-3</v>
      </c>
      <c r="F74" s="75">
        <f>Portafolio!J74</f>
        <v>1.1247794634930003E-3</v>
      </c>
      <c r="G74" s="41"/>
      <c r="H74" s="41"/>
      <c r="I74" s="78"/>
      <c r="J74" s="78"/>
      <c r="K74" s="78"/>
      <c r="L74" s="33"/>
      <c r="M74" s="78"/>
      <c r="N74" s="78"/>
      <c r="O74" s="7"/>
    </row>
    <row r="75" spans="1:15" x14ac:dyDescent="0.25">
      <c r="A75" s="73">
        <v>45259</v>
      </c>
      <c r="B75" s="41">
        <f>Portafolio!F75</f>
        <v>-5.4242788854046205E-3</v>
      </c>
      <c r="C75" s="41">
        <f>Portafolio!G75</f>
        <v>-5.9926490699218782E-3</v>
      </c>
      <c r="D75" s="41">
        <f>Portafolio!H75</f>
        <v>5.0673693523613879E-3</v>
      </c>
      <c r="E75" s="41">
        <f>Portafolio!I75</f>
        <v>7.3891849715765874E-3</v>
      </c>
      <c r="F75" s="75">
        <f>Portafolio!J75</f>
        <v>3.2728031829884706E-3</v>
      </c>
      <c r="G75" s="41"/>
      <c r="H75" s="41"/>
      <c r="I75" s="78"/>
      <c r="J75" s="78"/>
      <c r="K75" s="78"/>
      <c r="L75" s="33"/>
      <c r="M75" s="78"/>
      <c r="N75" s="78"/>
      <c r="O75" s="7"/>
    </row>
    <row r="76" spans="1:15" x14ac:dyDescent="0.25">
      <c r="A76" s="73">
        <v>45260</v>
      </c>
      <c r="B76" s="41">
        <f>Portafolio!F76</f>
        <v>3.0580089148523034E-3</v>
      </c>
      <c r="C76" s="41">
        <f>Portafolio!G76</f>
        <v>1.1530896635000211E-2</v>
      </c>
      <c r="D76" s="41">
        <f>Portafolio!H76</f>
        <v>1.1340267252648781E-2</v>
      </c>
      <c r="E76" s="41">
        <f>Portafolio!I76</f>
        <v>1.6428683176453563E-2</v>
      </c>
      <c r="F76" s="75">
        <f>Portafolio!J76</f>
        <v>1.1337205332285261E-2</v>
      </c>
      <c r="G76" s="41"/>
      <c r="H76" s="41"/>
      <c r="I76" s="78"/>
      <c r="J76" s="78"/>
      <c r="K76" s="78"/>
      <c r="L76" s="33"/>
      <c r="M76" s="78"/>
      <c r="N76" s="78"/>
      <c r="O76" s="7"/>
    </row>
    <row r="77" spans="1:15" x14ac:dyDescent="0.25">
      <c r="A77" s="73">
        <v>45261</v>
      </c>
      <c r="B77" s="41">
        <f>Portafolio!F77</f>
        <v>6.7683969358011721E-3</v>
      </c>
      <c r="C77" s="41">
        <f>Portafolio!G77</f>
        <v>3.4165183963682714E-3</v>
      </c>
      <c r="D77" s="41">
        <f>Portafolio!H77</f>
        <v>4.857594182652576E-3</v>
      </c>
      <c r="E77" s="41">
        <f>Portafolio!I77</f>
        <v>1.1401293855996619E-2</v>
      </c>
      <c r="F77" s="75">
        <f>Portafolio!J77</f>
        <v>7.2886194374990462E-3</v>
      </c>
      <c r="G77" s="41"/>
      <c r="H77" s="41"/>
      <c r="I77" s="78"/>
      <c r="J77" s="78"/>
      <c r="K77" s="78"/>
      <c r="L77" s="33"/>
      <c r="M77" s="78"/>
      <c r="N77" s="78"/>
      <c r="O77" s="7"/>
    </row>
    <row r="78" spans="1:15" x14ac:dyDescent="0.25">
      <c r="A78" s="73">
        <v>45264</v>
      </c>
      <c r="B78" s="41">
        <f>Portafolio!F78</f>
        <v>-9.5097229376474839E-3</v>
      </c>
      <c r="C78" s="41">
        <f>Portafolio!G78</f>
        <v>-1.1944749472458554E-3</v>
      </c>
      <c r="D78" s="41">
        <f>Portafolio!H78</f>
        <v>7.3054908777762974E-3</v>
      </c>
      <c r="E78" s="41">
        <f>Portafolio!I78</f>
        <v>-5.9844807698541955E-3</v>
      </c>
      <c r="F78" s="75">
        <f>Portafolio!J78</f>
        <v>-6.7657508406678219E-4</v>
      </c>
      <c r="G78" s="41"/>
      <c r="H78" s="41"/>
      <c r="I78" s="78"/>
      <c r="J78" s="78"/>
      <c r="K78" s="78"/>
      <c r="L78" s="33"/>
      <c r="M78" s="78"/>
      <c r="N78" s="78"/>
      <c r="O78" s="7"/>
    </row>
    <row r="79" spans="1:15" x14ac:dyDescent="0.25">
      <c r="A79" s="73">
        <v>45265</v>
      </c>
      <c r="B79" s="41">
        <f>Portafolio!F79</f>
        <v>2.084449839920156E-2</v>
      </c>
      <c r="C79" s="41">
        <f>Portafolio!G79</f>
        <v>1.5354718166455639E-3</v>
      </c>
      <c r="D79" s="41">
        <f>Portafolio!H79</f>
        <v>-1.266031176191559E-4</v>
      </c>
      <c r="E79" s="41">
        <f>Portafolio!I79</f>
        <v>3.306087505214772E-2</v>
      </c>
      <c r="F79" s="75">
        <f>Portafolio!J79</f>
        <v>1.4817472181668085E-2</v>
      </c>
      <c r="G79" s="41"/>
      <c r="H79" s="41"/>
      <c r="I79" s="78"/>
      <c r="J79" s="78"/>
      <c r="K79" s="78"/>
      <c r="L79" s="33"/>
      <c r="M79" s="78"/>
      <c r="N79" s="78"/>
      <c r="O79" s="7"/>
    </row>
    <row r="80" spans="1:15" x14ac:dyDescent="0.25">
      <c r="A80" s="73">
        <v>45266</v>
      </c>
      <c r="B80" s="41">
        <f>Portafolio!F80</f>
        <v>-5.7032520050787593E-3</v>
      </c>
      <c r="C80" s="41">
        <f>Portafolio!G80</f>
        <v>-1.0233916476147672E-3</v>
      </c>
      <c r="D80" s="41">
        <f>Portafolio!H80</f>
        <v>-1.0563861768930536E-2</v>
      </c>
      <c r="E80" s="41">
        <f>Portafolio!I80</f>
        <v>-1.6393661333646715E-2</v>
      </c>
      <c r="F80" s="75">
        <f>Portafolio!J80</f>
        <v>-1.1084347639724431E-2</v>
      </c>
      <c r="G80" s="41"/>
      <c r="H80" s="41"/>
      <c r="I80" s="78"/>
      <c r="J80" s="78"/>
      <c r="K80" s="78"/>
      <c r="L80" s="33"/>
      <c r="M80" s="78"/>
      <c r="N80" s="78"/>
      <c r="O80" s="7"/>
    </row>
    <row r="81" spans="1:15" x14ac:dyDescent="0.25">
      <c r="A81" s="73">
        <v>45267</v>
      </c>
      <c r="B81" s="41">
        <f>Portafolio!F81</f>
        <v>1.0088207138443817E-2</v>
      </c>
      <c r="C81" s="41">
        <f>Portafolio!G81</f>
        <v>2.3863212857141401E-3</v>
      </c>
      <c r="D81" s="41">
        <f>Portafolio!H81</f>
        <v>3.0661278355592595E-3</v>
      </c>
      <c r="E81" s="41">
        <f>Portafolio!I81</f>
        <v>8.8156554713472324E-3</v>
      </c>
      <c r="F81" s="75">
        <f>Portafolio!J81</f>
        <v>6.2910674085100739E-3</v>
      </c>
      <c r="G81" s="41"/>
      <c r="H81" s="41"/>
      <c r="I81" s="78"/>
      <c r="J81" s="78"/>
      <c r="K81" s="78"/>
      <c r="L81" s="33"/>
      <c r="M81" s="78"/>
      <c r="N81" s="78"/>
      <c r="O81" s="7"/>
    </row>
    <row r="82" spans="1:15" x14ac:dyDescent="0.25">
      <c r="A82" s="73">
        <v>45268</v>
      </c>
      <c r="B82" s="41">
        <f>Portafolio!F82</f>
        <v>7.3850207302899578E-3</v>
      </c>
      <c r="C82" s="41">
        <f>Portafolio!G82</f>
        <v>-2.2156572655028478E-3</v>
      </c>
      <c r="D82" s="41">
        <f>Portafolio!H82</f>
        <v>1.0973473354382132E-2</v>
      </c>
      <c r="E82" s="41">
        <f>Portafolio!I82</f>
        <v>-9.9971434933014119E-3</v>
      </c>
      <c r="F82" s="75">
        <f>Portafolio!J82</f>
        <v>2.9608312065530873E-3</v>
      </c>
      <c r="G82" s="41"/>
      <c r="H82" s="41"/>
      <c r="I82" s="78"/>
      <c r="J82" s="78"/>
      <c r="K82" s="78"/>
      <c r="L82" s="33"/>
      <c r="M82" s="78"/>
      <c r="N82" s="78"/>
      <c r="O82" s="7"/>
    </row>
    <row r="83" spans="1:15" x14ac:dyDescent="0.25">
      <c r="A83" s="73">
        <v>45271</v>
      </c>
      <c r="B83" s="41">
        <f>Portafolio!F83</f>
        <v>-1.301155524149791E-2</v>
      </c>
      <c r="C83" s="41">
        <f>Portafolio!G83</f>
        <v>7.3098102582420726E-3</v>
      </c>
      <c r="D83" s="41">
        <f>Portafolio!H83</f>
        <v>3.6521773139312004E-3</v>
      </c>
      <c r="E83" s="41">
        <f>Portafolio!I83</f>
        <v>-1.7889443279638567E-2</v>
      </c>
      <c r="F83" s="75">
        <f>Portafolio!J83</f>
        <v>-6.462677010402546E-3</v>
      </c>
      <c r="G83" s="41"/>
      <c r="H83" s="41"/>
      <c r="I83" s="78"/>
      <c r="J83" s="78"/>
      <c r="K83" s="78"/>
      <c r="L83" s="33"/>
      <c r="M83" s="78"/>
      <c r="N83" s="78"/>
      <c r="O83" s="7"/>
    </row>
    <row r="84" spans="1:15" x14ac:dyDescent="0.25">
      <c r="A84" s="73">
        <v>45272</v>
      </c>
      <c r="B84" s="41">
        <f>Portafolio!F84</f>
        <v>7.8889519649972505E-3</v>
      </c>
      <c r="C84" s="41">
        <f>Portafolio!G84</f>
        <v>6.4156731620670822E-3</v>
      </c>
      <c r="D84" s="41">
        <f>Portafolio!H84</f>
        <v>8.8855459657744724E-3</v>
      </c>
      <c r="E84" s="41">
        <f>Portafolio!I84</f>
        <v>-1.2715943603931842E-2</v>
      </c>
      <c r="F84" s="75">
        <f>Portafolio!J84</f>
        <v>1.6239460641433211E-3</v>
      </c>
      <c r="G84" s="41"/>
      <c r="H84" s="41"/>
      <c r="I84" s="78"/>
      <c r="J84" s="78"/>
      <c r="K84" s="78"/>
      <c r="L84" s="33"/>
      <c r="M84" s="78"/>
      <c r="N84" s="78"/>
      <c r="O84" s="7"/>
    </row>
    <row r="85" spans="1:15" x14ac:dyDescent="0.25">
      <c r="A85" s="73">
        <v>45273</v>
      </c>
      <c r="B85" s="41">
        <f>Portafolio!F85</f>
        <v>1.6553655693470191E-2</v>
      </c>
      <c r="C85" s="41">
        <f>Portafolio!G85</f>
        <v>8.5463889760277086E-3</v>
      </c>
      <c r="D85" s="41">
        <f>Portafolio!H85</f>
        <v>3.3584282184013106E-3</v>
      </c>
      <c r="E85" s="41">
        <f>Portafolio!I85</f>
        <v>2.4346320782964847E-3</v>
      </c>
      <c r="F85" s="75">
        <f>Portafolio!J85</f>
        <v>5.9026452512017154E-3</v>
      </c>
      <c r="G85" s="41"/>
      <c r="H85" s="41"/>
      <c r="I85" s="78"/>
      <c r="J85" s="78"/>
      <c r="K85" s="78"/>
      <c r="L85" s="33"/>
      <c r="M85" s="78"/>
      <c r="N85" s="78"/>
      <c r="O85" s="7"/>
    </row>
    <row r="86" spans="1:15" x14ac:dyDescent="0.25">
      <c r="A86" s="73">
        <v>45274</v>
      </c>
      <c r="B86" s="41">
        <f>Portafolio!F86</f>
        <v>7.5742185089877612E-4</v>
      </c>
      <c r="C86" s="41">
        <f>Portafolio!G86</f>
        <v>-1.4962062138094838E-2</v>
      </c>
      <c r="D86" s="41">
        <f>Portafolio!H86</f>
        <v>1.8028547888701854E-2</v>
      </c>
      <c r="E86" s="41">
        <f>Portafolio!I86</f>
        <v>1.208465691282283E-2</v>
      </c>
      <c r="F86" s="75">
        <f>Portafolio!J86</f>
        <v>1.1323065403676197E-2</v>
      </c>
      <c r="G86" s="41"/>
      <c r="H86" s="41"/>
      <c r="I86" s="78"/>
      <c r="J86" s="78"/>
      <c r="K86" s="78"/>
      <c r="L86" s="33"/>
      <c r="M86" s="78"/>
      <c r="N86" s="78"/>
      <c r="O86" s="7"/>
    </row>
    <row r="87" spans="1:15" x14ac:dyDescent="0.25">
      <c r="A87" s="73">
        <v>45275</v>
      </c>
      <c r="B87" s="41">
        <f>Portafolio!F87</f>
        <v>-2.7295073142777661E-3</v>
      </c>
      <c r="C87" s="41">
        <f>Portafolio!G87</f>
        <v>-7.4804742784532674E-3</v>
      </c>
      <c r="D87" s="41">
        <f>Portafolio!H87</f>
        <v>7.5329194945627474E-3</v>
      </c>
      <c r="E87" s="41">
        <f>Portafolio!I87</f>
        <v>-7.8383887172057826E-3</v>
      </c>
      <c r="F87" s="75">
        <f>Portafolio!J87</f>
        <v>-7.9846073633341348E-5</v>
      </c>
      <c r="G87" s="41"/>
      <c r="H87" s="41"/>
      <c r="I87" s="78"/>
      <c r="J87" s="78"/>
      <c r="K87" s="78"/>
      <c r="L87" s="33"/>
      <c r="M87" s="78"/>
      <c r="N87" s="78"/>
      <c r="O87" s="7"/>
    </row>
    <row r="88" spans="1:15" x14ac:dyDescent="0.25">
      <c r="A88" s="73">
        <v>45278</v>
      </c>
      <c r="B88" s="41">
        <f>Portafolio!F88</f>
        <v>-8.53965400802611E-3</v>
      </c>
      <c r="C88" s="41">
        <f>Portafolio!G88</f>
        <v>7.1417585896560408E-3</v>
      </c>
      <c r="D88" s="41">
        <f>Portafolio!H88</f>
        <v>6.0338573294274594E-3</v>
      </c>
      <c r="E88" s="41">
        <f>Portafolio!I88</f>
        <v>-3.6386626067303612E-3</v>
      </c>
      <c r="F88" s="75">
        <f>Portafolio!J88</f>
        <v>5.68741357202258E-5</v>
      </c>
      <c r="G88" s="41"/>
      <c r="H88" s="41"/>
      <c r="I88" s="78"/>
      <c r="J88" s="78"/>
      <c r="K88" s="78"/>
      <c r="L88" s="33"/>
      <c r="M88" s="78"/>
      <c r="N88" s="78"/>
      <c r="O88" s="7"/>
    </row>
    <row r="89" spans="1:15" x14ac:dyDescent="0.25">
      <c r="A89" s="73">
        <v>45279</v>
      </c>
      <c r="B89" s="41">
        <f>Portafolio!F89</f>
        <v>5.3458637702141027E-3</v>
      </c>
      <c r="C89" s="41">
        <f>Portafolio!G89</f>
        <v>-3.2244751257021888E-3</v>
      </c>
      <c r="D89" s="41">
        <f>Portafolio!H89</f>
        <v>1.3266549902395489E-2</v>
      </c>
      <c r="E89" s="41">
        <f>Portafolio!I89</f>
        <v>9.0718253225267661E-3</v>
      </c>
      <c r="F89" s="75">
        <f>Portafolio!J89</f>
        <v>9.6623755257628438E-3</v>
      </c>
      <c r="G89" s="41"/>
      <c r="H89" s="41"/>
      <c r="I89" s="78"/>
      <c r="J89" s="78"/>
      <c r="K89" s="78"/>
      <c r="L89" s="33"/>
      <c r="M89" s="78"/>
      <c r="N89" s="78"/>
      <c r="O89" s="7"/>
    </row>
    <row r="90" spans="1:15" x14ac:dyDescent="0.25">
      <c r="A90" s="73">
        <v>45280</v>
      </c>
      <c r="B90" s="41">
        <f>Portafolio!F90</f>
        <v>-1.0771711802952852E-2</v>
      </c>
      <c r="C90" s="41">
        <f>Portafolio!G90</f>
        <v>-2.0955763699396959E-2</v>
      </c>
      <c r="D90" s="41">
        <f>Portafolio!H90</f>
        <v>-1.1343350930772851E-2</v>
      </c>
      <c r="E90" s="41">
        <f>Portafolio!I90</f>
        <v>-1.2723712230209391E-2</v>
      </c>
      <c r="F90" s="75">
        <f>Portafolio!J90</f>
        <v>-1.2066854335196407E-2</v>
      </c>
      <c r="G90" s="41"/>
      <c r="H90" s="41"/>
      <c r="I90" s="78"/>
      <c r="J90" s="78"/>
      <c r="K90" s="78"/>
      <c r="L90" s="33"/>
      <c r="M90" s="78"/>
      <c r="N90" s="78"/>
      <c r="O90" s="7"/>
    </row>
    <row r="91" spans="1:15" x14ac:dyDescent="0.25">
      <c r="A91" s="73">
        <v>45281</v>
      </c>
      <c r="B91" s="41">
        <f>Portafolio!F91</f>
        <v>-7.7033791279105483E-4</v>
      </c>
      <c r="C91" s="41">
        <f>Portafolio!G91</f>
        <v>6.5744708171604086E-3</v>
      </c>
      <c r="D91" s="41">
        <f>Portafolio!H91</f>
        <v>5.6878079343058051E-3</v>
      </c>
      <c r="E91" s="41">
        <f>Portafolio!I91</f>
        <v>5.4729367751170889E-3</v>
      </c>
      <c r="F91" s="75">
        <f>Portafolio!J91</f>
        <v>4.3675221076814518E-3</v>
      </c>
      <c r="G91" s="41"/>
      <c r="H91" s="41"/>
      <c r="I91" s="78"/>
      <c r="J91" s="78"/>
      <c r="K91" s="78"/>
      <c r="L91" s="33"/>
      <c r="M91" s="78"/>
      <c r="N91" s="78"/>
      <c r="O91" s="7"/>
    </row>
    <row r="92" spans="1:15" x14ac:dyDescent="0.25">
      <c r="A92" s="73">
        <v>45282</v>
      </c>
      <c r="B92" s="41">
        <f>Portafolio!F92</f>
        <v>-5.5629055748559423E-3</v>
      </c>
      <c r="C92" s="41">
        <f>Portafolio!G92</f>
        <v>5.6744066112261139E-3</v>
      </c>
      <c r="D92" s="41">
        <f>Portafolio!H92</f>
        <v>-5.9719768106862266E-4</v>
      </c>
      <c r="E92" s="41">
        <f>Portafolio!I92</f>
        <v>3.6318010530331695E-3</v>
      </c>
      <c r="F92" s="75">
        <f>Portafolio!J92</f>
        <v>3.21489971757522E-5</v>
      </c>
      <c r="G92" s="41"/>
      <c r="H92" s="41"/>
      <c r="I92" s="78"/>
      <c r="J92" s="78"/>
      <c r="K92" s="78"/>
      <c r="L92" s="33"/>
      <c r="M92" s="78"/>
      <c r="N92" s="78"/>
      <c r="O92" s="7"/>
    </row>
    <row r="93" spans="1:15" x14ac:dyDescent="0.25">
      <c r="A93" s="73">
        <v>45286</v>
      </c>
      <c r="B93" s="41">
        <f>Portafolio!F93</f>
        <v>-2.8449113917028523E-3</v>
      </c>
      <c r="C93" s="41">
        <f>Portafolio!G93</f>
        <v>4.1068114348282283E-3</v>
      </c>
      <c r="D93" s="41">
        <f>Portafolio!H93</f>
        <v>5.8965836558493075E-3</v>
      </c>
      <c r="E93" s="41">
        <f>Portafolio!I93</f>
        <v>1.2077595132303129E-3</v>
      </c>
      <c r="F93" s="75">
        <f>Portafolio!J93</f>
        <v>2.569935941325565E-3</v>
      </c>
      <c r="G93" s="41"/>
      <c r="H93" s="41"/>
      <c r="I93" s="78"/>
      <c r="J93" s="78"/>
      <c r="K93" s="78"/>
      <c r="L93" s="33"/>
      <c r="M93" s="78"/>
      <c r="N93" s="78"/>
      <c r="O93" s="7"/>
    </row>
    <row r="94" spans="1:15" x14ac:dyDescent="0.25">
      <c r="A94" s="73">
        <v>45287</v>
      </c>
      <c r="B94" s="41">
        <f>Portafolio!F94</f>
        <v>5.1779897604456546E-4</v>
      </c>
      <c r="C94" s="41">
        <f>Portafolio!G94</f>
        <v>2.5581149129798759E-3</v>
      </c>
      <c r="D94" s="41">
        <f>Portafolio!H94</f>
        <v>5.9800808714544585E-3</v>
      </c>
      <c r="E94" s="41">
        <f>Portafolio!I94</f>
        <v>6.0333319054379066E-4</v>
      </c>
      <c r="F94" s="75">
        <f>Portafolio!J94</f>
        <v>3.0186769285192503E-3</v>
      </c>
      <c r="G94" s="41"/>
      <c r="H94" s="41"/>
      <c r="I94" s="78"/>
      <c r="J94" s="78"/>
      <c r="K94" s="78"/>
      <c r="L94" s="33"/>
      <c r="M94" s="78"/>
      <c r="N94" s="78"/>
      <c r="O94" s="7"/>
    </row>
    <row r="95" spans="1:15" x14ac:dyDescent="0.25">
      <c r="A95" s="73">
        <v>45288</v>
      </c>
      <c r="B95" s="41">
        <f>Portafolio!F95</f>
        <v>2.2237825955231019E-3</v>
      </c>
      <c r="C95" s="41">
        <f>Portafolio!G95</f>
        <v>6.811858639393253E-4</v>
      </c>
      <c r="D95" s="41">
        <f>Portafolio!H95</f>
        <v>5.2989165247204857E-3</v>
      </c>
      <c r="E95" s="41">
        <f>Portafolio!I95</f>
        <v>9.6039637827291333E-3</v>
      </c>
      <c r="F95" s="75">
        <f>Portafolio!J95</f>
        <v>5.8848997414621615E-3</v>
      </c>
      <c r="G95" s="41"/>
      <c r="H95" s="41"/>
      <c r="I95" s="78"/>
      <c r="J95" s="78"/>
      <c r="K95" s="78"/>
      <c r="L95" s="33"/>
      <c r="M95" s="78"/>
      <c r="N95" s="78"/>
      <c r="O95" s="7"/>
    </row>
    <row r="96" spans="1:15" x14ac:dyDescent="0.25">
      <c r="A96" s="73">
        <v>45289</v>
      </c>
      <c r="B96" s="41">
        <f>Portafolio!F96</f>
        <v>-5.4389057902563941E-3</v>
      </c>
      <c r="C96" s="41">
        <f>Portafolio!G96</f>
        <v>3.0590814664282501E-3</v>
      </c>
      <c r="D96" s="41">
        <f>Portafolio!H96</f>
        <v>-1.1751806513597941E-3</v>
      </c>
      <c r="E96" s="41">
        <f>Portafolio!I96</f>
        <v>2.3866948027653455E-3</v>
      </c>
      <c r="F96" s="75">
        <f>Portafolio!J96</f>
        <v>-7.041279430002762E-4</v>
      </c>
      <c r="G96" s="41"/>
      <c r="H96" s="41"/>
      <c r="I96" s="78"/>
      <c r="J96" s="78"/>
      <c r="K96" s="78"/>
      <c r="L96" s="33"/>
      <c r="M96" s="78"/>
      <c r="N96" s="78"/>
      <c r="O96" s="7"/>
    </row>
    <row r="97" spans="1:15" x14ac:dyDescent="0.25">
      <c r="A97" s="73">
        <v>45293</v>
      </c>
      <c r="B97" s="41">
        <f>Portafolio!F97</f>
        <v>-3.6442669115568614E-2</v>
      </c>
      <c r="C97" s="41">
        <f>Portafolio!G97</f>
        <v>1.4989765411567772E-2</v>
      </c>
      <c r="D97" s="41">
        <f>Portafolio!H97</f>
        <v>1.1573020195509662E-2</v>
      </c>
      <c r="E97" s="41">
        <f>Portafolio!I97</f>
        <v>2.7624383831125431E-2</v>
      </c>
      <c r="F97" s="75">
        <f>Portafolio!J97</f>
        <v>7.3153276728257968E-3</v>
      </c>
      <c r="G97" s="41"/>
      <c r="H97" s="41"/>
      <c r="I97" s="78"/>
      <c r="J97" s="78"/>
      <c r="K97" s="78"/>
      <c r="L97" s="33"/>
      <c r="M97" s="78"/>
      <c r="N97" s="78"/>
      <c r="O97" s="7"/>
    </row>
    <row r="98" spans="1:15" x14ac:dyDescent="0.25">
      <c r="A98" s="73">
        <v>45294</v>
      </c>
      <c r="B98" s="41">
        <f>Portafolio!F98</f>
        <v>-7.5158087877084971E-3</v>
      </c>
      <c r="C98" s="41">
        <f>Portafolio!G98</f>
        <v>2.3375916662677874E-3</v>
      </c>
      <c r="D98" s="41">
        <f>Portafolio!H98</f>
        <v>-4.3679752008790812E-3</v>
      </c>
      <c r="E98" s="41">
        <f>Portafolio!I98</f>
        <v>-1.1600607305661888E-3</v>
      </c>
      <c r="F98" s="75">
        <f>Portafolio!J98</f>
        <v>-3.6876579815411335E-3</v>
      </c>
      <c r="G98" s="41"/>
      <c r="H98" s="41"/>
      <c r="I98" s="78"/>
      <c r="J98" s="78"/>
      <c r="K98" s="78"/>
      <c r="L98" s="33"/>
      <c r="M98" s="78"/>
      <c r="N98" s="78"/>
      <c r="O98" s="7"/>
    </row>
    <row r="99" spans="1:15" x14ac:dyDescent="0.25">
      <c r="A99" s="73">
        <v>45295</v>
      </c>
      <c r="B99" s="41">
        <f>Portafolio!F99</f>
        <v>-1.2781428001649012E-2</v>
      </c>
      <c r="C99" s="41">
        <f>Portafolio!G99</f>
        <v>-3.3411282708156569E-3</v>
      </c>
      <c r="D99" s="41">
        <f>Portafolio!H99</f>
        <v>6.6141593258210608E-3</v>
      </c>
      <c r="E99" s="41">
        <f>Portafolio!I99</f>
        <v>-4.6539918884881352E-3</v>
      </c>
      <c r="F99" s="75">
        <f>Portafolio!J99</f>
        <v>-1.2900359350104709E-3</v>
      </c>
      <c r="G99" s="41"/>
      <c r="H99" s="41"/>
      <c r="I99" s="78"/>
      <c r="J99" s="78"/>
      <c r="K99" s="78"/>
      <c r="L99" s="33"/>
      <c r="M99" s="78"/>
      <c r="N99" s="78"/>
      <c r="O99" s="7"/>
    </row>
    <row r="100" spans="1:15" x14ac:dyDescent="0.25">
      <c r="A100" s="73">
        <v>45296</v>
      </c>
      <c r="B100" s="41">
        <f>Portafolio!F100</f>
        <v>-4.0210117830922973E-3</v>
      </c>
      <c r="C100" s="41">
        <f>Portafolio!G100</f>
        <v>-1.5071191150336566E-3</v>
      </c>
      <c r="D100" s="41">
        <f>Portafolio!H100</f>
        <v>5.0046366419241994E-3</v>
      </c>
      <c r="E100" s="41">
        <f>Portafolio!I100</f>
        <v>1.8487103983690103E-2</v>
      </c>
      <c r="F100" s="75">
        <f>Portafolio!J100</f>
        <v>7.2850621287888859E-3</v>
      </c>
      <c r="G100" s="41"/>
      <c r="H100" s="41"/>
      <c r="I100" s="78"/>
      <c r="J100" s="78"/>
      <c r="K100" s="78"/>
      <c r="L100" s="33"/>
      <c r="M100" s="78"/>
      <c r="N100" s="78"/>
      <c r="O100" s="7"/>
    </row>
    <row r="101" spans="1:15" x14ac:dyDescent="0.25">
      <c r="A101" s="73">
        <v>45299</v>
      </c>
      <c r="B101" s="41">
        <f>Portafolio!F101</f>
        <v>2.3887222589555022E-2</v>
      </c>
      <c r="C101" s="41">
        <f>Portafolio!G101</f>
        <v>7.3468937372898847E-3</v>
      </c>
      <c r="D101" s="41">
        <f>Portafolio!H101</f>
        <v>-1.4521496056958624E-3</v>
      </c>
      <c r="E101" s="41">
        <f>Portafolio!I101</f>
        <v>-8.62337357891769E-3</v>
      </c>
      <c r="F101" s="75">
        <f>Portafolio!J101</f>
        <v>1.6465945910325904E-3</v>
      </c>
      <c r="G101" s="41"/>
      <c r="H101" s="41"/>
      <c r="I101" s="78"/>
      <c r="J101" s="78"/>
      <c r="K101" s="78"/>
      <c r="L101" s="33"/>
      <c r="M101" s="78"/>
      <c r="N101" s="78"/>
      <c r="O101" s="7"/>
    </row>
    <row r="102" spans="1:15" x14ac:dyDescent="0.25">
      <c r="A102" s="73">
        <v>45300</v>
      </c>
      <c r="B102" s="41">
        <f>Portafolio!F102</f>
        <v>-2.2659828390601978E-3</v>
      </c>
      <c r="C102" s="41">
        <f>Portafolio!G102</f>
        <v>-1.8316735365529078E-3</v>
      </c>
      <c r="D102" s="41">
        <f>Portafolio!H102</f>
        <v>-7.9374988566027482E-3</v>
      </c>
      <c r="E102" s="41">
        <f>Portafolio!I102</f>
        <v>-5.4130016942953952E-3</v>
      </c>
      <c r="F102" s="75">
        <f>Portafolio!J102</f>
        <v>-5.7440565981258501E-3</v>
      </c>
      <c r="G102" s="41"/>
      <c r="H102" s="41"/>
      <c r="I102" s="78"/>
      <c r="J102" s="78"/>
      <c r="K102" s="78"/>
      <c r="L102" s="33"/>
      <c r="M102" s="78"/>
      <c r="N102" s="78"/>
      <c r="O102" s="7"/>
    </row>
    <row r="103" spans="1:15" x14ac:dyDescent="0.25">
      <c r="A103" s="73">
        <v>45301</v>
      </c>
      <c r="B103" s="41">
        <f>Portafolio!F103</f>
        <v>5.655471783241264E-3</v>
      </c>
      <c r="C103" s="41">
        <f>Portafolio!G103</f>
        <v>3.3277857054118689E-3</v>
      </c>
      <c r="D103" s="41">
        <f>Portafolio!H103</f>
        <v>2.1072476150256008E-3</v>
      </c>
      <c r="E103" s="41">
        <f>Portafolio!I103</f>
        <v>-4.7308269784354078E-3</v>
      </c>
      <c r="F103" s="75">
        <f>Portafolio!J103</f>
        <v>6.6043806687810023E-4</v>
      </c>
      <c r="G103" s="41"/>
      <c r="H103" s="41"/>
      <c r="I103" s="78"/>
      <c r="J103" s="78"/>
      <c r="K103" s="78"/>
      <c r="L103" s="33"/>
      <c r="M103" s="78"/>
      <c r="N103" s="78"/>
      <c r="O103" s="7"/>
    </row>
    <row r="104" spans="1:15" x14ac:dyDescent="0.25">
      <c r="A104" s="73">
        <v>45302</v>
      </c>
      <c r="B104" s="41">
        <f>Portafolio!F104</f>
        <v>-3.2278053849822972E-3</v>
      </c>
      <c r="C104" s="41">
        <f>Portafolio!G104</f>
        <v>-6.4994939061170766E-3</v>
      </c>
      <c r="D104" s="41">
        <f>Portafolio!H104</f>
        <v>-4.2189451011928857E-3</v>
      </c>
      <c r="E104" s="41">
        <f>Portafolio!I104</f>
        <v>-3.8675610583800438E-2</v>
      </c>
      <c r="F104" s="75">
        <f>Portafolio!J104</f>
        <v>-1.5219798972113684E-2</v>
      </c>
      <c r="G104" s="41"/>
      <c r="H104" s="41"/>
      <c r="I104" s="78"/>
      <c r="J104" s="78"/>
      <c r="K104" s="78"/>
      <c r="L104" s="33"/>
      <c r="M104" s="78"/>
      <c r="N104" s="78"/>
      <c r="O104" s="7"/>
    </row>
    <row r="105" spans="1:15" x14ac:dyDescent="0.25">
      <c r="A105" s="73">
        <v>45303</v>
      </c>
      <c r="B105" s="41">
        <f>Portafolio!F105</f>
        <v>1.776525989713901E-3</v>
      </c>
      <c r="C105" s="41">
        <f>Portafolio!G105</f>
        <v>9.6506195124218454E-3</v>
      </c>
      <c r="D105" s="41">
        <f>Portafolio!H105</f>
        <v>-7.3671383000021009E-3</v>
      </c>
      <c r="E105" s="41">
        <f>Portafolio!I105</f>
        <v>1.5286157688589852E-2</v>
      </c>
      <c r="F105" s="75">
        <f>Portafolio!J105</f>
        <v>2.4514514683125523E-3</v>
      </c>
      <c r="G105" s="41"/>
      <c r="H105" s="41"/>
      <c r="I105" s="78"/>
      <c r="J105" s="78"/>
      <c r="K105" s="78"/>
      <c r="L105" s="33"/>
      <c r="M105" s="78"/>
      <c r="N105" s="78"/>
      <c r="O105" s="7"/>
    </row>
    <row r="106" spans="1:15" x14ac:dyDescent="0.25">
      <c r="A106" s="73">
        <v>45307</v>
      </c>
      <c r="B106" s="41">
        <f>Portafolio!F106</f>
        <v>-1.2393598825964395E-2</v>
      </c>
      <c r="C106" s="41">
        <f>Portafolio!G106</f>
        <v>-6.6456043485522889E-3</v>
      </c>
      <c r="D106" s="41">
        <f>Portafolio!H106</f>
        <v>-6.2900128628262742E-3</v>
      </c>
      <c r="E106" s="41">
        <f>Portafolio!I106</f>
        <v>-2.4301095699120847E-3</v>
      </c>
      <c r="F106" s="75">
        <f>Portafolio!J106</f>
        <v>-6.2770724136873785E-3</v>
      </c>
      <c r="G106" s="41"/>
      <c r="H106" s="41"/>
      <c r="I106" s="78"/>
      <c r="J106" s="78"/>
      <c r="K106" s="78"/>
      <c r="L106" s="33"/>
      <c r="M106" s="78"/>
      <c r="N106" s="78"/>
      <c r="O106" s="7"/>
    </row>
    <row r="107" spans="1:15" x14ac:dyDescent="0.25">
      <c r="A107" s="73">
        <v>45308</v>
      </c>
      <c r="B107" s="41">
        <f>Portafolio!F107</f>
        <v>-5.186893307744119E-3</v>
      </c>
      <c r="C107" s="41">
        <f>Portafolio!G107</f>
        <v>0</v>
      </c>
      <c r="D107" s="41">
        <f>Portafolio!H107</f>
        <v>-5.371937640172391E-3</v>
      </c>
      <c r="E107" s="41">
        <f>Portafolio!I107</f>
        <v>-1.8264811991713004E-3</v>
      </c>
      <c r="F107" s="75">
        <f>Portafolio!J107</f>
        <v>-3.9729829038269698E-3</v>
      </c>
      <c r="G107" s="41"/>
      <c r="H107" s="41"/>
      <c r="I107" s="78"/>
      <c r="J107" s="78"/>
      <c r="K107" s="78"/>
      <c r="L107" s="33"/>
      <c r="M107" s="78"/>
      <c r="N107" s="78"/>
      <c r="O107" s="7"/>
    </row>
    <row r="108" spans="1:15" x14ac:dyDescent="0.25">
      <c r="A108" s="73">
        <v>45309</v>
      </c>
      <c r="B108" s="41">
        <f>Portafolio!F108</f>
        <v>3.205143040647615E-2</v>
      </c>
      <c r="C108" s="41">
        <f>Portafolio!G108</f>
        <v>2.8297562882526783E-3</v>
      </c>
      <c r="D108" s="41">
        <f>Portafolio!H108</f>
        <v>1.9731308295413211E-3</v>
      </c>
      <c r="E108" s="41">
        <f>Portafolio!I108</f>
        <v>-6.0961109656987951E-4</v>
      </c>
      <c r="F108" s="75">
        <f>Portafolio!J108</f>
        <v>7.1709388576390986E-3</v>
      </c>
      <c r="G108" s="41"/>
      <c r="H108" s="41"/>
      <c r="I108" s="78"/>
      <c r="J108" s="78"/>
      <c r="K108" s="78"/>
      <c r="L108" s="33"/>
      <c r="M108" s="78"/>
      <c r="N108" s="78"/>
      <c r="O108" s="7"/>
    </row>
    <row r="109" spans="1:15" x14ac:dyDescent="0.25">
      <c r="A109" s="73">
        <v>45310</v>
      </c>
      <c r="B109" s="41">
        <f>Portafolio!F109</f>
        <v>1.5413605907075779E-2</v>
      </c>
      <c r="C109" s="41">
        <f>Portafolio!G109</f>
        <v>-5.5003761178523645E-3</v>
      </c>
      <c r="D109" s="41">
        <f>Portafolio!H109</f>
        <v>1.7114591700558776E-2</v>
      </c>
      <c r="E109" s="41">
        <f>Portafolio!I109</f>
        <v>1.6329333065123283E-2</v>
      </c>
      <c r="F109" s="75">
        <f>Portafolio!J109</f>
        <v>1.5598900890331174E-2</v>
      </c>
      <c r="G109" s="41"/>
      <c r="H109" s="41"/>
      <c r="I109" s="78"/>
      <c r="J109" s="78"/>
      <c r="K109" s="78"/>
      <c r="L109" s="33"/>
      <c r="M109" s="78"/>
      <c r="N109" s="78"/>
      <c r="O109" s="7"/>
    </row>
    <row r="110" spans="1:15" x14ac:dyDescent="0.25">
      <c r="A110" s="73">
        <v>45313</v>
      </c>
      <c r="B110" s="41">
        <f>Portafolio!F110</f>
        <v>1.2089939794405298E-2</v>
      </c>
      <c r="C110" s="41">
        <f>Portafolio!G110</f>
        <v>-4.3551865509223759E-3</v>
      </c>
      <c r="D110" s="41">
        <f>Portafolio!H110</f>
        <v>-1.1749870658817193E-3</v>
      </c>
      <c r="E110" s="41">
        <f>Portafolio!I110</f>
        <v>7.7681556093607577E-3</v>
      </c>
      <c r="F110" s="75">
        <f>Portafolio!J110</f>
        <v>4.2214622377396375E-3</v>
      </c>
      <c r="G110" s="41"/>
      <c r="H110" s="41"/>
      <c r="I110" s="78"/>
      <c r="J110" s="78"/>
      <c r="K110" s="78"/>
      <c r="L110" s="33"/>
      <c r="M110" s="78"/>
      <c r="N110" s="78"/>
      <c r="O110" s="7"/>
    </row>
    <row r="111" spans="1:15" x14ac:dyDescent="0.25">
      <c r="A111" s="73">
        <v>45314</v>
      </c>
      <c r="B111" s="41">
        <f>Portafolio!F111</f>
        <v>6.6312354047433934E-3</v>
      </c>
      <c r="C111" s="41">
        <f>Portafolio!G111</f>
        <v>4.6892664291325829E-3</v>
      </c>
      <c r="D111" s="41">
        <f>Portafolio!H111</f>
        <v>-6.605698786174531E-3</v>
      </c>
      <c r="E111" s="41">
        <f>Portafolio!I111</f>
        <v>2.2949014004003898E-2</v>
      </c>
      <c r="F111" s="75">
        <f>Portafolio!J111</f>
        <v>6.019359605761769E-3</v>
      </c>
      <c r="G111" s="41"/>
      <c r="H111" s="41"/>
      <c r="I111" s="78"/>
      <c r="J111" s="78"/>
      <c r="K111" s="78"/>
      <c r="L111" s="33"/>
      <c r="M111" s="78"/>
      <c r="N111" s="78"/>
      <c r="O111" s="7"/>
    </row>
    <row r="112" spans="1:15" x14ac:dyDescent="0.25">
      <c r="A112" s="73">
        <v>45315</v>
      </c>
      <c r="B112" s="41">
        <f>Portafolio!F112</f>
        <v>-3.4900447377881711E-3</v>
      </c>
      <c r="C112" s="41">
        <f>Portafolio!G112</f>
        <v>-1.5830462198802939E-2</v>
      </c>
      <c r="D112" s="41">
        <f>Portafolio!H112</f>
        <v>8.8957289910188905E-3</v>
      </c>
      <c r="E112" s="41">
        <f>Portafolio!I112</f>
        <v>-3.011736741564745E-2</v>
      </c>
      <c r="F112" s="75">
        <f>Portafolio!J112</f>
        <v>-7.1565942102710112E-3</v>
      </c>
      <c r="G112" s="41"/>
      <c r="H112" s="41"/>
      <c r="I112" s="78"/>
      <c r="J112" s="78"/>
      <c r="K112" s="78"/>
      <c r="L112" s="33"/>
      <c r="M112" s="78"/>
      <c r="N112" s="78"/>
      <c r="O112" s="7"/>
    </row>
    <row r="113" spans="1:15" x14ac:dyDescent="0.25">
      <c r="A113" s="73">
        <v>45316</v>
      </c>
      <c r="B113" s="41">
        <f>Portafolio!F113</f>
        <v>-1.6980138057580752E-3</v>
      </c>
      <c r="C113" s="41">
        <f>Portafolio!G113</f>
        <v>4.2347552165082781E-3</v>
      </c>
      <c r="D113" s="41">
        <f>Portafolio!H113</f>
        <v>1.4209382167514918E-2</v>
      </c>
      <c r="E113" s="41">
        <f>Portafolio!I113</f>
        <v>2.9535485641168389E-2</v>
      </c>
      <c r="F113" s="75">
        <f>Portafolio!J113</f>
        <v>1.5570910902553053E-2</v>
      </c>
      <c r="G113" s="41"/>
      <c r="H113" s="41"/>
      <c r="I113" s="78"/>
      <c r="J113" s="78"/>
      <c r="K113" s="78"/>
      <c r="L113" s="33"/>
      <c r="M113" s="78"/>
      <c r="N113" s="78"/>
      <c r="O113" s="7"/>
    </row>
    <row r="114" spans="1:15" x14ac:dyDescent="0.25">
      <c r="A114" s="73">
        <v>45317</v>
      </c>
      <c r="B114" s="41">
        <f>Portafolio!F114</f>
        <v>-9.053703332614238E-3</v>
      </c>
      <c r="C114" s="41">
        <f>Portafolio!G114</f>
        <v>3.5433502166368901E-3</v>
      </c>
      <c r="D114" s="41">
        <f>Portafolio!H114</f>
        <v>-3.8235737207052796E-3</v>
      </c>
      <c r="E114" s="41">
        <f>Portafolio!I114</f>
        <v>6.382391439619532E-3</v>
      </c>
      <c r="F114" s="75">
        <f>Portafolio!J114</f>
        <v>-1.2758431602761227E-3</v>
      </c>
      <c r="G114" s="41"/>
      <c r="H114" s="41"/>
      <c r="I114" s="78"/>
      <c r="J114" s="78"/>
      <c r="K114" s="78"/>
      <c r="L114" s="33"/>
      <c r="M114" s="78"/>
      <c r="N114" s="78"/>
      <c r="O114" s="7"/>
    </row>
    <row r="115" spans="1:15" x14ac:dyDescent="0.25">
      <c r="A115" s="73">
        <v>45320</v>
      </c>
      <c r="B115" s="41">
        <f>Portafolio!F115</f>
        <v>-3.5923582258243084E-3</v>
      </c>
      <c r="C115" s="41">
        <f>Portafolio!G115</f>
        <v>6.045418986824742E-3</v>
      </c>
      <c r="D115" s="41">
        <f>Portafolio!H115</f>
        <v>2.608569026138582E-3</v>
      </c>
      <c r="E115" s="41">
        <f>Portafolio!I115</f>
        <v>-2.3161320398991719E-3</v>
      </c>
      <c r="F115" s="75">
        <f>Portafolio!J115</f>
        <v>-7.4265126993620706E-5</v>
      </c>
      <c r="G115" s="41"/>
      <c r="H115" s="41"/>
      <c r="I115" s="78"/>
      <c r="J115" s="78"/>
      <c r="K115" s="78"/>
      <c r="L115" s="33"/>
      <c r="M115" s="78"/>
      <c r="N115" s="78"/>
      <c r="O115" s="7"/>
    </row>
    <row r="116" spans="1:15" x14ac:dyDescent="0.25">
      <c r="A116" s="73">
        <v>45321</v>
      </c>
      <c r="B116" s="41">
        <f>Portafolio!F116</f>
        <v>-1.9433375980611085E-2</v>
      </c>
      <c r="C116" s="41">
        <f>Portafolio!G116</f>
        <v>2.842073474480988E-3</v>
      </c>
      <c r="D116" s="41">
        <f>Portafolio!H116</f>
        <v>2.0287319345977977E-2</v>
      </c>
      <c r="E116" s="41">
        <f>Portafolio!I116</f>
        <v>1.610156507641821E-2</v>
      </c>
      <c r="F116" s="75">
        <f>Portafolio!J116</f>
        <v>1.0308660085380405E-2</v>
      </c>
      <c r="G116" s="41"/>
      <c r="H116" s="41"/>
      <c r="I116" s="78"/>
      <c r="J116" s="78"/>
      <c r="K116" s="78"/>
      <c r="L116" s="33"/>
      <c r="M116" s="78"/>
      <c r="N116" s="78"/>
      <c r="O116" s="7"/>
    </row>
    <row r="117" spans="1:15" x14ac:dyDescent="0.25">
      <c r="A117" s="73">
        <v>45322</v>
      </c>
      <c r="B117" s="41">
        <f>Portafolio!F117</f>
        <v>-1.9547375416428876E-2</v>
      </c>
      <c r="C117" s="41">
        <f>Portafolio!G117</f>
        <v>-6.8682608284900979E-3</v>
      </c>
      <c r="D117" s="41">
        <f>Portafolio!H117</f>
        <v>-1.0894867940747696E-2</v>
      </c>
      <c r="E117" s="41">
        <f>Portafolio!I117</f>
        <v>9.08571462661973E-3</v>
      </c>
      <c r="F117" s="75">
        <f>Portafolio!J117</f>
        <v>-6.0153742372202074E-3</v>
      </c>
      <c r="G117" s="41"/>
      <c r="H117" s="41"/>
      <c r="I117" s="78"/>
      <c r="J117" s="78"/>
      <c r="K117" s="78"/>
      <c r="L117" s="33"/>
      <c r="M117" s="78"/>
      <c r="N117" s="78"/>
      <c r="O117" s="7"/>
    </row>
    <row r="118" spans="1:15" x14ac:dyDescent="0.25">
      <c r="A118" s="73">
        <v>45323</v>
      </c>
      <c r="B118" s="41">
        <f>Portafolio!F118</f>
        <v>1.3252435087594459E-2</v>
      </c>
      <c r="C118" s="41">
        <f>Portafolio!G118</f>
        <v>2.4737724565590001E-2</v>
      </c>
      <c r="D118" s="41">
        <f>Portafolio!H118</f>
        <v>-3.6197520984293389E-3</v>
      </c>
      <c r="E118" s="41">
        <f>Portafolio!I118</f>
        <v>1.9592162762490182E-2</v>
      </c>
      <c r="F118" s="75">
        <f>Portafolio!J118</f>
        <v>8.3824326595088126E-3</v>
      </c>
      <c r="G118" s="41"/>
      <c r="H118" s="41"/>
      <c r="I118" s="78"/>
      <c r="J118" s="78"/>
      <c r="K118" s="78"/>
      <c r="L118" s="33"/>
      <c r="M118" s="78"/>
      <c r="N118" s="78"/>
      <c r="O118" s="7"/>
    </row>
    <row r="119" spans="1:15" x14ac:dyDescent="0.25">
      <c r="A119" s="73">
        <v>45324</v>
      </c>
      <c r="B119" s="41">
        <f>Portafolio!F119</f>
        <v>-5.4198470459970276E-3</v>
      </c>
      <c r="C119" s="41">
        <f>Portafolio!G119</f>
        <v>-7.2416284624734579E-3</v>
      </c>
      <c r="D119" s="41">
        <f>Portafolio!H119</f>
        <v>5.7395664242008678E-3</v>
      </c>
      <c r="E119" s="41">
        <f>Portafolio!I119</f>
        <v>-1.1709175802896356E-2</v>
      </c>
      <c r="F119" s="75">
        <f>Portafolio!J119</f>
        <v>-2.6385457235104919E-3</v>
      </c>
      <c r="G119" s="41"/>
      <c r="H119" s="41"/>
      <c r="I119" s="78"/>
      <c r="J119" s="78"/>
      <c r="K119" s="78"/>
      <c r="L119" s="33"/>
      <c r="M119" s="78"/>
      <c r="N119" s="78"/>
      <c r="O119" s="7"/>
    </row>
    <row r="120" spans="1:15" x14ac:dyDescent="0.25">
      <c r="A120" s="73">
        <v>45327</v>
      </c>
      <c r="B120" s="41">
        <f>Portafolio!F120</f>
        <v>9.7984505156412712E-3</v>
      </c>
      <c r="C120" s="41">
        <f>Portafolio!G120</f>
        <v>-8.2933112377348989E-3</v>
      </c>
      <c r="D120" s="41">
        <f>Portafolio!H120</f>
        <v>-1.3171600244696804E-3</v>
      </c>
      <c r="E120" s="41">
        <f>Portafolio!I120</f>
        <v>-5.6243984313423317E-3</v>
      </c>
      <c r="F120" s="75">
        <f>Portafolio!J120</f>
        <v>-7.7469153796365289E-4</v>
      </c>
      <c r="G120" s="41"/>
      <c r="H120" s="41"/>
      <c r="I120" s="78"/>
      <c r="J120" s="78"/>
      <c r="K120" s="78"/>
      <c r="L120" s="33"/>
      <c r="M120" s="78"/>
      <c r="N120" s="78"/>
      <c r="O120" s="7"/>
    </row>
    <row r="121" spans="1:15" x14ac:dyDescent="0.25">
      <c r="A121" s="73">
        <v>45328</v>
      </c>
      <c r="B121" s="41">
        <f>Portafolio!F121</f>
        <v>8.5946741458582179E-3</v>
      </c>
      <c r="C121" s="41">
        <f>Portafolio!G121</f>
        <v>-1.6669342296507035E-3</v>
      </c>
      <c r="D121" s="41">
        <f>Portafolio!H121</f>
        <v>3.4324844651034197E-3</v>
      </c>
      <c r="E121" s="41">
        <f>Portafolio!I121</f>
        <v>-6.7910685184317367E-3</v>
      </c>
      <c r="F121" s="75">
        <f>Portafolio!J121</f>
        <v>9.5814517061633235E-4</v>
      </c>
      <c r="G121" s="41"/>
      <c r="H121" s="41"/>
      <c r="I121" s="78"/>
      <c r="J121" s="78"/>
      <c r="K121" s="78"/>
      <c r="L121" s="33"/>
      <c r="M121" s="78"/>
      <c r="N121" s="78"/>
      <c r="O121" s="7"/>
    </row>
    <row r="122" spans="1:15" x14ac:dyDescent="0.25">
      <c r="A122" s="73">
        <v>45329</v>
      </c>
      <c r="B122" s="41">
        <f>Portafolio!F122</f>
        <v>5.8094509155742779E-4</v>
      </c>
      <c r="C122" s="41">
        <f>Portafolio!G122</f>
        <v>8.3381444850086286E-4</v>
      </c>
      <c r="D122" s="41">
        <f>Portafolio!H122</f>
        <v>1.8827811992427708E-3</v>
      </c>
      <c r="E122" s="41">
        <f>Portafolio!I122</f>
        <v>-1.6027947235816124E-2</v>
      </c>
      <c r="F122" s="75">
        <f>Portafolio!J122</f>
        <v>-4.1921114467546611E-3</v>
      </c>
      <c r="G122" s="41"/>
      <c r="H122" s="41"/>
      <c r="I122" s="78"/>
      <c r="J122" s="78"/>
      <c r="K122" s="78"/>
      <c r="L122" s="33"/>
      <c r="M122" s="78"/>
      <c r="N122" s="78"/>
      <c r="O122" s="7"/>
    </row>
    <row r="123" spans="1:15" x14ac:dyDescent="0.25">
      <c r="A123" s="73">
        <v>45330</v>
      </c>
      <c r="B123" s="41">
        <f>Portafolio!F123</f>
        <v>-5.7713210785359176E-3</v>
      </c>
      <c r="C123" s="41">
        <f>Portafolio!G123</f>
        <v>-2.670619829599635E-3</v>
      </c>
      <c r="D123" s="41">
        <f>Portafolio!H123</f>
        <v>-3.5975477957779409E-3</v>
      </c>
      <c r="E123" s="41">
        <f>Portafolio!I123</f>
        <v>-2.9870396236716779E-2</v>
      </c>
      <c r="F123" s="75">
        <f>Portafolio!J123</f>
        <v>-1.2460627959492699E-2</v>
      </c>
      <c r="G123" s="41"/>
      <c r="H123" s="41"/>
      <c r="I123" s="78"/>
      <c r="J123" s="78"/>
      <c r="K123" s="78"/>
      <c r="L123" s="33"/>
      <c r="M123" s="78"/>
      <c r="N123" s="78"/>
      <c r="O123" s="7"/>
    </row>
    <row r="124" spans="1:15" x14ac:dyDescent="0.25">
      <c r="A124" s="73">
        <v>45331</v>
      </c>
      <c r="B124" s="41">
        <f>Portafolio!F124</f>
        <v>4.0856395568765842E-3</v>
      </c>
      <c r="C124" s="41">
        <f>Portafolio!G124</f>
        <v>-4.5230317841640829E-3</v>
      </c>
      <c r="D124" s="41">
        <f>Portafolio!H124</f>
        <v>1.200619285424928E-3</v>
      </c>
      <c r="E124" s="41">
        <f>Portafolio!I124</f>
        <v>1.1883725529783697E-3</v>
      </c>
      <c r="F124" s="75">
        <f>Portafolio!J124</f>
        <v>1.5379715059817237E-3</v>
      </c>
      <c r="G124" s="41"/>
      <c r="H124" s="41"/>
      <c r="I124" s="78"/>
      <c r="J124" s="78"/>
      <c r="K124" s="78"/>
      <c r="L124" s="33"/>
      <c r="M124" s="78"/>
      <c r="N124" s="78"/>
      <c r="O124" s="7"/>
    </row>
    <row r="125" spans="1:15" x14ac:dyDescent="0.25">
      <c r="A125" s="73">
        <v>45334</v>
      </c>
      <c r="B125" s="41">
        <f>Portafolio!F125</f>
        <v>-9.0426439389799818E-3</v>
      </c>
      <c r="C125" s="41">
        <f>Portafolio!G125</f>
        <v>2.3477669245357624E-3</v>
      </c>
      <c r="D125" s="41">
        <f>Portafolio!H125</f>
        <v>4.4469325058092328E-3</v>
      </c>
      <c r="E125" s="41">
        <f>Portafolio!I125</f>
        <v>1.0632216336701443E-2</v>
      </c>
      <c r="F125" s="75">
        <f>Portafolio!J125</f>
        <v>3.6659483318481909E-3</v>
      </c>
      <c r="G125" s="41"/>
      <c r="H125" s="41"/>
      <c r="I125" s="78"/>
      <c r="J125" s="78"/>
      <c r="K125" s="78"/>
      <c r="L125" s="33"/>
      <c r="M125" s="78"/>
      <c r="N125" s="78"/>
      <c r="O125" s="7"/>
    </row>
    <row r="126" spans="1:15" x14ac:dyDescent="0.25">
      <c r="A126" s="73">
        <v>45335</v>
      </c>
      <c r="B126" s="41">
        <f>Portafolio!F126</f>
        <v>-1.133841763443315E-2</v>
      </c>
      <c r="C126" s="41">
        <f>Portafolio!G126</f>
        <v>-5.8799302773867674E-3</v>
      </c>
      <c r="D126" s="41">
        <f>Portafolio!H126</f>
        <v>-8.7416423305419957E-3</v>
      </c>
      <c r="E126" s="41">
        <f>Portafolio!I126</f>
        <v>-7.075609674194675E-3</v>
      </c>
      <c r="F126" s="75">
        <f>Portafolio!J126</f>
        <v>-8.605408745771443E-3</v>
      </c>
      <c r="G126" s="41"/>
      <c r="H126" s="41"/>
      <c r="I126" s="78"/>
      <c r="J126" s="78"/>
      <c r="K126" s="78"/>
      <c r="L126" s="33"/>
      <c r="M126" s="78"/>
      <c r="N126" s="78"/>
      <c r="O126" s="7"/>
    </row>
    <row r="127" spans="1:15" x14ac:dyDescent="0.25">
      <c r="A127" s="73">
        <v>45336</v>
      </c>
      <c r="B127" s="41">
        <f>Portafolio!F127</f>
        <v>-4.8213974030586366E-3</v>
      </c>
      <c r="C127" s="41">
        <f>Portafolio!G127</f>
        <v>-1.0114192349661964E-3</v>
      </c>
      <c r="D127" s="41">
        <f>Portafolio!H127</f>
        <v>1.0105957663276266E-2</v>
      </c>
      <c r="E127" s="41">
        <f>Portafolio!I127</f>
        <v>5.9145856733030231E-4</v>
      </c>
      <c r="F127" s="75">
        <f>Portafolio!J127</f>
        <v>3.6101130568427101E-3</v>
      </c>
      <c r="G127" s="41"/>
      <c r="H127" s="41"/>
      <c r="I127" s="78"/>
      <c r="J127" s="78"/>
      <c r="K127" s="78"/>
      <c r="L127" s="33"/>
      <c r="M127" s="78"/>
      <c r="N127" s="78"/>
      <c r="O127" s="7"/>
    </row>
    <row r="128" spans="1:15" x14ac:dyDescent="0.25">
      <c r="A128" s="73">
        <v>45337</v>
      </c>
      <c r="B128" s="41">
        <f>Portafolio!F128</f>
        <v>-1.5759825619922172E-3</v>
      </c>
      <c r="C128" s="41">
        <f>Portafolio!G128</f>
        <v>1.8535876226185115E-3</v>
      </c>
      <c r="D128" s="41">
        <f>Portafolio!H128</f>
        <v>2.1580013672744289E-2</v>
      </c>
      <c r="E128" s="41">
        <f>Portafolio!I128</f>
        <v>1.0588436740846002E-2</v>
      </c>
      <c r="F128" s="75">
        <f>Portafolio!J128</f>
        <v>1.2616390198828775E-2</v>
      </c>
      <c r="G128" s="41"/>
      <c r="H128" s="41"/>
      <c r="I128" s="78"/>
      <c r="J128" s="78"/>
      <c r="K128" s="78"/>
      <c r="L128" s="33"/>
      <c r="M128" s="78"/>
      <c r="N128" s="78"/>
      <c r="O128" s="7"/>
    </row>
    <row r="129" spans="1:15" x14ac:dyDescent="0.25">
      <c r="A129" s="73">
        <v>45338</v>
      </c>
      <c r="B129" s="41">
        <f>Portafolio!F129</f>
        <v>-8.4661574423176515E-3</v>
      </c>
      <c r="C129" s="41">
        <f>Portafolio!G129</f>
        <v>-1.6839405150777205E-4</v>
      </c>
      <c r="D129" s="41">
        <f>Portafolio!H129</f>
        <v>-4.6810314347300336E-3</v>
      </c>
      <c r="E129" s="41">
        <f>Portafolio!I129</f>
        <v>-7.0465265167247411E-3</v>
      </c>
      <c r="F129" s="75">
        <f>Portafolio!J129</f>
        <v>-6.0135882698069696E-3</v>
      </c>
      <c r="G129" s="41"/>
      <c r="H129" s="41"/>
      <c r="I129" s="78"/>
      <c r="J129" s="78"/>
      <c r="K129" s="78"/>
      <c r="L129" s="33"/>
      <c r="M129" s="78"/>
      <c r="N129" s="78"/>
      <c r="O129" s="7"/>
    </row>
    <row r="130" spans="1:15" x14ac:dyDescent="0.25">
      <c r="A130" s="73">
        <v>45342</v>
      </c>
      <c r="B130" s="41">
        <f>Portafolio!F130</f>
        <v>-4.1223013161664603E-3</v>
      </c>
      <c r="C130" s="41">
        <f>Portafolio!G130</f>
        <v>2.181787938436186E-2</v>
      </c>
      <c r="D130" s="41">
        <f>Portafolio!H130</f>
        <v>3.9023496044056838E-3</v>
      </c>
      <c r="E130" s="41">
        <f>Portafolio!I130</f>
        <v>-3.5419102241213379E-3</v>
      </c>
      <c r="F130" s="75">
        <f>Portafolio!J130</f>
        <v>6.3525156539686939E-4</v>
      </c>
      <c r="G130" s="41"/>
      <c r="H130" s="41"/>
      <c r="I130" s="78"/>
      <c r="J130" s="78"/>
      <c r="K130" s="78"/>
      <c r="L130" s="33"/>
      <c r="M130" s="78"/>
      <c r="N130" s="78"/>
      <c r="O130" s="7"/>
    </row>
    <row r="131" spans="1:15" x14ac:dyDescent="0.25">
      <c r="A131" s="73">
        <v>45343</v>
      </c>
      <c r="B131" s="41">
        <f>Portafolio!F131</f>
        <v>4.1772619153831059E-3</v>
      </c>
      <c r="C131" s="41">
        <f>Portafolio!G131</f>
        <v>8.8568526987604264E-3</v>
      </c>
      <c r="D131" s="41">
        <f>Portafolio!H131</f>
        <v>6.4887245296995355E-3</v>
      </c>
      <c r="E131" s="41">
        <f>Portafolio!I131</f>
        <v>5.3082933634442889E-3</v>
      </c>
      <c r="F131" s="75">
        <f>Portafolio!J131</f>
        <v>5.7442633542833087E-3</v>
      </c>
      <c r="G131" s="41"/>
      <c r="H131" s="41"/>
      <c r="I131" s="78"/>
      <c r="J131" s="78"/>
      <c r="K131" s="78"/>
      <c r="L131" s="33"/>
      <c r="M131" s="78"/>
      <c r="N131" s="78"/>
      <c r="O131" s="7"/>
    </row>
    <row r="132" spans="1:15" x14ac:dyDescent="0.25">
      <c r="A132" s="73">
        <v>45344</v>
      </c>
      <c r="B132" s="41">
        <f>Portafolio!F132</f>
        <v>1.118116096025438E-2</v>
      </c>
      <c r="C132" s="41">
        <f>Portafolio!G132</f>
        <v>-1.4707357985398316E-3</v>
      </c>
      <c r="D132" s="41">
        <f>Portafolio!H132</f>
        <v>1.1924178761792791E-2</v>
      </c>
      <c r="E132" s="41">
        <f>Portafolio!I132</f>
        <v>-2.4413339458236528E-2</v>
      </c>
      <c r="F132" s="75">
        <f>Portafolio!J132</f>
        <v>-4.8241640002808991E-4</v>
      </c>
      <c r="G132" s="41"/>
      <c r="H132" s="41"/>
      <c r="I132" s="78"/>
      <c r="J132" s="78"/>
      <c r="K132" s="78"/>
      <c r="L132" s="33"/>
      <c r="M132" s="78"/>
      <c r="N132" s="78"/>
      <c r="O132" s="7"/>
    </row>
    <row r="133" spans="1:15" x14ac:dyDescent="0.25">
      <c r="A133" s="73">
        <v>45345</v>
      </c>
      <c r="B133" s="41">
        <f>Portafolio!F133</f>
        <v>-1.0084818339197638E-2</v>
      </c>
      <c r="C133" s="41">
        <f>Portafolio!G133</f>
        <v>8.1738858055153973E-4</v>
      </c>
      <c r="D133" s="41">
        <f>Portafolio!H133</f>
        <v>5.0128845481506338E-3</v>
      </c>
      <c r="E133" s="41">
        <f>Portafolio!I133</f>
        <v>1.2578760442407045E-2</v>
      </c>
      <c r="F133" s="75">
        <f>Portafolio!J133</f>
        <v>4.2707165151704609E-3</v>
      </c>
      <c r="G133" s="41"/>
      <c r="H133" s="41"/>
      <c r="I133" s="78"/>
      <c r="J133" s="78"/>
      <c r="K133" s="78"/>
      <c r="L133" s="33"/>
      <c r="M133" s="78"/>
      <c r="N133" s="78"/>
      <c r="O133" s="7"/>
    </row>
    <row r="134" spans="1:15" x14ac:dyDescent="0.25">
      <c r="A134" s="73">
        <v>45348</v>
      </c>
      <c r="B134" s="41">
        <f>Portafolio!F134</f>
        <v>-7.479106127821062E-3</v>
      </c>
      <c r="C134" s="41">
        <f>Portafolio!G134</f>
        <v>-8.0388122707836501E-3</v>
      </c>
      <c r="D134" s="41">
        <f>Portafolio!H134</f>
        <v>-3.4300521667624483E-3</v>
      </c>
      <c r="E134" s="41">
        <f>Portafolio!I134</f>
        <v>-1.1976066753339242E-2</v>
      </c>
      <c r="F134" s="75">
        <f>Portafolio!J134</f>
        <v>-7.1796818815519281E-3</v>
      </c>
      <c r="G134" s="41"/>
      <c r="H134" s="41"/>
      <c r="I134" s="78"/>
      <c r="J134" s="78"/>
      <c r="K134" s="78"/>
      <c r="L134" s="33"/>
      <c r="M134" s="78"/>
      <c r="N134" s="78"/>
      <c r="O134" s="7"/>
    </row>
    <row r="135" spans="1:15" x14ac:dyDescent="0.25">
      <c r="A135" s="73">
        <v>45349</v>
      </c>
      <c r="B135" s="41">
        <f>Portafolio!F135</f>
        <v>8.0816092470088127E-3</v>
      </c>
      <c r="C135" s="41">
        <f>Portafolio!G135</f>
        <v>-6.1132169466150627E-3</v>
      </c>
      <c r="D135" s="41">
        <f>Portafolio!H135</f>
        <v>4.9073938927271261E-4</v>
      </c>
      <c r="E135" s="41">
        <f>Portafolio!I135</f>
        <v>1.3760308076745754E-2</v>
      </c>
      <c r="F135" s="75">
        <f>Portafolio!J135</f>
        <v>6.0108026375325979E-3</v>
      </c>
      <c r="G135" s="41"/>
      <c r="H135" s="41"/>
      <c r="I135" s="78"/>
      <c r="J135" s="78"/>
      <c r="K135" s="78"/>
      <c r="L135" s="33"/>
      <c r="M135" s="78"/>
      <c r="N135" s="78"/>
      <c r="O135" s="7"/>
    </row>
    <row r="136" spans="1:15" x14ac:dyDescent="0.25">
      <c r="A136" s="73">
        <v>45350</v>
      </c>
      <c r="B136" s="41">
        <f>Portafolio!F136</f>
        <v>-6.647496052951337E-3</v>
      </c>
      <c r="C136" s="41">
        <f>Portafolio!G136</f>
        <v>9.9389517455469021E-4</v>
      </c>
      <c r="D136" s="41">
        <f>Portafolio!H136</f>
        <v>5.0566859458387667E-3</v>
      </c>
      <c r="E136" s="41">
        <f>Portafolio!I136</f>
        <v>7.6945269621530249E-3</v>
      </c>
      <c r="F136" s="75">
        <f>Portafolio!J136</f>
        <v>3.4080470197937951E-3</v>
      </c>
      <c r="G136" s="41"/>
      <c r="H136" s="41"/>
      <c r="I136" s="78"/>
      <c r="J136" s="78"/>
      <c r="K136" s="78"/>
      <c r="L136" s="33"/>
      <c r="M136" s="78"/>
      <c r="N136" s="78"/>
      <c r="O136" s="7"/>
    </row>
    <row r="137" spans="1:15" x14ac:dyDescent="0.25">
      <c r="A137" s="73">
        <v>45351</v>
      </c>
      <c r="B137" s="41">
        <f>Portafolio!F137</f>
        <v>-3.6999302544279294E-3</v>
      </c>
      <c r="C137" s="41">
        <f>Portafolio!G137</f>
        <v>-6.311315966027564E-3</v>
      </c>
      <c r="D137" s="41">
        <f>Portafolio!H137</f>
        <v>9.0702909341080495E-3</v>
      </c>
      <c r="E137" s="41">
        <f>Portafolio!I137</f>
        <v>-1.7703701935084114E-3</v>
      </c>
      <c r="F137" s="75">
        <f>Portafolio!J137</f>
        <v>2.4028454469607859E-3</v>
      </c>
      <c r="G137" s="41"/>
      <c r="H137" s="41"/>
      <c r="I137" s="78"/>
      <c r="J137" s="78"/>
      <c r="K137" s="78"/>
      <c r="L137" s="33"/>
      <c r="M137" s="78"/>
      <c r="N137" s="78"/>
      <c r="O137" s="7"/>
    </row>
    <row r="138" spans="1:15" x14ac:dyDescent="0.25">
      <c r="A138" s="73">
        <v>45352</v>
      </c>
      <c r="B138" s="41">
        <f>Portafolio!F138</f>
        <v>-6.0485955778969338E-3</v>
      </c>
      <c r="C138" s="41">
        <f>Portafolio!G138</f>
        <v>-8.1974383416661724E-3</v>
      </c>
      <c r="D138" s="41">
        <f>Portafolio!H138</f>
        <v>-4.1470699285579005E-3</v>
      </c>
      <c r="E138" s="41">
        <f>Portafolio!I138</f>
        <v>2.9490604228386468E-3</v>
      </c>
      <c r="F138" s="75">
        <f>Portafolio!J138</f>
        <v>-2.4044345191337221E-3</v>
      </c>
      <c r="G138" s="41"/>
      <c r="H138" s="41"/>
      <c r="I138" s="78"/>
      <c r="J138" s="78"/>
      <c r="K138" s="78"/>
      <c r="L138" s="33"/>
      <c r="M138" s="78"/>
      <c r="N138" s="78"/>
      <c r="O138" s="7"/>
    </row>
    <row r="139" spans="1:15" x14ac:dyDescent="0.25">
      <c r="A139" s="73">
        <v>45355</v>
      </c>
      <c r="B139" s="41">
        <f>Portafolio!F139</f>
        <v>-2.5708994582135079E-2</v>
      </c>
      <c r="C139" s="41">
        <f>Portafolio!G139</f>
        <v>4.6925289520041878E-3</v>
      </c>
      <c r="D139" s="41">
        <f>Portafolio!H139</f>
        <v>7.4737850456217817E-3</v>
      </c>
      <c r="E139" s="41">
        <f>Portafolio!I139</f>
        <v>-1.0657458514889893E-2</v>
      </c>
      <c r="F139" s="75">
        <f>Portafolio!J139</f>
        <v>-5.0974620049998969E-3</v>
      </c>
      <c r="G139" s="41"/>
      <c r="H139" s="41"/>
      <c r="I139" s="78"/>
      <c r="J139" s="78"/>
      <c r="K139" s="78"/>
      <c r="L139" s="33"/>
      <c r="M139" s="78"/>
      <c r="N139" s="78"/>
      <c r="O139" s="7"/>
    </row>
    <row r="140" spans="1:15" x14ac:dyDescent="0.25">
      <c r="A140" s="73">
        <v>45356</v>
      </c>
      <c r="B140" s="41">
        <f>Portafolio!F140</f>
        <v>-2.8853134850884594E-2</v>
      </c>
      <c r="C140" s="41">
        <f>Portafolio!G140</f>
        <v>-4.8605552480539922E-3</v>
      </c>
      <c r="D140" s="41">
        <f>Portafolio!H140</f>
        <v>9.9673658093087422E-3</v>
      </c>
      <c r="E140" s="41">
        <f>Portafolio!I140</f>
        <v>2.1784911671504949E-2</v>
      </c>
      <c r="F140" s="75">
        <f>Portafolio!J140</f>
        <v>5.4328349983613598E-3</v>
      </c>
      <c r="G140" s="41"/>
      <c r="H140" s="41"/>
      <c r="I140" s="78"/>
      <c r="J140" s="78"/>
      <c r="K140" s="78"/>
      <c r="L140" s="33"/>
      <c r="M140" s="78"/>
      <c r="N140" s="78"/>
      <c r="O140" s="7"/>
    </row>
    <row r="141" spans="1:15" x14ac:dyDescent="0.25">
      <c r="A141" s="73">
        <v>45357</v>
      </c>
      <c r="B141" s="41">
        <f>Portafolio!F141</f>
        <v>-5.8956789518436912E-3</v>
      </c>
      <c r="C141" s="41">
        <f>Portafolio!G141</f>
        <v>5.0397715508103207E-4</v>
      </c>
      <c r="D141" s="41">
        <f>Portafolio!H141</f>
        <v>5.1841067662975826E-3</v>
      </c>
      <c r="E141" s="41">
        <f>Portafolio!I141</f>
        <v>5.8222055801986279E-4</v>
      </c>
      <c r="F141" s="75">
        <f>Portafolio!J141</f>
        <v>1.3013706418258935E-3</v>
      </c>
      <c r="G141" s="41"/>
      <c r="H141" s="41"/>
      <c r="I141" s="78"/>
      <c r="J141" s="78"/>
      <c r="K141" s="78"/>
      <c r="L141" s="33"/>
      <c r="M141" s="78"/>
      <c r="N141" s="78"/>
      <c r="O141" s="7"/>
    </row>
    <row r="142" spans="1:15" x14ac:dyDescent="0.25">
      <c r="A142" s="73">
        <v>45358</v>
      </c>
      <c r="B142" s="41">
        <f>Portafolio!F142</f>
        <v>-7.0975441095678829E-4</v>
      </c>
      <c r="C142" s="41">
        <f>Portafolio!G142</f>
        <v>-1.848914347035491E-3</v>
      </c>
      <c r="D142" s="41">
        <f>Portafolio!H142</f>
        <v>-8.7971014039722271E-3</v>
      </c>
      <c r="E142" s="41">
        <f>Portafolio!I142</f>
        <v>-7.5957392761439417E-3</v>
      </c>
      <c r="F142" s="75">
        <f>Portafolio!J142</f>
        <v>-6.5141749146078601E-3</v>
      </c>
      <c r="G142" s="41"/>
      <c r="H142" s="41"/>
      <c r="I142" s="78"/>
      <c r="J142" s="78"/>
      <c r="K142" s="78"/>
      <c r="L142" s="33"/>
      <c r="M142" s="78"/>
      <c r="N142" s="78"/>
      <c r="O142" s="7"/>
    </row>
    <row r="143" spans="1:15" x14ac:dyDescent="0.25">
      <c r="A143" s="73">
        <v>45359</v>
      </c>
      <c r="B143" s="41">
        <f>Portafolio!F143</f>
        <v>1.0184574634208254E-2</v>
      </c>
      <c r="C143" s="41">
        <f>Portafolio!G143</f>
        <v>1.3449371919544843E-3</v>
      </c>
      <c r="D143" s="41">
        <f>Portafolio!H143</f>
        <v>1.8612639482236896E-3</v>
      </c>
      <c r="E143" s="41">
        <f>Portafolio!I143</f>
        <v>8.7592244143747111E-3</v>
      </c>
      <c r="F143" s="75">
        <f>Portafolio!J143</f>
        <v>5.7223787045832183E-3</v>
      </c>
      <c r="G143" s="41"/>
      <c r="H143" s="41"/>
      <c r="I143" s="78"/>
      <c r="J143" s="78"/>
      <c r="K143" s="78"/>
      <c r="L143" s="33"/>
      <c r="M143" s="78"/>
      <c r="N143" s="78"/>
      <c r="O143" s="7"/>
    </row>
    <row r="144" spans="1:15" x14ac:dyDescent="0.25">
      <c r="A144" s="73">
        <v>45362</v>
      </c>
      <c r="B144" s="41">
        <f>Portafolio!F144</f>
        <v>1.1762232376596935E-2</v>
      </c>
      <c r="C144" s="41">
        <f>Portafolio!G144</f>
        <v>1.2024245731310248E-2</v>
      </c>
      <c r="D144" s="41">
        <f>Portafolio!H144</f>
        <v>3.7176867835657829E-4</v>
      </c>
      <c r="E144" s="41">
        <f>Portafolio!I144</f>
        <v>7.5296267385311973E-3</v>
      </c>
      <c r="F144" s="75">
        <f>Portafolio!J144</f>
        <v>5.4249516032035304E-3</v>
      </c>
      <c r="G144" s="41"/>
      <c r="H144" s="41"/>
      <c r="I144" s="78"/>
      <c r="J144" s="78"/>
      <c r="K144" s="78"/>
      <c r="L144" s="33"/>
      <c r="M144" s="78"/>
      <c r="N144" s="78"/>
      <c r="O144" s="7"/>
    </row>
    <row r="145" spans="1:15" x14ac:dyDescent="0.25">
      <c r="A145" s="73">
        <v>45363</v>
      </c>
      <c r="B145" s="41">
        <f>Portafolio!F145</f>
        <v>2.7746091448219968E-3</v>
      </c>
      <c r="C145" s="41">
        <f>Portafolio!G145</f>
        <v>4.3067844327523246E-3</v>
      </c>
      <c r="D145" s="41">
        <f>Portafolio!H145</f>
        <v>8.1983530120362299E-3</v>
      </c>
      <c r="E145" s="41">
        <f>Portafolio!I145</f>
        <v>-7.5296267385311115E-3</v>
      </c>
      <c r="F145" s="75">
        <f>Portafolio!J145</f>
        <v>1.8892832149732274E-3</v>
      </c>
      <c r="G145" s="41"/>
      <c r="H145" s="41"/>
      <c r="I145" s="78"/>
      <c r="J145" s="78"/>
      <c r="K145" s="78"/>
      <c r="L145" s="33"/>
      <c r="M145" s="78"/>
      <c r="N145" s="78"/>
      <c r="O145" s="7"/>
    </row>
    <row r="146" spans="1:15" x14ac:dyDescent="0.25">
      <c r="A146" s="73">
        <v>45364</v>
      </c>
      <c r="B146" s="41">
        <f>Portafolio!F146</f>
        <v>-1.2196574219039144E-2</v>
      </c>
      <c r="C146" s="41">
        <f>Portafolio!G146</f>
        <v>1.0195775101912073E-2</v>
      </c>
      <c r="D146" s="41">
        <f>Portafolio!H146</f>
        <v>8.079352123651724E-3</v>
      </c>
      <c r="E146" s="41">
        <f>Portafolio!I146</f>
        <v>-5.8160336375158385E-4</v>
      </c>
      <c r="F146" s="75">
        <f>Portafolio!J146</f>
        <v>1.3329689280354286E-3</v>
      </c>
      <c r="G146" s="41"/>
      <c r="H146" s="41"/>
      <c r="I146" s="78"/>
      <c r="J146" s="78"/>
      <c r="K146" s="78"/>
      <c r="L146" s="33"/>
      <c r="M146" s="78"/>
      <c r="N146" s="78"/>
      <c r="O146" s="7"/>
    </row>
    <row r="147" spans="1:15" x14ac:dyDescent="0.25">
      <c r="A147" s="73">
        <v>45365</v>
      </c>
      <c r="B147" s="41">
        <f>Portafolio!F147</f>
        <v>1.0868104262170121E-2</v>
      </c>
      <c r="C147" s="41">
        <f>Portafolio!G147</f>
        <v>-2.2289265661106588E-3</v>
      </c>
      <c r="D147" s="41">
        <f>Portafolio!H147</f>
        <v>-1.7978656730612674E-2</v>
      </c>
      <c r="E147" s="41">
        <f>Portafolio!I147</f>
        <v>-1.0526393935028697E-2</v>
      </c>
      <c r="F147" s="75">
        <f>Portafolio!J147</f>
        <v>-9.1838570477960242E-3</v>
      </c>
      <c r="G147" s="41"/>
      <c r="H147" s="41"/>
      <c r="I147" s="78"/>
      <c r="J147" s="78"/>
      <c r="K147" s="78"/>
      <c r="L147" s="33"/>
      <c r="M147" s="78"/>
      <c r="N147" s="78"/>
      <c r="O147" s="7"/>
    </row>
    <row r="148" spans="1:15" x14ac:dyDescent="0.25">
      <c r="A148" s="73">
        <v>45366</v>
      </c>
      <c r="B148" s="41">
        <f>Portafolio!F148</f>
        <v>-2.1990199647653258E-3</v>
      </c>
      <c r="C148" s="41">
        <f>Portafolio!G148</f>
        <v>-1.0300751202101817E-2</v>
      </c>
      <c r="D148" s="41">
        <f>Portafolio!H148</f>
        <v>1.2319503083121451E-2</v>
      </c>
      <c r="E148" s="41">
        <f>Portafolio!I148</f>
        <v>2.3487728844055851E-3</v>
      </c>
      <c r="F148" s="75">
        <f>Portafolio!J148</f>
        <v>5.288344628770811E-3</v>
      </c>
      <c r="G148" s="41"/>
      <c r="H148" s="41"/>
      <c r="I148" s="78"/>
      <c r="J148" s="78"/>
      <c r="K148" s="78"/>
      <c r="L148" s="33"/>
      <c r="M148" s="78"/>
      <c r="N148" s="78"/>
      <c r="O148" s="7"/>
    </row>
    <row r="149" spans="1:15" x14ac:dyDescent="0.25">
      <c r="A149" s="73">
        <v>45369</v>
      </c>
      <c r="B149" s="41">
        <f>Portafolio!F149</f>
        <v>6.3521899768463532E-3</v>
      </c>
      <c r="C149" s="41">
        <f>Portafolio!G149</f>
        <v>4.1663069910752798E-3</v>
      </c>
      <c r="D149" s="41">
        <f>Portafolio!H149</f>
        <v>1.2325227911982373E-2</v>
      </c>
      <c r="E149" s="41">
        <f>Portafolio!I149</f>
        <v>1.455631158926427E-2</v>
      </c>
      <c r="F149" s="75">
        <f>Portafolio!J149</f>
        <v>1.1520549274986875E-2</v>
      </c>
      <c r="G149" s="41"/>
      <c r="H149" s="41"/>
      <c r="I149" s="78"/>
      <c r="J149" s="78"/>
      <c r="K149" s="78"/>
      <c r="L149" s="33"/>
      <c r="M149" s="78"/>
      <c r="N149" s="78"/>
      <c r="O149" s="7"/>
    </row>
    <row r="150" spans="1:15" x14ac:dyDescent="0.25">
      <c r="A150" s="73">
        <v>45370</v>
      </c>
      <c r="B150" s="41">
        <f>Portafolio!F150</f>
        <v>1.3493637966671364E-2</v>
      </c>
      <c r="C150" s="41">
        <f>Portafolio!G150</f>
        <v>1.6616478726241028E-3</v>
      </c>
      <c r="D150" s="41">
        <f>Portafolio!H150</f>
        <v>5.8480844115032697E-3</v>
      </c>
      <c r="E150" s="41">
        <f>Portafolio!I150</f>
        <v>-7.5427928711403599E-3</v>
      </c>
      <c r="F150" s="75">
        <f>Portafolio!J150</f>
        <v>2.8851977273495972E-3</v>
      </c>
      <c r="G150" s="41"/>
      <c r="H150" s="41"/>
      <c r="I150" s="78"/>
      <c r="J150" s="78"/>
      <c r="K150" s="78"/>
      <c r="L150" s="33"/>
      <c r="M150" s="78"/>
      <c r="N150" s="78"/>
      <c r="O150" s="7"/>
    </row>
    <row r="151" spans="1:15" x14ac:dyDescent="0.25">
      <c r="A151" s="73">
        <v>45371</v>
      </c>
      <c r="B151" s="41">
        <f>Portafolio!F151</f>
        <v>1.4602145308817756E-2</v>
      </c>
      <c r="C151" s="41">
        <f>Portafolio!G151</f>
        <v>8.5965451914703454E-3</v>
      </c>
      <c r="D151" s="41">
        <f>Portafolio!H151</f>
        <v>1.3021806957661381E-2</v>
      </c>
      <c r="E151" s="41">
        <f>Portafolio!I151</f>
        <v>2.3269110502146303E-3</v>
      </c>
      <c r="F151" s="75">
        <f>Portafolio!J151</f>
        <v>9.7091490238554387E-3</v>
      </c>
      <c r="G151" s="41"/>
      <c r="H151" s="41"/>
      <c r="I151" s="78"/>
      <c r="J151" s="78"/>
      <c r="K151" s="78"/>
      <c r="L151" s="33"/>
      <c r="M151" s="78"/>
      <c r="N151" s="78"/>
      <c r="O151" s="7"/>
    </row>
    <row r="152" spans="1:15" x14ac:dyDescent="0.25">
      <c r="A152" s="73">
        <v>45372</v>
      </c>
      <c r="B152" s="41">
        <f>Portafolio!F152</f>
        <v>-4.1715613983300662E-2</v>
      </c>
      <c r="C152" s="41">
        <f>Portafolio!G152</f>
        <v>-4.6196894266072042E-3</v>
      </c>
      <c r="D152" s="41">
        <f>Portafolio!H152</f>
        <v>1.3809332358761774E-2</v>
      </c>
      <c r="E152" s="41">
        <f>Portafolio!I152</f>
        <v>-2.9095910236789767E-3</v>
      </c>
      <c r="F152" s="75">
        <f>Portafolio!J152</f>
        <v>-3.399021503757634E-3</v>
      </c>
      <c r="G152" s="41"/>
      <c r="H152" s="41"/>
      <c r="I152" s="78"/>
      <c r="J152" s="78"/>
      <c r="K152" s="78"/>
      <c r="L152" s="33"/>
      <c r="M152" s="78"/>
      <c r="N152" s="78"/>
      <c r="O152" s="7"/>
    </row>
    <row r="153" spans="1:15" x14ac:dyDescent="0.25">
      <c r="A153" s="73">
        <v>45373</v>
      </c>
      <c r="B153" s="41">
        <f>Portafolio!F153</f>
        <v>5.2960884338796171E-3</v>
      </c>
      <c r="C153" s="41">
        <f>Portafolio!G153</f>
        <v>3.3072101581254086E-4</v>
      </c>
      <c r="D153" s="41">
        <f>Portafolio!H153</f>
        <v>-1.2333324609694349E-2</v>
      </c>
      <c r="E153" s="41">
        <f>Portafolio!I153</f>
        <v>-1.0544773183150766E-2</v>
      </c>
      <c r="F153" s="75">
        <f>Portafolio!J153</f>
        <v>-7.7257881598648886E-3</v>
      </c>
      <c r="G153" s="41"/>
      <c r="H153" s="41"/>
      <c r="I153" s="78"/>
      <c r="J153" s="78"/>
      <c r="K153" s="78"/>
      <c r="L153" s="33"/>
      <c r="M153" s="78"/>
      <c r="N153" s="78"/>
      <c r="O153" s="7"/>
    </row>
    <row r="154" spans="1:15" x14ac:dyDescent="0.25">
      <c r="A154" s="73">
        <v>45376</v>
      </c>
      <c r="B154" s="41">
        <f>Portafolio!F154</f>
        <v>-8.3350523254073824E-3</v>
      </c>
      <c r="C154" s="41">
        <f>Portafolio!G154</f>
        <v>-1.4890065620656438E-3</v>
      </c>
      <c r="D154" s="41">
        <f>Portafolio!H154</f>
        <v>-9.1968412694247506E-3</v>
      </c>
      <c r="E154" s="41">
        <f>Portafolio!I154</f>
        <v>8.2110739967389546E-3</v>
      </c>
      <c r="F154" s="75">
        <f>Portafolio!J154</f>
        <v>-3.0997758442341842E-3</v>
      </c>
      <c r="G154" s="41"/>
      <c r="H154" s="41"/>
      <c r="I154" s="78"/>
      <c r="J154" s="78"/>
      <c r="K154" s="78"/>
      <c r="L154" s="33"/>
      <c r="M154" s="78"/>
      <c r="N154" s="78"/>
      <c r="O154" s="7"/>
    </row>
    <row r="155" spans="1:15" x14ac:dyDescent="0.25">
      <c r="A155" s="73">
        <v>45377</v>
      </c>
      <c r="B155" s="41">
        <f>Portafolio!F155</f>
        <v>-6.6948293563426041E-3</v>
      </c>
      <c r="C155" s="41">
        <f>Portafolio!G155</f>
        <v>2.3152310191375206E-3</v>
      </c>
      <c r="D155" s="41">
        <f>Portafolio!H155</f>
        <v>4.6600093568763086E-3</v>
      </c>
      <c r="E155" s="41">
        <f>Portafolio!I155</f>
        <v>3.4985997178958793E-3</v>
      </c>
      <c r="F155" s="75">
        <f>Portafolio!J155</f>
        <v>1.9266764970238747E-3</v>
      </c>
      <c r="G155" s="41"/>
      <c r="H155" s="41"/>
      <c r="I155" s="78"/>
      <c r="J155" s="78"/>
      <c r="K155" s="78"/>
      <c r="L155" s="33"/>
      <c r="M155" s="78"/>
      <c r="N155" s="78"/>
      <c r="O155" s="7"/>
    </row>
    <row r="156" spans="1:15" x14ac:dyDescent="0.25">
      <c r="A156" s="73">
        <v>45378</v>
      </c>
      <c r="B156" s="41">
        <f>Portafolio!F156</f>
        <v>2.0990652674622658E-2</v>
      </c>
      <c r="C156" s="41">
        <f>Portafolio!G156</f>
        <v>8.0612064628980545E-3</v>
      </c>
      <c r="D156" s="41">
        <f>Portafolio!H156</f>
        <v>1.9178381247547345E-2</v>
      </c>
      <c r="E156" s="41">
        <f>Portafolio!I156</f>
        <v>2.130803414272742E-2</v>
      </c>
      <c r="F156" s="75">
        <f>Portafolio!J156</f>
        <v>1.9771976007712862E-2</v>
      </c>
      <c r="G156" s="41"/>
      <c r="H156" s="41"/>
      <c r="I156" s="78"/>
      <c r="J156" s="78"/>
      <c r="K156" s="78"/>
      <c r="L156" s="33"/>
      <c r="M156" s="78"/>
      <c r="N156" s="78"/>
      <c r="O156" s="7"/>
    </row>
    <row r="157" spans="1:15" x14ac:dyDescent="0.25">
      <c r="A157" s="73">
        <v>45379</v>
      </c>
      <c r="B157" s="41">
        <f>Portafolio!F157</f>
        <v>-1.0615167680639992E-2</v>
      </c>
      <c r="C157" s="41">
        <f>Portafolio!G157</f>
        <v>2.4548076667502516E-3</v>
      </c>
      <c r="D157" s="41">
        <f>Portafolio!H157</f>
        <v>3.9017948330012063E-3</v>
      </c>
      <c r="E157" s="41">
        <f>Portafolio!I157</f>
        <v>2.8449078782690519E-3</v>
      </c>
      <c r="F157" s="75">
        <f>Portafolio!J157</f>
        <v>6.0853637361498478E-4</v>
      </c>
      <c r="G157" s="41"/>
      <c r="H157" s="41"/>
      <c r="I157" s="78"/>
      <c r="J157" s="78"/>
      <c r="K157" s="78"/>
      <c r="L157" s="33"/>
      <c r="M157" s="78"/>
      <c r="N157" s="78"/>
      <c r="O157" s="7"/>
    </row>
    <row r="158" spans="1:15" x14ac:dyDescent="0.25">
      <c r="A158" s="73">
        <v>45383</v>
      </c>
      <c r="B158" s="41">
        <f>Portafolio!F158</f>
        <v>-8.4917741718009161E-3</v>
      </c>
      <c r="C158" s="41">
        <f>Portafolio!G158</f>
        <v>-8.2061974569752581E-3</v>
      </c>
      <c r="D158" s="41">
        <f>Portafolio!H158</f>
        <v>-6.8129855912890617E-3</v>
      </c>
      <c r="E158" s="41">
        <f>Portafolio!I158</f>
        <v>-5.697991304405129E-3</v>
      </c>
      <c r="F158" s="75">
        <f>Portafolio!J158</f>
        <v>-6.8451408794689668E-3</v>
      </c>
      <c r="G158" s="41"/>
      <c r="H158" s="41"/>
      <c r="I158" s="78"/>
      <c r="J158" s="78"/>
      <c r="K158" s="78"/>
      <c r="L158" s="33"/>
      <c r="M158" s="78"/>
      <c r="N158" s="78"/>
      <c r="O158" s="7"/>
    </row>
    <row r="159" spans="1:15" x14ac:dyDescent="0.25">
      <c r="A159" s="73">
        <v>45384</v>
      </c>
      <c r="B159" s="41">
        <f>Portafolio!F159</f>
        <v>-7.0234473180625914E-3</v>
      </c>
      <c r="C159" s="41">
        <f>Portafolio!G159</f>
        <v>-8.7726750393700287E-3</v>
      </c>
      <c r="D159" s="41">
        <f>Portafolio!H159</f>
        <v>-4.0223368324664339E-4</v>
      </c>
      <c r="E159" s="41">
        <f>Portafolio!I159</f>
        <v>1.1421632595400733E-3</v>
      </c>
      <c r="F159" s="75">
        <f>Portafolio!J159</f>
        <v>-1.5660624475801071E-3</v>
      </c>
      <c r="G159" s="41"/>
      <c r="H159" s="41"/>
      <c r="I159" s="78"/>
      <c r="J159" s="78"/>
      <c r="K159" s="78"/>
      <c r="L159" s="33"/>
      <c r="M159" s="78"/>
      <c r="N159" s="78"/>
      <c r="O159" s="7"/>
    </row>
    <row r="160" spans="1:15" x14ac:dyDescent="0.25">
      <c r="A160" s="73">
        <v>45385</v>
      </c>
      <c r="B160" s="41">
        <f>Portafolio!F160</f>
        <v>4.7859728642550272E-3</v>
      </c>
      <c r="C160" s="41">
        <f>Portafolio!G160</f>
        <v>-5.3342326889105063E-3</v>
      </c>
      <c r="D160" s="41">
        <f>Portafolio!H160</f>
        <v>-2.8200016753762752E-3</v>
      </c>
      <c r="E160" s="41">
        <f>Portafolio!I160</f>
        <v>5.12394513644681E-3</v>
      </c>
      <c r="F160" s="75">
        <f>Portafolio!J160</f>
        <v>1.1536595746890201E-3</v>
      </c>
      <c r="G160" s="41"/>
      <c r="H160" s="41"/>
      <c r="I160" s="78"/>
      <c r="J160" s="78"/>
      <c r="K160" s="78"/>
      <c r="L160" s="33"/>
      <c r="M160" s="78"/>
      <c r="N160" s="78"/>
      <c r="O160" s="7"/>
    </row>
    <row r="161" spans="1:15" x14ac:dyDescent="0.25">
      <c r="A161" s="73">
        <v>45386</v>
      </c>
      <c r="B161" s="41">
        <f>Portafolio!F161</f>
        <v>-4.9043056684808586E-3</v>
      </c>
      <c r="C161" s="41">
        <f>Portafolio!G161</f>
        <v>-8.8979314726668046E-3</v>
      </c>
      <c r="D161" s="41">
        <f>Portafolio!H161</f>
        <v>-7.637567148412871E-3</v>
      </c>
      <c r="E161" s="41">
        <f>Portafolio!I161</f>
        <v>-2.2740551851044106E-3</v>
      </c>
      <c r="F161" s="75">
        <f>Portafolio!J161</f>
        <v>-5.4155994439799007E-3</v>
      </c>
      <c r="G161" s="41"/>
      <c r="H161" s="41"/>
      <c r="I161" s="78"/>
      <c r="J161" s="78"/>
      <c r="K161" s="78"/>
      <c r="L161" s="33"/>
      <c r="M161" s="78"/>
      <c r="N161" s="78"/>
      <c r="O161" s="7"/>
    </row>
    <row r="162" spans="1:15" x14ac:dyDescent="0.25">
      <c r="A162" s="73">
        <v>45387</v>
      </c>
      <c r="B162" s="41">
        <f>Portafolio!F162</f>
        <v>4.4916084303433098E-3</v>
      </c>
      <c r="C162" s="41">
        <f>Portafolio!G162</f>
        <v>3.5350412795235415E-3</v>
      </c>
      <c r="D162" s="41">
        <f>Portafolio!H162</f>
        <v>9.1580546261534317E-3</v>
      </c>
      <c r="E162" s="41">
        <f>Portafolio!I162</f>
        <v>-8.5739149328683574E-3</v>
      </c>
      <c r="F162" s="75">
        <f>Portafolio!J162</f>
        <v>2.2833408245603111E-3</v>
      </c>
      <c r="G162" s="41"/>
      <c r="H162" s="41"/>
      <c r="I162" s="78"/>
      <c r="J162" s="78"/>
      <c r="K162" s="78"/>
      <c r="L162" s="33"/>
      <c r="M162" s="78"/>
      <c r="N162" s="78"/>
      <c r="O162" s="7"/>
    </row>
    <row r="163" spans="1:15" x14ac:dyDescent="0.25">
      <c r="A163" s="73">
        <v>45390</v>
      </c>
      <c r="B163" s="41">
        <f>Portafolio!F163</f>
        <v>-6.685740856598745E-3</v>
      </c>
      <c r="C163" s="41">
        <f>Portafolio!G163</f>
        <v>-4.0410882798711488E-3</v>
      </c>
      <c r="D163" s="41">
        <f>Portafolio!H163</f>
        <v>5.202946011474462E-3</v>
      </c>
      <c r="E163" s="41">
        <f>Portafolio!I163</f>
        <v>-9.8068295948848475E-3</v>
      </c>
      <c r="F163" s="75">
        <f>Portafolio!J163</f>
        <v>-2.3818341387223203E-3</v>
      </c>
      <c r="G163" s="41"/>
      <c r="H163" s="41"/>
      <c r="I163" s="78"/>
      <c r="J163" s="78"/>
      <c r="K163" s="78"/>
      <c r="L163" s="33"/>
      <c r="M163" s="78"/>
      <c r="N163" s="78"/>
      <c r="O163" s="7"/>
    </row>
    <row r="164" spans="1:15" x14ac:dyDescent="0.25">
      <c r="A164" s="73">
        <v>45391</v>
      </c>
      <c r="B164" s="41">
        <f>Portafolio!F164</f>
        <v>7.2163751807764352E-3</v>
      </c>
      <c r="C164" s="41">
        <f>Portafolio!G164</f>
        <v>7.5637276739742845E-3</v>
      </c>
      <c r="D164" s="41">
        <f>Portafolio!H164</f>
        <v>-6.7235150953914692E-3</v>
      </c>
      <c r="E164" s="41">
        <f>Portafolio!I164</f>
        <v>-4.2513463190354973E-3</v>
      </c>
      <c r="F164" s="75">
        <f>Portafolio!J164</f>
        <v>-2.564760984689371E-3</v>
      </c>
      <c r="G164" s="41"/>
      <c r="H164" s="41"/>
      <c r="I164" s="78"/>
      <c r="J164" s="78"/>
      <c r="K164" s="78"/>
      <c r="L164" s="33"/>
      <c r="M164" s="78"/>
      <c r="N164" s="78"/>
      <c r="O164" s="7"/>
    </row>
    <row r="165" spans="1:15" x14ac:dyDescent="0.25">
      <c r="A165" s="73">
        <v>45392</v>
      </c>
      <c r="B165" s="41">
        <f>Portafolio!F165</f>
        <v>-1.120175412492392E-2</v>
      </c>
      <c r="C165" s="41">
        <f>Portafolio!G165</f>
        <v>-1.348640955626019E-2</v>
      </c>
      <c r="D165" s="41">
        <f>Portafolio!H165</f>
        <v>-8.557882737226321E-3</v>
      </c>
      <c r="E165" s="41">
        <f>Portafolio!I165</f>
        <v>-1.0110097057956752E-2</v>
      </c>
      <c r="F165" s="75">
        <f>Portafolio!J165</f>
        <v>-9.7864092446691246E-3</v>
      </c>
      <c r="G165" s="41"/>
      <c r="H165" s="41"/>
      <c r="I165" s="78"/>
      <c r="J165" s="78"/>
      <c r="K165" s="78"/>
      <c r="L165" s="33"/>
      <c r="M165" s="78"/>
      <c r="N165" s="78"/>
      <c r="O165" s="7"/>
    </row>
    <row r="166" spans="1:15" x14ac:dyDescent="0.25">
      <c r="A166" s="73">
        <v>45393</v>
      </c>
      <c r="B166" s="41">
        <f>Portafolio!F166</f>
        <v>4.236087617690229E-2</v>
      </c>
      <c r="C166" s="41">
        <f>Portafolio!G166</f>
        <v>2.2039331166826617E-3</v>
      </c>
      <c r="D166" s="41">
        <f>Portafolio!H166</f>
        <v>-2.0473527315899678E-4</v>
      </c>
      <c r="E166" s="41">
        <f>Portafolio!I166</f>
        <v>-1.8703414262897906E-2</v>
      </c>
      <c r="F166" s="75">
        <f>Portafolio!J166</f>
        <v>2.4157821398819264E-3</v>
      </c>
      <c r="G166" s="41"/>
      <c r="H166" s="41"/>
      <c r="I166" s="78"/>
      <c r="J166" s="78"/>
      <c r="K166" s="78"/>
      <c r="L166" s="33"/>
      <c r="M166" s="78"/>
      <c r="N166" s="78"/>
      <c r="O166" s="7"/>
    </row>
    <row r="167" spans="1:15" x14ac:dyDescent="0.25">
      <c r="A167" s="73">
        <v>45394</v>
      </c>
      <c r="B167" s="41">
        <f>Portafolio!F167</f>
        <v>8.5896815167550832E-3</v>
      </c>
      <c r="C167" s="41">
        <f>Portafolio!G167</f>
        <v>-1.3125590939175541E-2</v>
      </c>
      <c r="D167" s="41">
        <f>Portafolio!H167</f>
        <v>-6.6864291458487934E-2</v>
      </c>
      <c r="E167" s="41">
        <f>Portafolio!I167</f>
        <v>-6.7217247231749887E-3</v>
      </c>
      <c r="F167" s="75">
        <f>Portafolio!J167</f>
        <v>-3.0246366724337927E-2</v>
      </c>
      <c r="G167" s="41"/>
      <c r="H167" s="41"/>
      <c r="I167" s="78"/>
      <c r="J167" s="78"/>
      <c r="K167" s="78"/>
      <c r="L167" s="33"/>
      <c r="M167" s="78"/>
      <c r="N167" s="78"/>
      <c r="O167" s="7"/>
    </row>
    <row r="168" spans="1:15" x14ac:dyDescent="0.25">
      <c r="A168" s="73">
        <v>45397</v>
      </c>
      <c r="B168" s="41">
        <f>Portafolio!F168</f>
        <v>-2.2106106529132866E-2</v>
      </c>
      <c r="C168" s="41">
        <f>Portafolio!G168</f>
        <v>-2.4050333635455131E-3</v>
      </c>
      <c r="D168" s="41">
        <f>Portafolio!H168</f>
        <v>5.4697060967347623E-4</v>
      </c>
      <c r="E168" s="41">
        <f>Portafolio!I168</f>
        <v>-4.3010263731349009E-3</v>
      </c>
      <c r="F168" s="75">
        <f>Portafolio!J168</f>
        <v>-5.6513111627722696E-3</v>
      </c>
      <c r="G168" s="41"/>
      <c r="H168" s="41"/>
      <c r="I168" s="78"/>
      <c r="J168" s="78"/>
      <c r="K168" s="78"/>
      <c r="L168" s="33"/>
      <c r="M168" s="78"/>
      <c r="N168" s="78"/>
      <c r="O168" s="7"/>
    </row>
    <row r="169" spans="1:15" x14ac:dyDescent="0.25">
      <c r="A169" s="73">
        <v>45398</v>
      </c>
      <c r="B169" s="41">
        <f>Portafolio!F169</f>
        <v>-1.9353292388622649E-2</v>
      </c>
      <c r="C169" s="41">
        <f>Portafolio!G169</f>
        <v>-1.3769359849297128E-3</v>
      </c>
      <c r="D169" s="41">
        <f>Portafolio!H169</f>
        <v>-1.1493392825475091E-2</v>
      </c>
      <c r="E169" s="41">
        <f>Portafolio!I169</f>
        <v>-9.2793792839827582E-3</v>
      </c>
      <c r="F169" s="75">
        <f>Portafolio!J169</f>
        <v>-1.1933324263826817E-2</v>
      </c>
      <c r="G169" s="41"/>
      <c r="H169" s="41"/>
      <c r="I169" s="78"/>
      <c r="J169" s="78"/>
      <c r="K169" s="78"/>
      <c r="L169" s="33"/>
      <c r="M169" s="78"/>
      <c r="N169" s="78"/>
      <c r="O169" s="7"/>
    </row>
    <row r="170" spans="1:15" x14ac:dyDescent="0.25">
      <c r="A170" s="73">
        <v>45399</v>
      </c>
      <c r="B170" s="41">
        <f>Portafolio!F170</f>
        <v>-8.1807529156866562E-3</v>
      </c>
      <c r="C170" s="41">
        <f>Portafolio!G170</f>
        <v>7.7206836858722564E-3</v>
      </c>
      <c r="D170" s="41">
        <f>Portafolio!H170</f>
        <v>-3.9902601949420831E-3</v>
      </c>
      <c r="E170" s="41">
        <f>Portafolio!I170</f>
        <v>1.8628149729069926E-3</v>
      </c>
      <c r="F170" s="75">
        <f>Portafolio!J170</f>
        <v>-2.4608274972705148E-3</v>
      </c>
      <c r="G170" s="41"/>
      <c r="H170" s="41"/>
      <c r="I170" s="78"/>
      <c r="J170" s="78"/>
      <c r="K170" s="78"/>
      <c r="L170" s="33"/>
      <c r="M170" s="78"/>
      <c r="N170" s="78"/>
      <c r="O170" s="7"/>
    </row>
    <row r="171" spans="1:15" x14ac:dyDescent="0.25">
      <c r="A171" s="73">
        <v>45400</v>
      </c>
      <c r="B171" s="41">
        <f>Portafolio!F171</f>
        <v>-5.7307029681765223E-3</v>
      </c>
      <c r="C171" s="41">
        <f>Portafolio!G171</f>
        <v>6.8132245978021052E-3</v>
      </c>
      <c r="D171" s="41">
        <f>Portafolio!H171</f>
        <v>6.4760434973849422E-3</v>
      </c>
      <c r="E171" s="41">
        <f>Portafolio!I171</f>
        <v>1.2943127412559438E-2</v>
      </c>
      <c r="F171" s="75">
        <f>Portafolio!J171</f>
        <v>6.141074302354505E-3</v>
      </c>
      <c r="G171" s="41"/>
      <c r="H171" s="41"/>
      <c r="I171" s="78"/>
      <c r="J171" s="78"/>
      <c r="K171" s="78"/>
      <c r="L171" s="33"/>
      <c r="M171" s="78"/>
      <c r="N171" s="78"/>
      <c r="O171" s="7"/>
    </row>
    <row r="172" spans="1:15" x14ac:dyDescent="0.25">
      <c r="A172" s="73">
        <v>45401</v>
      </c>
      <c r="B172" s="41">
        <f>Portafolio!F172</f>
        <v>-1.2287828139873455E-2</v>
      </c>
      <c r="C172" s="41">
        <f>Portafolio!G172</f>
        <v>2.1162958107073866E-2</v>
      </c>
      <c r="D172" s="41">
        <f>Portafolio!H172</f>
        <v>2.4793566191605932E-2</v>
      </c>
      <c r="E172" s="41">
        <f>Portafolio!I172</f>
        <v>1.0962394432582713E-2</v>
      </c>
      <c r="F172" s="75">
        <f>Portafolio!J172</f>
        <v>1.2796456943029434E-2</v>
      </c>
      <c r="G172" s="41"/>
      <c r="H172" s="41"/>
      <c r="I172" s="78"/>
      <c r="J172" s="78"/>
      <c r="K172" s="78"/>
      <c r="L172" s="33"/>
      <c r="M172" s="78"/>
      <c r="N172" s="78"/>
      <c r="O172" s="7"/>
    </row>
    <row r="173" spans="1:15" x14ac:dyDescent="0.25">
      <c r="A173" s="73">
        <v>45404</v>
      </c>
      <c r="B173" s="41">
        <f>Portafolio!F173</f>
        <v>5.07788929321121E-3</v>
      </c>
      <c r="C173" s="41">
        <f>Portafolio!G173</f>
        <v>6.2956618817539729E-3</v>
      </c>
      <c r="D173" s="41">
        <f>Portafolio!H173</f>
        <v>1.9243130694284457E-2</v>
      </c>
      <c r="E173" s="41">
        <f>Portafolio!I173</f>
        <v>-1.2187931160931781E-2</v>
      </c>
      <c r="F173" s="75">
        <f>Portafolio!J173</f>
        <v>5.7608140379832506E-3</v>
      </c>
      <c r="G173" s="41"/>
      <c r="H173" s="41"/>
      <c r="I173" s="78"/>
      <c r="J173" s="78"/>
      <c r="K173" s="78"/>
      <c r="L173" s="33"/>
      <c r="M173" s="78"/>
      <c r="N173" s="78"/>
      <c r="O173" s="7"/>
    </row>
    <row r="174" spans="1:15" x14ac:dyDescent="0.25">
      <c r="A174" s="73">
        <v>45405</v>
      </c>
      <c r="B174" s="41">
        <f>Portafolio!F174</f>
        <v>6.3713730744178647E-3</v>
      </c>
      <c r="C174" s="41">
        <f>Portafolio!G174</f>
        <v>1.4852540987510795E-3</v>
      </c>
      <c r="D174" s="41">
        <f>Portafolio!H174</f>
        <v>1.4310268539026554E-2</v>
      </c>
      <c r="E174" s="41">
        <f>Portafolio!I174</f>
        <v>1.1582000481511069E-2</v>
      </c>
      <c r="F174" s="75">
        <f>Portafolio!J174</f>
        <v>1.1324813505728726E-2</v>
      </c>
      <c r="G174" s="41"/>
      <c r="H174" s="41"/>
      <c r="I174" s="78"/>
      <c r="J174" s="78"/>
      <c r="K174" s="78"/>
      <c r="L174" s="33"/>
      <c r="M174" s="78"/>
      <c r="N174" s="78"/>
      <c r="O174" s="7"/>
    </row>
    <row r="175" spans="1:15" x14ac:dyDescent="0.25">
      <c r="A175" s="73">
        <v>45406</v>
      </c>
      <c r="B175" s="41">
        <f>Portafolio!F175</f>
        <v>1.2622341953280228E-2</v>
      </c>
      <c r="C175" s="41">
        <f>Portafolio!G175</f>
        <v>1.4895089026447495E-2</v>
      </c>
      <c r="D175" s="41">
        <f>Portafolio!H175</f>
        <v>4.8803897357337367E-3</v>
      </c>
      <c r="E175" s="41">
        <f>Portafolio!I175</f>
        <v>1.8613569807513386E-2</v>
      </c>
      <c r="F175" s="75">
        <f>Portafolio!J175</f>
        <v>1.1258669061240949E-2</v>
      </c>
      <c r="G175" s="41"/>
      <c r="H175" s="41"/>
      <c r="I175" s="78"/>
      <c r="J175" s="78"/>
      <c r="K175" s="78"/>
      <c r="L175" s="33"/>
      <c r="M175" s="78"/>
      <c r="N175" s="78"/>
      <c r="O175" s="7"/>
    </row>
    <row r="176" spans="1:15" x14ac:dyDescent="0.25">
      <c r="A176" s="73">
        <v>45407</v>
      </c>
      <c r="B176" s="41">
        <f>Portafolio!F176</f>
        <v>5.1340934294748482E-3</v>
      </c>
      <c r="C176" s="41">
        <f>Portafolio!G176</f>
        <v>3.082230575187468E-3</v>
      </c>
      <c r="D176" s="41">
        <f>Portafolio!H176</f>
        <v>1.500784386497234E-3</v>
      </c>
      <c r="E176" s="41">
        <f>Portafolio!I176</f>
        <v>-1.377680211997016E-2</v>
      </c>
      <c r="F176" s="75">
        <f>Portafolio!J176</f>
        <v>-2.6343550378729137E-3</v>
      </c>
      <c r="G176" s="41"/>
      <c r="H176" s="41"/>
      <c r="I176" s="78"/>
      <c r="J176" s="78"/>
      <c r="K176" s="78"/>
      <c r="L176" s="33"/>
      <c r="M176" s="78"/>
      <c r="N176" s="78"/>
      <c r="O176" s="7"/>
    </row>
    <row r="177" spans="1:15" x14ac:dyDescent="0.25">
      <c r="A177" s="73">
        <v>45408</v>
      </c>
      <c r="B177" s="41">
        <f>Portafolio!F177</f>
        <v>-3.4788581331064421E-3</v>
      </c>
      <c r="C177" s="41">
        <f>Portafolio!G177</f>
        <v>0</v>
      </c>
      <c r="D177" s="41">
        <f>Portafolio!H177</f>
        <v>6.2045885918183598E-4</v>
      </c>
      <c r="E177" s="41">
        <f>Portafolio!I177</f>
        <v>1.020115925682203E-2</v>
      </c>
      <c r="F177" s="75">
        <f>Portafolio!J177</f>
        <v>2.8658700770441805E-3</v>
      </c>
      <c r="G177" s="41"/>
      <c r="H177" s="41"/>
      <c r="I177" s="78"/>
      <c r="J177" s="78"/>
      <c r="K177" s="78"/>
      <c r="L177" s="33"/>
      <c r="M177" s="78"/>
      <c r="N177" s="78"/>
      <c r="O177" s="7"/>
    </row>
    <row r="178" spans="1:15" x14ac:dyDescent="0.25">
      <c r="A178" s="73">
        <v>45411</v>
      </c>
      <c r="B178" s="41">
        <f>Portafolio!F178</f>
        <v>2.4505258851654717E-2</v>
      </c>
      <c r="C178" s="41">
        <f>Portafolio!G178</f>
        <v>4.8472846158211921E-3</v>
      </c>
      <c r="D178" s="41">
        <f>Portafolio!H178</f>
        <v>-1.0859387138235847E-3</v>
      </c>
      <c r="E178" s="41">
        <f>Portafolio!I178</f>
        <v>1.5990897700798735E-2</v>
      </c>
      <c r="F178" s="75">
        <f>Portafolio!J178</f>
        <v>9.7610369015713565E-3</v>
      </c>
      <c r="G178" s="41"/>
      <c r="H178" s="41"/>
      <c r="I178" s="78"/>
      <c r="J178" s="78"/>
      <c r="K178" s="78"/>
      <c r="L178" s="33"/>
      <c r="M178" s="78"/>
      <c r="N178" s="78"/>
      <c r="O178" s="7"/>
    </row>
    <row r="179" spans="1:15" x14ac:dyDescent="0.25">
      <c r="A179" s="73">
        <v>45412</v>
      </c>
      <c r="B179" s="41">
        <f>Portafolio!F179</f>
        <v>-1.8439790545778333E-2</v>
      </c>
      <c r="C179" s="41">
        <f>Portafolio!G179</f>
        <v>-4.3615431401830369E-3</v>
      </c>
      <c r="D179" s="41">
        <f>Portafolio!H179</f>
        <v>-7.9996022089060346E-3</v>
      </c>
      <c r="E179" s="41">
        <f>Portafolio!I179</f>
        <v>-7.6674124514332052E-3</v>
      </c>
      <c r="F179" s="76">
        <f>Portafolio!J179</f>
        <v>-9.8249133735717059E-3</v>
      </c>
      <c r="G179" s="41"/>
      <c r="H179" s="41"/>
      <c r="I179" s="78"/>
      <c r="J179" s="78"/>
      <c r="K179" s="78"/>
      <c r="L179" s="33"/>
      <c r="M179" s="78"/>
      <c r="N179" s="78"/>
      <c r="O179" s="7"/>
    </row>
    <row r="180" spans="1:15" x14ac:dyDescent="0.25">
      <c r="A180" s="25">
        <v>45413</v>
      </c>
      <c r="B180" s="41">
        <f>Portafolio!F180</f>
        <v>-6.0654683058762593E-3</v>
      </c>
      <c r="C180" s="41">
        <f>Portafolio!G180</f>
        <v>2.5869042305606007E-3</v>
      </c>
      <c r="D180" s="41">
        <f>Portafolio!H180</f>
        <v>6.2565312240965142E-4</v>
      </c>
      <c r="E180" s="41">
        <f>Portafolio!I180</f>
        <v>1.7746003431574375E-3</v>
      </c>
      <c r="F180" s="75">
        <f>Portafolio!J180</f>
        <v>-2.5763063477360479E-4</v>
      </c>
      <c r="G180" s="41">
        <f>STDEV($F$3:F179)*NORMSINV(5%)*SQRT(1)</f>
        <v>-1.2903225567922356E-2</v>
      </c>
      <c r="H180" s="41">
        <f>PERCENTILE($F$3:F179,5%)*SQRT(1)</f>
        <v>-1.1244336762250827E-2</v>
      </c>
      <c r="I180" s="117">
        <v>-3.1282026737184171E-3</v>
      </c>
      <c r="J180" s="118">
        <f>I180</f>
        <v>-3.1282026737184171E-3</v>
      </c>
      <c r="K180" s="78" t="e" cm="1">
        <f t="array" ref="K180">_xll.ROV.RiskSim.RSFunctions.RSForecastStatistic(J180,"Percentile0.05")*SQRT(1)</f>
        <v>#VALUE!</v>
      </c>
      <c r="L180" s="33"/>
      <c r="M180" s="81">
        <f>IF(F180&lt;=G180,1,0)</f>
        <v>0</v>
      </c>
      <c r="N180" s="81">
        <f>IF(F180&lt;=H180,1,0)</f>
        <v>0</v>
      </c>
      <c r="O180" s="81" t="e">
        <f>IF(F180&lt;=K180,1,0)</f>
        <v>#VALUE!</v>
      </c>
    </row>
    <row r="181" spans="1:15" x14ac:dyDescent="0.25">
      <c r="A181" s="25">
        <v>45414</v>
      </c>
      <c r="B181" s="41">
        <f>Portafolio!F181</f>
        <v>2.1792612899963495E-2</v>
      </c>
      <c r="C181" s="41">
        <f>Portafolio!G181</f>
        <v>9.683988994642935E-4</v>
      </c>
      <c r="D181" s="41">
        <f>Portafolio!H181</f>
        <v>-1.0429762752333207E-3</v>
      </c>
      <c r="E181" s="41">
        <f>Portafolio!I181</f>
        <v>-5.9277432873759113E-3</v>
      </c>
      <c r="F181" s="75">
        <f>Portafolio!J181</f>
        <v>2.0164309576452869E-3</v>
      </c>
      <c r="G181" s="41">
        <f>STDEV($F$3:F180)*NORMSINV(5%)*SQRT(1)</f>
        <v>-1.2867728723633948E-2</v>
      </c>
      <c r="H181" s="41">
        <f>PERCENTILE($F$3:F180,5%)*SQRT(1)</f>
        <v>-1.120433948161923E-2</v>
      </c>
      <c r="I181" s="117">
        <v>3.1372115731153588E-2</v>
      </c>
      <c r="J181" s="118">
        <f>I181</f>
        <v>3.1372115731153588E-2</v>
      </c>
      <c r="K181" s="78" t="e" cm="1">
        <f t="array" ref="K181">_xll.ROV.RiskSim.RSFunctions.RSForecastStatistic(J181,"Percentile0.05")*SQRT(1)</f>
        <v>#VALUE!</v>
      </c>
      <c r="L181" s="33"/>
      <c r="M181" s="81">
        <f t="shared" ref="M181:M244" si="7">IF(F181&lt;=G181,1,0)</f>
        <v>0</v>
      </c>
      <c r="N181" s="81">
        <f t="shared" ref="N181:N244" si="8">IF(F181&lt;=H181,1,0)</f>
        <v>0</v>
      </c>
      <c r="O181" s="81" t="e">
        <f t="shared" ref="O181:O244" si="9">IF(F181&lt;=K181,1,0)</f>
        <v>#VALUE!</v>
      </c>
    </row>
    <row r="182" spans="1:15" x14ac:dyDescent="0.25">
      <c r="A182" s="25">
        <v>45415</v>
      </c>
      <c r="B182" s="41">
        <f>Portafolio!F182</f>
        <v>5.8095544508652106E-2</v>
      </c>
      <c r="C182" s="41">
        <f>Portafolio!G182</f>
        <v>2.8994529241732746E-3</v>
      </c>
      <c r="D182" s="41">
        <f>Portafolio!H182</f>
        <v>-6.0183515082071516E-3</v>
      </c>
      <c r="E182" s="41">
        <f>Portafolio!I182</f>
        <v>1.7820997373106853E-3</v>
      </c>
      <c r="F182" s="75">
        <f>Portafolio!J182</f>
        <v>9.6391400005362733E-3</v>
      </c>
      <c r="G182" s="41">
        <f>STDEV($F$3:F181)*NORMSINV(5%)*SQRT(1)</f>
        <v>-1.2832094947234246E-2</v>
      </c>
      <c r="H182" s="41">
        <f>PERCENTILE($F$3:F181,5%)*SQRT(1)</f>
        <v>-1.116434220098763E-2</v>
      </c>
      <c r="I182" s="117">
        <v>3.1085424657756244E-3</v>
      </c>
      <c r="J182" s="118">
        <f t="shared" ref="J182:J245" si="10">I182</f>
        <v>3.1085424657756244E-3</v>
      </c>
      <c r="K182" s="78" t="e" cm="1">
        <f t="array" ref="K182">_xll.ROV.RiskSim.RSFunctions.RSForecastStatistic(J182,"Percentile0.05")*SQRT(1)</f>
        <v>#VALUE!</v>
      </c>
      <c r="L182" s="33"/>
      <c r="M182" s="81">
        <f t="shared" si="7"/>
        <v>0</v>
      </c>
      <c r="N182" s="81">
        <f t="shared" si="8"/>
        <v>0</v>
      </c>
      <c r="O182" s="81" t="e">
        <f t="shared" si="9"/>
        <v>#VALUE!</v>
      </c>
    </row>
    <row r="183" spans="1:15" x14ac:dyDescent="0.25">
      <c r="A183" s="25">
        <v>45418</v>
      </c>
      <c r="B183" s="41">
        <f>Portafolio!F183</f>
        <v>-9.1483674173388676E-3</v>
      </c>
      <c r="C183" s="41">
        <f>Portafolio!G183</f>
        <v>2.8910542328630683E-3</v>
      </c>
      <c r="D183" s="41">
        <f>Portafolio!H183</f>
        <v>7.7907210062601899E-3</v>
      </c>
      <c r="E183" s="41">
        <f>Portafolio!I183</f>
        <v>8.2741716697485573E-3</v>
      </c>
      <c r="F183" s="75">
        <f>Portafolio!J183</f>
        <v>4.3701257264089095E-3</v>
      </c>
      <c r="G183" s="41">
        <f>STDEV($F$3:F182)*NORMSINV(5%)*SQRT(1)</f>
        <v>-1.2839509645778416E-2</v>
      </c>
      <c r="H183" s="41">
        <f>PERCENTILE($F$3:F182,5%)*SQRT(1)</f>
        <v>-1.1124344920356029E-2</v>
      </c>
      <c r="I183" s="117">
        <v>4.2511307127907974E-3</v>
      </c>
      <c r="J183" s="118">
        <f t="shared" si="10"/>
        <v>4.2511307127907974E-3</v>
      </c>
      <c r="K183" s="78" t="e" cm="1">
        <f t="array" ref="K183">_xll.ROV.RiskSim.RSFunctions.RSForecastStatistic(J183,"Percentile0.05")*SQRT(1)</f>
        <v>#VALUE!</v>
      </c>
      <c r="L183" s="33"/>
      <c r="M183" s="81">
        <f t="shared" si="7"/>
        <v>0</v>
      </c>
      <c r="N183" s="81">
        <f t="shared" si="8"/>
        <v>0</v>
      </c>
      <c r="O183" s="81" t="e">
        <f t="shared" si="9"/>
        <v>#VALUE!</v>
      </c>
    </row>
    <row r="184" spans="1:15" x14ac:dyDescent="0.25">
      <c r="A184" s="25">
        <v>45419</v>
      </c>
      <c r="B184" s="41">
        <f>Portafolio!F184</f>
        <v>3.7898712813242458E-3</v>
      </c>
      <c r="C184" s="41">
        <f>Portafolio!G184</f>
        <v>4.3210584019733201E-3</v>
      </c>
      <c r="D184" s="41">
        <f>Portafolio!H184</f>
        <v>-1.3029561227812455E-3</v>
      </c>
      <c r="E184" s="41">
        <f>Portafolio!I184</f>
        <v>5.283244107095986E-3</v>
      </c>
      <c r="F184" s="75">
        <f>Portafolio!J184</f>
        <v>2.0645390083400394E-3</v>
      </c>
      <c r="G184" s="41">
        <f>STDEV($F$3:F183)*NORMSINV(5%)*SQRT(1)</f>
        <v>-1.2810064320451909E-2</v>
      </c>
      <c r="H184" s="41">
        <f>PERCENTILE($F$3:F183,5%)*SQRT(1)</f>
        <v>-1.1084347639724431E-2</v>
      </c>
      <c r="I184" s="117">
        <v>-5.1213461504473826E-3</v>
      </c>
      <c r="J184" s="118">
        <f t="shared" si="10"/>
        <v>-5.1213461504473826E-3</v>
      </c>
      <c r="K184" s="78" t="e" cm="1">
        <f t="array" ref="K184">_xll.ROV.RiskSim.RSFunctions.RSForecastStatistic(J184,"Percentile0.05")*SQRT(1)</f>
        <v>#VALUE!</v>
      </c>
      <c r="L184" s="33"/>
      <c r="M184" s="81">
        <f t="shared" si="7"/>
        <v>0</v>
      </c>
      <c r="N184" s="81">
        <f t="shared" si="8"/>
        <v>0</v>
      </c>
      <c r="O184" s="81" t="e">
        <f t="shared" si="9"/>
        <v>#VALUE!</v>
      </c>
    </row>
    <row r="185" spans="1:15" x14ac:dyDescent="0.25">
      <c r="A185" s="25">
        <v>45420</v>
      </c>
      <c r="B185" s="41">
        <f>Portafolio!F185</f>
        <v>1.8624377821563668E-3</v>
      </c>
      <c r="C185" s="41">
        <f>Portafolio!G185</f>
        <v>3.666217842342803E-3</v>
      </c>
      <c r="D185" s="41">
        <f>Portafolio!H185</f>
        <v>2.0134915133947339E-2</v>
      </c>
      <c r="E185" s="41">
        <f>Portafolio!I185</f>
        <v>1.7549955781686565E-3</v>
      </c>
      <c r="F185" s="75">
        <f>Portafolio!J185</f>
        <v>9.8964805338732417E-3</v>
      </c>
      <c r="G185" s="41">
        <f>STDEV($F$3:F184)*NORMSINV(5%)*SQRT(1)</f>
        <v>-1.2775157944657485E-2</v>
      </c>
      <c r="H185" s="41">
        <f>PERCENTILE($F$3:F184,5%)*SQRT(1)</f>
        <v>-1.1073262531755347E-2</v>
      </c>
      <c r="I185" s="117">
        <v>4.0985332921715609E-3</v>
      </c>
      <c r="J185" s="118">
        <f t="shared" si="10"/>
        <v>4.0985332921715609E-3</v>
      </c>
      <c r="K185" s="78" t="e" cm="1">
        <f t="array" ref="K185">_xll.ROV.RiskSim.RSFunctions.RSForecastStatistic(J185,"Percentile0.05")*SQRT(1)</f>
        <v>#VALUE!</v>
      </c>
      <c r="L185" s="33"/>
      <c r="M185" s="81">
        <f t="shared" si="7"/>
        <v>0</v>
      </c>
      <c r="N185" s="81">
        <f t="shared" si="8"/>
        <v>0</v>
      </c>
      <c r="O185" s="81" t="e">
        <f t="shared" si="9"/>
        <v>#VALUE!</v>
      </c>
    </row>
    <row r="186" spans="1:15" x14ac:dyDescent="0.25">
      <c r="A186" s="25">
        <v>45421</v>
      </c>
      <c r="B186" s="41">
        <f>Portafolio!F186</f>
        <v>9.9644209184128335E-3</v>
      </c>
      <c r="C186" s="41">
        <f>Portafolio!G186</f>
        <v>4.7729304993157585E-4</v>
      </c>
      <c r="D186" s="41">
        <f>Portafolio!H186</f>
        <v>9.4112742907778765E-3</v>
      </c>
      <c r="E186" s="41">
        <f>Portafolio!I186</f>
        <v>4.0827757174903999E-3</v>
      </c>
      <c r="F186" s="75">
        <f>Portafolio!J186</f>
        <v>7.4393189277554839E-3</v>
      </c>
      <c r="G186" s="41">
        <f>STDEV($F$3:F185)*NORMSINV(5%)*SQRT(1)</f>
        <v>-1.2784671425154328E-2</v>
      </c>
      <c r="H186" s="41">
        <f>PERCENTILE($F$3:F185,5%)*SQRT(1)</f>
        <v>-1.1062177423786261E-2</v>
      </c>
      <c r="I186" s="117">
        <v>9.2068779035318921E-3</v>
      </c>
      <c r="J186" s="118">
        <f t="shared" si="10"/>
        <v>9.2068779035318921E-3</v>
      </c>
      <c r="K186" s="78" t="e" cm="1">
        <f t="array" ref="K186">_xll.ROV.RiskSim.RSFunctions.RSForecastStatistic(J186,"Percentile0.05")*SQRT(1)</f>
        <v>#VALUE!</v>
      </c>
      <c r="L186" s="33"/>
      <c r="M186" s="81">
        <f t="shared" si="7"/>
        <v>0</v>
      </c>
      <c r="N186" s="81">
        <f t="shared" si="8"/>
        <v>0</v>
      </c>
      <c r="O186" s="81" t="e">
        <f t="shared" si="9"/>
        <v>#VALUE!</v>
      </c>
    </row>
    <row r="187" spans="1:15" x14ac:dyDescent="0.25">
      <c r="A187" s="25">
        <v>45422</v>
      </c>
      <c r="B187" s="41">
        <f>Portafolio!F187</f>
        <v>-6.9140777525400921E-3</v>
      </c>
      <c r="C187" s="41">
        <f>Portafolio!G187</f>
        <v>6.0250352963449492E-3</v>
      </c>
      <c r="D187" s="41">
        <f>Portafolio!H187</f>
        <v>6.4097849393042125E-3</v>
      </c>
      <c r="E187" s="41">
        <f>Portafolio!I187</f>
        <v>-5.8223411107649701E-4</v>
      </c>
      <c r="F187" s="75">
        <f>Portafolio!J187</f>
        <v>1.4848421374378694E-3</v>
      </c>
      <c r="G187" s="41">
        <f>STDEV($F$3:F186)*NORMSINV(5%)*SQRT(1)</f>
        <v>-1.2772382433178645E-2</v>
      </c>
      <c r="H187" s="41">
        <f>PERCENTILE($F$3:F186,5%)*SQRT(1)</f>
        <v>-1.1051092315817176E-2</v>
      </c>
      <c r="I187" s="117">
        <v>-6.2611478918591181E-4</v>
      </c>
      <c r="J187" s="118">
        <f t="shared" si="10"/>
        <v>-6.2611478918591181E-4</v>
      </c>
      <c r="K187" s="78" t="e" cm="1">
        <f t="array" ref="K187">_xll.ROV.RiskSim.RSFunctions.RSForecastStatistic(J187,"Percentile0.05")*SQRT(1)</f>
        <v>#VALUE!</v>
      </c>
      <c r="L187" s="33"/>
      <c r="M187" s="81">
        <f t="shared" si="7"/>
        <v>0</v>
      </c>
      <c r="N187" s="81">
        <f t="shared" si="8"/>
        <v>0</v>
      </c>
      <c r="O187" s="81" t="e">
        <f t="shared" si="9"/>
        <v>#VALUE!</v>
      </c>
    </row>
    <row r="188" spans="1:15" x14ac:dyDescent="0.25">
      <c r="A188" s="25">
        <v>45425</v>
      </c>
      <c r="B188" s="41">
        <f>Portafolio!F188</f>
        <v>1.7491613013872163E-2</v>
      </c>
      <c r="C188" s="41">
        <f>Portafolio!G188</f>
        <v>5.0457831514656758E-3</v>
      </c>
      <c r="D188" s="41">
        <f>Portafolio!H188</f>
        <v>-2.0125493872400897E-4</v>
      </c>
      <c r="E188" s="41">
        <f>Portafolio!I188</f>
        <v>5.2280020464313707E-3</v>
      </c>
      <c r="F188" s="75">
        <f>Portafolio!J188</f>
        <v>5.2894175070424595E-3</v>
      </c>
      <c r="G188" s="41">
        <f>STDEV($F$3:F187)*NORMSINV(5%)*SQRT(1)</f>
        <v>-1.2737674869664232E-2</v>
      </c>
      <c r="H188" s="41">
        <f>PERCENTILE($F$3:F187,5%)*SQRT(1)</f>
        <v>-1.1040007207848092E-2</v>
      </c>
      <c r="I188" s="117">
        <v>6.2587809373209052E-3</v>
      </c>
      <c r="J188" s="118">
        <f t="shared" si="10"/>
        <v>6.2587809373209052E-3</v>
      </c>
      <c r="K188" s="78" t="e" cm="1">
        <f t="array" ref="K188">_xll.ROV.RiskSim.RSFunctions.RSForecastStatistic(J188,"Percentile0.05")*SQRT(1)</f>
        <v>#VALUE!</v>
      </c>
      <c r="L188" s="33"/>
      <c r="M188" s="81">
        <f t="shared" si="7"/>
        <v>0</v>
      </c>
      <c r="N188" s="81">
        <f t="shared" si="8"/>
        <v>0</v>
      </c>
      <c r="O188" s="81" t="e">
        <f t="shared" si="9"/>
        <v>#VALUE!</v>
      </c>
    </row>
    <row r="189" spans="1:15" x14ac:dyDescent="0.25">
      <c r="A189" s="25">
        <v>45426</v>
      </c>
      <c r="B189" s="41">
        <f>Portafolio!F189</f>
        <v>6.1545058292852206E-3</v>
      </c>
      <c r="C189" s="41">
        <f>Portafolio!G189</f>
        <v>-7.578230471947678E-3</v>
      </c>
      <c r="D189" s="41">
        <f>Portafolio!H189</f>
        <v>1.3891880096165623E-2</v>
      </c>
      <c r="E189" s="41">
        <f>Portafolio!I189</f>
        <v>2.3147859350525577E-3</v>
      </c>
      <c r="F189" s="75">
        <f>Portafolio!J189</f>
        <v>7.741590600439551E-3</v>
      </c>
      <c r="G189" s="41">
        <f>STDEV($F$3:F188)*NORMSINV(5%)*SQRT(1)</f>
        <v>-1.271277588628319E-2</v>
      </c>
      <c r="H189" s="41">
        <f>PERCENTILE($F$3:F188,5%)*SQRT(1)</f>
        <v>-1.1028922099879008E-2</v>
      </c>
      <c r="I189" s="117">
        <v>-6.9808144847706873E-3</v>
      </c>
      <c r="J189" s="118">
        <f t="shared" si="10"/>
        <v>-6.9808144847706873E-3</v>
      </c>
      <c r="K189" s="78" t="e" cm="1">
        <f t="array" ref="K189">_xll.ROV.RiskSim.RSFunctions.RSForecastStatistic(J189,"Percentile0.05")*SQRT(1)</f>
        <v>#VALUE!</v>
      </c>
      <c r="L189" s="33"/>
      <c r="M189" s="81">
        <f t="shared" si="7"/>
        <v>0</v>
      </c>
      <c r="N189" s="81">
        <f t="shared" si="8"/>
        <v>0</v>
      </c>
      <c r="O189" s="81" t="e">
        <f t="shared" si="9"/>
        <v>#VALUE!</v>
      </c>
    </row>
    <row r="190" spans="1:15" x14ac:dyDescent="0.25">
      <c r="A190" s="25">
        <v>45427</v>
      </c>
      <c r="B190" s="41">
        <f>Portafolio!F190</f>
        <v>1.2143861705092206E-2</v>
      </c>
      <c r="C190" s="41">
        <f>Portafolio!G190</f>
        <v>4.7533860586955039E-4</v>
      </c>
      <c r="D190" s="41">
        <f>Portafolio!H190</f>
        <v>2.9731023414911141E-3</v>
      </c>
      <c r="E190" s="41">
        <f>Portafolio!I190</f>
        <v>1.732579879352201E-3</v>
      </c>
      <c r="F190" s="75">
        <f>Portafolio!J190</f>
        <v>4.2992049997478965E-3</v>
      </c>
      <c r="G190" s="41">
        <f>STDEV($F$3:F189)*NORMSINV(5%)*SQRT(1)</f>
        <v>-1.2702789426311365E-2</v>
      </c>
      <c r="H190" s="41">
        <f>PERCENTILE($F$3:F189,5%)*SQRT(1)</f>
        <v>-1.1017836991909922E-2</v>
      </c>
      <c r="I190" s="117">
        <v>1.0576056069768448E-2</v>
      </c>
      <c r="J190" s="118">
        <f t="shared" si="10"/>
        <v>1.0576056069768448E-2</v>
      </c>
      <c r="K190" s="78" t="e" cm="1">
        <f t="array" ref="K190">_xll.ROV.RiskSim.RSFunctions.RSForecastStatistic(J190,"Percentile0.05")*SQRT(1)</f>
        <v>#VALUE!</v>
      </c>
      <c r="L190" s="33"/>
      <c r="M190" s="81">
        <f t="shared" si="7"/>
        <v>0</v>
      </c>
      <c r="N190" s="81">
        <f t="shared" si="8"/>
        <v>0</v>
      </c>
      <c r="O190" s="81" t="e">
        <f t="shared" si="9"/>
        <v>#VALUE!</v>
      </c>
    </row>
    <row r="191" spans="1:15" x14ac:dyDescent="0.25">
      <c r="A191" s="25">
        <v>45428</v>
      </c>
      <c r="B191" s="41">
        <f>Portafolio!F191</f>
        <v>6.3229391275216771E-4</v>
      </c>
      <c r="C191" s="41">
        <f>Portafolio!G191</f>
        <v>3.0051413878821489E-3</v>
      </c>
      <c r="D191" s="41">
        <f>Portafolio!H191</f>
        <v>1.7796277524522572E-3</v>
      </c>
      <c r="E191" s="41">
        <f>Portafolio!I191</f>
        <v>-1.732579879352136E-3</v>
      </c>
      <c r="F191" s="75">
        <f>Portafolio!J191</f>
        <v>4.690148869109129E-4</v>
      </c>
      <c r="G191" s="41">
        <f>STDEV($F$3:F190)*NORMSINV(5%)*SQRT(1)</f>
        <v>-1.267403734247996E-2</v>
      </c>
      <c r="H191" s="41">
        <f>PERCENTILE($F$3:F190,5%)*SQRT(1)</f>
        <v>-1.1006751883940838E-2</v>
      </c>
      <c r="I191" s="117">
        <v>-1.9094343940237603E-2</v>
      </c>
      <c r="J191" s="118">
        <f t="shared" si="10"/>
        <v>-1.9094343940237603E-2</v>
      </c>
      <c r="K191" s="78" t="e" cm="1">
        <f t="array" ref="K191">_xll.ROV.RiskSim.RSFunctions.RSForecastStatistic(J191,"Percentile0.05")*SQRT(1)</f>
        <v>#VALUE!</v>
      </c>
      <c r="L191" s="33"/>
      <c r="M191" s="81">
        <f t="shared" si="7"/>
        <v>0</v>
      </c>
      <c r="N191" s="81">
        <f t="shared" si="8"/>
        <v>0</v>
      </c>
      <c r="O191" s="81" t="e">
        <f t="shared" si="9"/>
        <v>#VALUE!</v>
      </c>
    </row>
    <row r="192" spans="1:15" x14ac:dyDescent="0.25">
      <c r="A192" s="25">
        <v>45429</v>
      </c>
      <c r="B192" s="41">
        <f>Portafolio!F192</f>
        <v>1.5802948487189222E-4</v>
      </c>
      <c r="C192" s="41">
        <f>Portafolio!G192</f>
        <v>-4.5904615610439566E-3</v>
      </c>
      <c r="D192" s="41">
        <f>Portafolio!H192</f>
        <v>1.1393284747523526E-2</v>
      </c>
      <c r="E192" s="41">
        <f>Portafolio!I192</f>
        <v>5.7637472026845571E-3</v>
      </c>
      <c r="F192" s="75">
        <f>Portafolio!J192</f>
        <v>6.6867282502597282E-3</v>
      </c>
      <c r="G192" s="41">
        <f>STDEV($F$3:F191)*NORMSINV(5%)*SQRT(1)</f>
        <v>-1.2640650358390985E-2</v>
      </c>
      <c r="H192" s="41">
        <f>PERCENTILE($F$3:F191,5%)*SQRT(1)</f>
        <v>-1.0995666775971753E-2</v>
      </c>
      <c r="I192" s="117">
        <v>-3.4078762106124795E-3</v>
      </c>
      <c r="J192" s="118">
        <f t="shared" si="10"/>
        <v>-3.4078762106124795E-3</v>
      </c>
      <c r="K192" s="78" t="e" cm="1">
        <f t="array" ref="K192">_xll.ROV.RiskSim.RSFunctions.RSForecastStatistic(J192,"Percentile0.05")*SQRT(1)</f>
        <v>#VALUE!</v>
      </c>
      <c r="L192" s="33"/>
      <c r="M192" s="81">
        <f t="shared" si="7"/>
        <v>0</v>
      </c>
      <c r="N192" s="81">
        <f t="shared" si="8"/>
        <v>0</v>
      </c>
      <c r="O192" s="81" t="e">
        <f t="shared" si="9"/>
        <v>#VALUE!</v>
      </c>
    </row>
    <row r="193" spans="1:15" x14ac:dyDescent="0.25">
      <c r="A193" s="25">
        <v>45432</v>
      </c>
      <c r="B193" s="41">
        <f>Portafolio!F193</f>
        <v>6.1431644627328542E-3</v>
      </c>
      <c r="C193" s="41">
        <f>Portafolio!G193</f>
        <v>-7.3248867997968373E-3</v>
      </c>
      <c r="D193" s="41">
        <f>Portafolio!H193</f>
        <v>-4.6015528245516947E-2</v>
      </c>
      <c r="E193" s="41">
        <f>Portafolio!I193</f>
        <v>6.8728485226429662E-3</v>
      </c>
      <c r="F193" s="75">
        <f>Portafolio!J193</f>
        <v>-1.6993383491286342E-2</v>
      </c>
      <c r="G193" s="41">
        <f>STDEV($F$3:F192)*NORMSINV(5%)*SQRT(1)</f>
        <v>-1.2623735497930035E-2</v>
      </c>
      <c r="H193" s="41">
        <f>PERCENTILE($F$3:F192,5%)*SQRT(1)</f>
        <v>-1.0984581668002667E-2</v>
      </c>
      <c r="I193" s="117">
        <v>-1.0139927710651076E-4</v>
      </c>
      <c r="J193" s="118">
        <f t="shared" si="10"/>
        <v>-1.0139927710651076E-4</v>
      </c>
      <c r="K193" s="78" t="e" cm="1">
        <f t="array" ref="K193">_xll.ROV.RiskSim.RSFunctions.RSForecastStatistic(J193,"Percentile0.05")*SQRT(1)</f>
        <v>#VALUE!</v>
      </c>
      <c r="L193" s="33"/>
      <c r="M193" s="81">
        <f t="shared" si="7"/>
        <v>1</v>
      </c>
      <c r="N193" s="81">
        <f t="shared" si="8"/>
        <v>1</v>
      </c>
      <c r="O193" s="81" t="e">
        <f t="shared" si="9"/>
        <v>#VALUE!</v>
      </c>
    </row>
    <row r="194" spans="1:15" x14ac:dyDescent="0.25">
      <c r="A194" s="25">
        <v>45433</v>
      </c>
      <c r="B194" s="41">
        <f>Portafolio!F194</f>
        <v>6.8338906269820778E-3</v>
      </c>
      <c r="C194" s="41">
        <f>Portafolio!G194</f>
        <v>5.4192175886679812E-3</v>
      </c>
      <c r="D194" s="41">
        <f>Portafolio!H194</f>
        <v>1.9944982273812171E-2</v>
      </c>
      <c r="E194" s="41">
        <f>Portafolio!I194</f>
        <v>-1.4372182648414963E-2</v>
      </c>
      <c r="F194" s="75">
        <f>Portafolio!J194</f>
        <v>5.6781425033624287E-3</v>
      </c>
      <c r="G194" s="41">
        <f>STDEV($F$3:F193)*NORMSINV(5%)*SQRT(1)</f>
        <v>-1.2777268901445689E-2</v>
      </c>
      <c r="H194" s="41">
        <f>PERCENTILE($F$3:F193,5%)*SQRT(1)</f>
        <v>-1.1484320446040424E-2</v>
      </c>
      <c r="I194" s="117">
        <v>1.0298755116185799E-3</v>
      </c>
      <c r="J194" s="118">
        <f t="shared" si="10"/>
        <v>1.0298755116185799E-3</v>
      </c>
      <c r="K194" s="78" t="e" cm="1">
        <f t="array" ref="K194">_xll.ROV.RiskSim.RSFunctions.RSForecastStatistic(J194,"Percentile0.05")*SQRT(1)</f>
        <v>#VALUE!</v>
      </c>
      <c r="L194" s="33"/>
      <c r="M194" s="81">
        <f t="shared" si="7"/>
        <v>0</v>
      </c>
      <c r="N194" s="81">
        <f t="shared" si="8"/>
        <v>0</v>
      </c>
      <c r="O194" s="81" t="e">
        <f t="shared" si="9"/>
        <v>#VALUE!</v>
      </c>
    </row>
    <row r="195" spans="1:15" x14ac:dyDescent="0.25">
      <c r="A195" s="25">
        <v>45434</v>
      </c>
      <c r="B195" s="41">
        <f>Portafolio!F195</f>
        <v>-7.5669526869904195E-3</v>
      </c>
      <c r="C195" s="41">
        <f>Portafolio!G195</f>
        <v>1.4295762641888972E-3</v>
      </c>
      <c r="D195" s="41">
        <f>Portafolio!H195</f>
        <v>-6.0830483624738684E-3</v>
      </c>
      <c r="E195" s="41">
        <f>Portafolio!I195</f>
        <v>1.3229934834084765E-2</v>
      </c>
      <c r="F195" s="75">
        <f>Portafolio!J195</f>
        <v>1.524966103229634E-4</v>
      </c>
      <c r="G195" s="41">
        <f>STDEV($F$3:F194)*NORMSINV(5%)*SQRT(1)</f>
        <v>-1.2754854309700654E-2</v>
      </c>
      <c r="H195" s="41">
        <f>PERCENTILE($F$3:F194,5%)*SQRT(1)</f>
        <v>-1.1444323165408825E-2</v>
      </c>
      <c r="I195" s="117">
        <v>-2.997618191407001E-3</v>
      </c>
      <c r="J195" s="118">
        <f t="shared" si="10"/>
        <v>-2.997618191407001E-3</v>
      </c>
      <c r="K195" s="78" t="e" cm="1">
        <f t="array" ref="K195">_xll.ROV.RiskSim.RSFunctions.RSForecastStatistic(J195,"Percentile0.05")*SQRT(1)</f>
        <v>#VALUE!</v>
      </c>
      <c r="L195" s="33"/>
      <c r="M195" s="81">
        <f t="shared" si="7"/>
        <v>0</v>
      </c>
      <c r="N195" s="81">
        <f t="shared" si="8"/>
        <v>0</v>
      </c>
      <c r="O195" s="81" t="e">
        <f t="shared" si="9"/>
        <v>#VALUE!</v>
      </c>
    </row>
    <row r="196" spans="1:15" x14ac:dyDescent="0.25">
      <c r="A196" s="25">
        <v>45435</v>
      </c>
      <c r="B196" s="41">
        <f>Portafolio!F196</f>
        <v>-2.128302424671985E-2</v>
      </c>
      <c r="C196" s="41">
        <f>Portafolio!G196</f>
        <v>-1.454975939193497E-2</v>
      </c>
      <c r="D196" s="41">
        <f>Portafolio!H196</f>
        <v>-7.0339066105817626E-3</v>
      </c>
      <c r="E196" s="41">
        <f>Portafolio!I196</f>
        <v>-1.7157346722541096E-3</v>
      </c>
      <c r="F196" s="75">
        <f>Portafolio!J196</f>
        <v>-8.466960280245097E-3</v>
      </c>
      <c r="G196" s="41">
        <f>STDEV($F$3:F195)*NORMSINV(5%)*SQRT(1)</f>
        <v>-1.2722228059701728E-2</v>
      </c>
      <c r="H196" s="41">
        <f>PERCENTILE($F$3:F195,5%)*SQRT(1)</f>
        <v>-1.1404325884777225E-2</v>
      </c>
      <c r="I196" s="117">
        <v>6.3647318834556526E-3</v>
      </c>
      <c r="J196" s="118">
        <f t="shared" si="10"/>
        <v>6.3647318834556526E-3</v>
      </c>
      <c r="K196" s="78" t="e" cm="1">
        <f t="array" ref="K196">_xll.ROV.RiskSim.RSFunctions.RSForecastStatistic(J196,"Percentile0.05")*SQRT(1)</f>
        <v>#VALUE!</v>
      </c>
      <c r="L196" s="33"/>
      <c r="M196" s="81">
        <f t="shared" si="7"/>
        <v>0</v>
      </c>
      <c r="N196" s="81">
        <f t="shared" si="8"/>
        <v>0</v>
      </c>
      <c r="O196" s="81" t="e">
        <f t="shared" si="9"/>
        <v>#VALUE!</v>
      </c>
    </row>
    <row r="197" spans="1:15" x14ac:dyDescent="0.25">
      <c r="A197" s="25">
        <v>45436</v>
      </c>
      <c r="B197" s="41">
        <f>Portafolio!F197</f>
        <v>1.6452046082168593E-2</v>
      </c>
      <c r="C197" s="41">
        <f>Portafolio!G197</f>
        <v>-1.4505435120728959E-3</v>
      </c>
      <c r="D197" s="41">
        <f>Portafolio!H197</f>
        <v>1.9063546062445577E-2</v>
      </c>
      <c r="E197" s="41">
        <f>Portafolio!I197</f>
        <v>1.7157346722542091E-3</v>
      </c>
      <c r="F197" s="75">
        <f>Portafolio!J197</f>
        <v>1.2114109100863532E-2</v>
      </c>
      <c r="G197" s="41">
        <f>STDEV($F$3:F196)*NORMSINV(5%)*SQRT(1)</f>
        <v>-1.274067406808559E-2</v>
      </c>
      <c r="H197" s="41">
        <f>PERCENTILE($F$3:F196,5%)*SQRT(1)</f>
        <v>-1.1364328604145626E-2</v>
      </c>
      <c r="I197" s="117">
        <v>8.5662653199818761E-3</v>
      </c>
      <c r="J197" s="118">
        <f t="shared" si="10"/>
        <v>8.5662653199818761E-3</v>
      </c>
      <c r="K197" s="78" t="e" cm="1">
        <f t="array" ref="K197">_xll.ROV.RiskSim.RSFunctions.RSForecastStatistic(J197,"Percentile0.05")*SQRT(1)</f>
        <v>#VALUE!</v>
      </c>
      <c r="L197" s="33"/>
      <c r="M197" s="81">
        <f t="shared" si="7"/>
        <v>0</v>
      </c>
      <c r="N197" s="81">
        <f t="shared" si="8"/>
        <v>0</v>
      </c>
      <c r="O197" s="81" t="e">
        <f t="shared" si="9"/>
        <v>#VALUE!</v>
      </c>
    </row>
    <row r="198" spans="1:15" x14ac:dyDescent="0.25">
      <c r="A198" s="25">
        <v>45440</v>
      </c>
      <c r="B198" s="41">
        <f>Portafolio!F198</f>
        <v>5.2749355993220789E-5</v>
      </c>
      <c r="C198" s="41">
        <f>Portafolio!G198</f>
        <v>-2.907479760967422E-3</v>
      </c>
      <c r="D198" s="41">
        <f>Portafolio!H198</f>
        <v>-6.0468730383955328E-3</v>
      </c>
      <c r="E198" s="41">
        <f>Portafolio!I198</f>
        <v>-1.3229934834084642E-2</v>
      </c>
      <c r="F198" s="41">
        <f>Portafolio!J198</f>
        <v>-7.0179605837380008E-3</v>
      </c>
      <c r="G198" s="41">
        <f>STDEV($F$3:F197)*NORMSINV(5%)*SQRT(1)</f>
        <v>-1.2773027241949781E-2</v>
      </c>
      <c r="H198" s="41">
        <f>PERCENTILE($F$3:F197,5%)*SQRT(1)</f>
        <v>-1.1324331323514026E-2</v>
      </c>
      <c r="I198" s="117">
        <v>7.583504262206546E-3</v>
      </c>
      <c r="J198" s="118">
        <f t="shared" si="10"/>
        <v>7.583504262206546E-3</v>
      </c>
      <c r="K198" s="78" t="e" cm="1">
        <f t="array" ref="K198">_xll.ROV.RiskSim.RSFunctions.RSForecastStatistic(J198,"Percentile0.05")*SQRT(1)</f>
        <v>#VALUE!</v>
      </c>
      <c r="L198" s="33"/>
      <c r="M198" s="81">
        <f t="shared" si="7"/>
        <v>0</v>
      </c>
      <c r="N198" s="81">
        <f t="shared" si="8"/>
        <v>0</v>
      </c>
      <c r="O198" s="81" t="e">
        <f t="shared" si="9"/>
        <v>#VALUE!</v>
      </c>
    </row>
    <row r="199" spans="1:15" x14ac:dyDescent="0.25">
      <c r="A199" s="25">
        <v>45441</v>
      </c>
      <c r="B199" s="41">
        <f>Portafolio!F199</f>
        <v>1.5777000232845243E-3</v>
      </c>
      <c r="C199" s="41">
        <f>Portafolio!G199</f>
        <v>-1.9429887302046369E-3</v>
      </c>
      <c r="D199" s="41">
        <f>Portafolio!H199</f>
        <v>-6.99180300416376E-3</v>
      </c>
      <c r="E199" s="41">
        <f>Portafolio!I199</f>
        <v>-8.7235267318123977E-3</v>
      </c>
      <c r="F199" s="41">
        <f>Portafolio!J199</f>
        <v>-5.6356646599645859E-3</v>
      </c>
      <c r="G199" s="41">
        <f>STDEV($F$3:F198)*NORMSINV(5%)*SQRT(1)</f>
        <v>-1.2776989357255198E-2</v>
      </c>
      <c r="H199" s="41">
        <f>PERCENTILE($F$3:F198,5%)*SQRT(1)</f>
        <v>-1.1284334042882427E-2</v>
      </c>
      <c r="I199" s="117">
        <v>-1.6694711596102127E-3</v>
      </c>
      <c r="J199" s="118">
        <f t="shared" si="10"/>
        <v>-1.6694711596102127E-3</v>
      </c>
      <c r="K199" s="78" t="e" cm="1">
        <f t="array" ref="K199">_xll.ROV.RiskSim.RSFunctions.RSForecastStatistic(J199,"Percentile0.05")*SQRT(1)</f>
        <v>#VALUE!</v>
      </c>
      <c r="L199" s="33"/>
      <c r="M199" s="81">
        <f t="shared" si="7"/>
        <v>0</v>
      </c>
      <c r="N199" s="81">
        <f t="shared" si="8"/>
        <v>0</v>
      </c>
      <c r="O199" s="81" t="e">
        <f t="shared" si="9"/>
        <v>#VALUE!</v>
      </c>
    </row>
    <row r="200" spans="1:15" x14ac:dyDescent="0.25">
      <c r="A200" s="25">
        <v>45442</v>
      </c>
      <c r="B200" s="41">
        <f>Portafolio!F200</f>
        <v>5.2413568168104213E-3</v>
      </c>
      <c r="C200" s="41">
        <f>Portafolio!G200</f>
        <v>4.3664643547632167E-3</v>
      </c>
      <c r="D200" s="41">
        <f>Portafolio!H200</f>
        <v>6.1393658971166812E-3</v>
      </c>
      <c r="E200" s="41">
        <f>Portafolio!I200</f>
        <v>2.8787286268958209E-2</v>
      </c>
      <c r="F200" s="41">
        <f>Portafolio!J200</f>
        <v>1.3187324385848765E-2</v>
      </c>
      <c r="G200" s="41">
        <f>STDEV($F$3:F199)*NORMSINV(5%)*SQRT(1)</f>
        <v>-1.2769379563630771E-2</v>
      </c>
      <c r="H200" s="41">
        <f>PERCENTILE($F$3:F199,5%)*SQRT(1)</f>
        <v>-1.1244336762250827E-2</v>
      </c>
      <c r="I200" s="117">
        <v>1.6647255591261095E-2</v>
      </c>
      <c r="J200" s="118">
        <f t="shared" si="10"/>
        <v>1.6647255591261095E-2</v>
      </c>
      <c r="K200" s="78" t="e" cm="1">
        <f t="array" ref="K200">_xll.ROV.RiskSim.RSFunctions.RSForecastStatistic(J200,"Percentile0.05")*SQRT(1)</f>
        <v>#VALUE!</v>
      </c>
      <c r="L200" s="33"/>
      <c r="M200" s="81">
        <f t="shared" si="7"/>
        <v>0</v>
      </c>
      <c r="N200" s="81">
        <f t="shared" si="8"/>
        <v>0</v>
      </c>
      <c r="O200" s="81" t="e">
        <f t="shared" si="9"/>
        <v>#VALUE!</v>
      </c>
    </row>
    <row r="201" spans="1:15" x14ac:dyDescent="0.25">
      <c r="A201" s="25">
        <v>45443</v>
      </c>
      <c r="B201" s="41">
        <f>Portafolio!F201</f>
        <v>5.0060225548219234E-3</v>
      </c>
      <c r="C201" s="41">
        <f>Portafolio!G201</f>
        <v>1.537262663889283E-2</v>
      </c>
      <c r="D201" s="41">
        <f>Portafolio!H201</f>
        <v>1.6419907185533298E-2</v>
      </c>
      <c r="E201" s="41">
        <f>Portafolio!I201</f>
        <v>3.3485178750257492E-2</v>
      </c>
      <c r="F201" s="41">
        <f>Portafolio!J201</f>
        <v>1.9602194943886292E-2</v>
      </c>
      <c r="G201" s="41">
        <f>STDEV($F$3:F200)*NORMSINV(5%)*SQRT(1)</f>
        <v>-1.281443934411391E-2</v>
      </c>
      <c r="H201" s="41">
        <f>PERCENTILE($F$3:F200,5%)*SQRT(1)</f>
        <v>-1.1204339481619228E-2</v>
      </c>
      <c r="I201" s="117">
        <v>1.2206583312548845E-3</v>
      </c>
      <c r="J201" s="118">
        <f t="shared" si="10"/>
        <v>1.2206583312548845E-3</v>
      </c>
      <c r="K201" s="78" t="e" cm="1">
        <f t="array" ref="K201">_xll.ROV.RiskSim.RSFunctions.RSForecastStatistic(J201,"Percentile0.05")*SQRT(1)</f>
        <v>#VALUE!</v>
      </c>
      <c r="L201" s="33"/>
      <c r="M201" s="81">
        <f t="shared" si="7"/>
        <v>0</v>
      </c>
      <c r="N201" s="81">
        <f t="shared" si="8"/>
        <v>0</v>
      </c>
      <c r="O201" s="81" t="e">
        <f t="shared" si="9"/>
        <v>#VALUE!</v>
      </c>
    </row>
    <row r="202" spans="1:15" x14ac:dyDescent="0.25">
      <c r="A202" s="25">
        <v>45446</v>
      </c>
      <c r="B202" s="41">
        <f>Portafolio!F202</f>
        <v>9.2161623911649945E-3</v>
      </c>
      <c r="C202" s="41">
        <f>Portafolio!G202</f>
        <v>0</v>
      </c>
      <c r="D202" s="41">
        <f>Portafolio!H202</f>
        <v>-4.0053977401266682E-3</v>
      </c>
      <c r="E202" s="41">
        <f>Portafolio!I202</f>
        <v>-1.1592695309031092E-2</v>
      </c>
      <c r="F202" s="41">
        <f>Portafolio!J202</f>
        <v>-3.6518516749706404E-3</v>
      </c>
      <c r="G202" s="41">
        <f>STDEV($F$3:F201)*NORMSINV(5%)*SQRT(1)</f>
        <v>-1.2960711377645321E-2</v>
      </c>
      <c r="H202" s="41">
        <f>PERCENTILE($F$3:F201,5%)*SQRT(1)</f>
        <v>-1.116434220098763E-2</v>
      </c>
      <c r="I202" s="117">
        <v>3.346789286166578E-3</v>
      </c>
      <c r="J202" s="118">
        <f t="shared" si="10"/>
        <v>3.346789286166578E-3</v>
      </c>
      <c r="K202" s="78" t="e" cm="1">
        <f t="array" ref="K202">_xll.ROV.RiskSim.RSFunctions.RSForecastStatistic(J202,"Percentile0.05")*SQRT(1)</f>
        <v>#VALUE!</v>
      </c>
      <c r="L202" s="33"/>
      <c r="M202" s="81">
        <f t="shared" si="7"/>
        <v>0</v>
      </c>
      <c r="N202" s="81">
        <f t="shared" si="8"/>
        <v>0</v>
      </c>
      <c r="O202" s="81" t="e">
        <f t="shared" si="9"/>
        <v>#VALUE!</v>
      </c>
    </row>
    <row r="203" spans="1:15" x14ac:dyDescent="0.25">
      <c r="A203" s="25">
        <v>45447</v>
      </c>
      <c r="B203" s="41">
        <f>Portafolio!F203</f>
        <v>1.6479275844381797E-3</v>
      </c>
      <c r="C203" s="41">
        <f>Portafolio!G203</f>
        <v>1.5922092232906072E-2</v>
      </c>
      <c r="D203" s="41">
        <f>Portafolio!H203</f>
        <v>-1.3267754604042227E-2</v>
      </c>
      <c r="E203" s="41">
        <f>Portafolio!I203</f>
        <v>1.8702397437831947E-2</v>
      </c>
      <c r="F203" s="41">
        <f>Portafolio!J203</f>
        <v>1.2012027507080619E-3</v>
      </c>
      <c r="G203" s="41">
        <f>STDEV($F$3:F202)*NORMSINV(5%)*SQRT(1)</f>
        <v>-1.2940936149561459E-2</v>
      </c>
      <c r="H203" s="41">
        <f>PERCENTILE($F$3:F202,5%)*SQRT(1)</f>
        <v>-1.1124344920356029E-2</v>
      </c>
      <c r="I203" s="117">
        <v>3.4132542408129613E-3</v>
      </c>
      <c r="J203" s="118">
        <f t="shared" si="10"/>
        <v>3.4132542408129613E-3</v>
      </c>
      <c r="K203" s="78" t="e" cm="1">
        <f t="array" ref="K203">_xll.ROV.RiskSim.RSFunctions.RSForecastStatistic(J203,"Percentile0.05")*SQRT(1)</f>
        <v>#VALUE!</v>
      </c>
      <c r="L203" s="33"/>
      <c r="M203" s="81">
        <f t="shared" si="7"/>
        <v>0</v>
      </c>
      <c r="N203" s="81">
        <f t="shared" si="8"/>
        <v>0</v>
      </c>
      <c r="O203" s="81" t="e">
        <f t="shared" si="9"/>
        <v>#VALUE!</v>
      </c>
    </row>
    <row r="204" spans="1:15" x14ac:dyDescent="0.25">
      <c r="A204" s="25">
        <v>45448</v>
      </c>
      <c r="B204" s="41">
        <f>Portafolio!F204</f>
        <v>7.7904722351031866E-3</v>
      </c>
      <c r="C204" s="41">
        <f>Portafolio!G204</f>
        <v>-3.1287359214828865E-4</v>
      </c>
      <c r="D204" s="41">
        <f>Portafolio!H204</f>
        <v>-9.5859227382981537E-3</v>
      </c>
      <c r="E204" s="41">
        <f>Portafolio!I204</f>
        <v>-2.7285349047250127E-3</v>
      </c>
      <c r="F204" s="41">
        <f>Portafolio!J204</f>
        <v>-3.5336314810909385E-3</v>
      </c>
      <c r="G204" s="41">
        <f>STDEV($F$3:F203)*NORMSINV(5%)*SQRT(1)</f>
        <v>-1.2908546240490433E-2</v>
      </c>
      <c r="H204" s="41">
        <f>PERCENTILE($F$3:F203,5%)*SQRT(1)</f>
        <v>-1.1084347639724431E-2</v>
      </c>
      <c r="I204" s="117">
        <v>-6.7978704115910209E-3</v>
      </c>
      <c r="J204" s="118">
        <f t="shared" si="10"/>
        <v>-6.7978704115910209E-3</v>
      </c>
      <c r="K204" s="78" t="e" cm="1">
        <f t="array" ref="K204">_xll.ROV.RiskSim.RSFunctions.RSForecastStatistic(J204,"Percentile0.05")*SQRT(1)</f>
        <v>#VALUE!</v>
      </c>
      <c r="L204" s="33"/>
      <c r="M204" s="81">
        <f t="shared" si="7"/>
        <v>0</v>
      </c>
      <c r="N204" s="81">
        <f t="shared" si="8"/>
        <v>0</v>
      </c>
      <c r="O204" s="81" t="e">
        <f t="shared" si="9"/>
        <v>#VALUE!</v>
      </c>
    </row>
    <row r="205" spans="1:15" x14ac:dyDescent="0.25">
      <c r="A205" s="25">
        <v>45449</v>
      </c>
      <c r="B205" s="41">
        <f>Portafolio!F205</f>
        <v>-7.121864915451831E-3</v>
      </c>
      <c r="C205" s="41">
        <f>Portafolio!G205</f>
        <v>3.5918669636785371E-3</v>
      </c>
      <c r="D205" s="41">
        <f>Portafolio!H205</f>
        <v>-1.7757906147097171E-3</v>
      </c>
      <c r="E205" s="41">
        <f>Portafolio!I205</f>
        <v>-1.0934242170624129E-3</v>
      </c>
      <c r="F205" s="41">
        <f>Portafolio!J205</f>
        <v>-2.4022431861128344E-3</v>
      </c>
      <c r="G205" s="41">
        <f>STDEV($F$3:F204)*NORMSINV(5%)*SQRT(1)</f>
        <v>-1.2888422504257549E-2</v>
      </c>
      <c r="H205" s="41">
        <f>PERCENTILE($F$3:F204,5%)*SQRT(1)</f>
        <v>-1.1073262531755347E-2</v>
      </c>
      <c r="I205" s="117">
        <v>-1.1178581183163986E-2</v>
      </c>
      <c r="J205" s="118">
        <f t="shared" si="10"/>
        <v>-1.1178581183163986E-2</v>
      </c>
      <c r="K205" s="78" t="e" cm="1">
        <f t="array" ref="K205">_xll.ROV.RiskSim.RSFunctions.RSForecastStatistic(J205,"Percentile0.05")*SQRT(1)</f>
        <v>#VALUE!</v>
      </c>
      <c r="L205" s="33"/>
      <c r="M205" s="81">
        <f t="shared" si="7"/>
        <v>0</v>
      </c>
      <c r="N205" s="81">
        <f t="shared" si="8"/>
        <v>0</v>
      </c>
      <c r="O205" s="81" t="e">
        <f t="shared" si="9"/>
        <v>#VALUE!</v>
      </c>
    </row>
    <row r="206" spans="1:15" x14ac:dyDescent="0.25">
      <c r="A206" s="25">
        <v>45450</v>
      </c>
      <c r="B206" s="41">
        <f>Portafolio!F206</f>
        <v>1.2315935510636394E-2</v>
      </c>
      <c r="C206" s="41">
        <f>Portafolio!G206</f>
        <v>-3.748245865629597E-3</v>
      </c>
      <c r="D206" s="41">
        <f>Portafolio!H206</f>
        <v>1.5320518573155651E-2</v>
      </c>
      <c r="E206" s="41">
        <f>Portafolio!I206</f>
        <v>-9.8955551720559757E-3</v>
      </c>
      <c r="F206" s="41">
        <f>Portafolio!J206</f>
        <v>5.8158408020062904E-3</v>
      </c>
      <c r="G206" s="41">
        <f>STDEV($F$3:F205)*NORMSINV(5%)*SQRT(1)</f>
        <v>-1.2863402549554344E-2</v>
      </c>
      <c r="H206" s="41">
        <f>PERCENTILE($F$3:F205,5%)*SQRT(1)</f>
        <v>-1.1062177423786261E-2</v>
      </c>
      <c r="I206" s="117">
        <v>1.1970852676196826E-3</v>
      </c>
      <c r="J206" s="118">
        <f t="shared" si="10"/>
        <v>1.1970852676196826E-3</v>
      </c>
      <c r="K206" s="78" t="e" cm="1">
        <f t="array" ref="K206">_xll.ROV.RiskSim.RSFunctions.RSForecastStatistic(J206,"Percentile0.05")*SQRT(1)</f>
        <v>#VALUE!</v>
      </c>
      <c r="L206" s="33"/>
      <c r="M206" s="81">
        <f t="shared" si="7"/>
        <v>0</v>
      </c>
      <c r="N206" s="81">
        <f t="shared" si="8"/>
        <v>0</v>
      </c>
      <c r="O206" s="81" t="e">
        <f t="shared" si="9"/>
        <v>#VALUE!</v>
      </c>
    </row>
    <row r="207" spans="1:15" x14ac:dyDescent="0.25">
      <c r="A207" s="25">
        <v>45453</v>
      </c>
      <c r="B207" s="41">
        <f>Portafolio!F207</f>
        <v>-1.9333515601065478E-2</v>
      </c>
      <c r="C207" s="41">
        <f>Portafolio!G207</f>
        <v>-5.0196004719991047E-3</v>
      </c>
      <c r="D207" s="41">
        <f>Portafolio!H207</f>
        <v>-1.7018402117130581E-3</v>
      </c>
      <c r="E207" s="41">
        <f>Portafolio!I207</f>
        <v>-1.3348415321843266E-2</v>
      </c>
      <c r="F207" s="41">
        <f>Portafolio!J207</f>
        <v>-9.1053487940438455E-3</v>
      </c>
      <c r="G207" s="41">
        <f>STDEV($F$3:F206)*NORMSINV(5%)*SQRT(1)</f>
        <v>-1.2842522131470384E-2</v>
      </c>
      <c r="H207" s="41">
        <f>PERCENTILE($F$3:F206,5%)*SQRT(1)</f>
        <v>-1.1051092315817176E-2</v>
      </c>
      <c r="I207" s="117">
        <v>2.5613904364059368E-3</v>
      </c>
      <c r="J207" s="118">
        <f t="shared" si="10"/>
        <v>2.5613904364059368E-3</v>
      </c>
      <c r="K207" s="78" t="e" cm="1">
        <f t="array" ref="K207">_xll.ROV.RiskSim.RSFunctions.RSForecastStatistic(J207,"Percentile0.05")*SQRT(1)</f>
        <v>#VALUE!</v>
      </c>
      <c r="L207" s="33"/>
      <c r="M207" s="81">
        <f t="shared" si="7"/>
        <v>0</v>
      </c>
      <c r="N207" s="81">
        <f t="shared" si="8"/>
        <v>0</v>
      </c>
      <c r="O207" s="81" t="e">
        <f t="shared" si="9"/>
        <v>#VALUE!</v>
      </c>
    </row>
    <row r="208" spans="1:15" x14ac:dyDescent="0.25">
      <c r="A208" s="25">
        <v>45454</v>
      </c>
      <c r="B208" s="41">
        <f>Portafolio!F208</f>
        <v>7.0131414104475584E-2</v>
      </c>
      <c r="C208" s="41">
        <f>Portafolio!G208</f>
        <v>-6.2929080548693986E-4</v>
      </c>
      <c r="D208" s="41">
        <f>Portafolio!H208</f>
        <v>-2.6653349995766375E-2</v>
      </c>
      <c r="E208" s="41">
        <f>Portafolio!I208</f>
        <v>0</v>
      </c>
      <c r="F208" s="41">
        <f>Portafolio!J208</f>
        <v>2.2909531779188013E-3</v>
      </c>
      <c r="G208" s="41">
        <f>STDEV($F$3:F207)*NORMSINV(5%)*SQRT(1)</f>
        <v>-1.2866197655044952E-2</v>
      </c>
      <c r="H208" s="41">
        <f>PERCENTILE($F$3:F207,5%)*SQRT(1)</f>
        <v>-1.1040007207848092E-2</v>
      </c>
      <c r="I208" s="117">
        <v>1.1366656998612135E-2</v>
      </c>
      <c r="J208" s="118">
        <f t="shared" si="10"/>
        <v>1.1366656998612135E-2</v>
      </c>
      <c r="K208" s="78" t="e" cm="1">
        <f t="array" ref="K208">_xll.ROV.RiskSim.RSFunctions.RSForecastStatistic(J208,"Percentile0.05")*SQRT(1)</f>
        <v>#VALUE!</v>
      </c>
      <c r="L208" s="33"/>
      <c r="M208" s="81">
        <f t="shared" si="7"/>
        <v>0</v>
      </c>
      <c r="N208" s="81">
        <f t="shared" si="8"/>
        <v>0</v>
      </c>
      <c r="O208" s="81" t="e">
        <f t="shared" si="9"/>
        <v>#VALUE!</v>
      </c>
    </row>
    <row r="209" spans="1:15" x14ac:dyDescent="0.25">
      <c r="A209" s="25">
        <v>45455</v>
      </c>
      <c r="B209" s="41">
        <f>Portafolio!F209</f>
        <v>2.8177683832117249E-2</v>
      </c>
      <c r="C209" s="41">
        <f>Portafolio!G209</f>
        <v>-1.0598781521427382E-2</v>
      </c>
      <c r="D209" s="41">
        <f>Portafolio!H209</f>
        <v>-1.4667664855327797E-2</v>
      </c>
      <c r="E209" s="41">
        <f>Portafolio!I209</f>
        <v>-1.4096584264906203E-2</v>
      </c>
      <c r="F209" s="41">
        <f>Portafolio!J209</f>
        <v>-5.7774659162913196E-3</v>
      </c>
      <c r="G209" s="41">
        <f>STDEV($F$3:F208)*NORMSINV(5%)*SQRT(1)</f>
        <v>-1.2835380093730184E-2</v>
      </c>
      <c r="H209" s="41">
        <f>PERCENTILE($F$3:F208,5%)*SQRT(1)</f>
        <v>-1.1028922099879008E-2</v>
      </c>
      <c r="I209" s="117">
        <v>1.4636200415986426E-3</v>
      </c>
      <c r="J209" s="118">
        <f t="shared" si="10"/>
        <v>1.4636200415986426E-3</v>
      </c>
      <c r="K209" s="78" t="e" cm="1">
        <f t="array" ref="K209">_xll.ROV.RiskSim.RSFunctions.RSForecastStatistic(J209,"Percentile0.05")*SQRT(1)</f>
        <v>#VALUE!</v>
      </c>
      <c r="L209" s="33"/>
      <c r="M209" s="81">
        <f t="shared" si="7"/>
        <v>0</v>
      </c>
      <c r="N209" s="81">
        <f t="shared" si="8"/>
        <v>0</v>
      </c>
      <c r="O209" s="81" t="e">
        <f t="shared" si="9"/>
        <v>#VALUE!</v>
      </c>
    </row>
    <row r="210" spans="1:15" x14ac:dyDescent="0.25">
      <c r="A210" s="25">
        <v>45456</v>
      </c>
      <c r="B210" s="41">
        <f>Portafolio!F210</f>
        <v>5.4761020107099078E-3</v>
      </c>
      <c r="C210" s="41">
        <f>Portafolio!G210</f>
        <v>1.7478507559406556E-3</v>
      </c>
      <c r="D210" s="41">
        <f>Portafolio!H210</f>
        <v>1.1059628683795456E-2</v>
      </c>
      <c r="E210" s="41">
        <f>Portafolio!I210</f>
        <v>3.4012621492683047E-3</v>
      </c>
      <c r="F210" s="41">
        <f>Portafolio!J210</f>
        <v>7.0981682186605326E-3</v>
      </c>
      <c r="G210" s="41">
        <f>STDEV($F$3:F209)*NORMSINV(5%)*SQRT(1)</f>
        <v>-1.2829095889245959E-2</v>
      </c>
      <c r="H210" s="41">
        <f>PERCENTILE($F$3:F209,5%)*SQRT(1)</f>
        <v>-1.1017836991909922E-2</v>
      </c>
      <c r="I210" s="117">
        <v>-4.1325806008860703E-3</v>
      </c>
      <c r="J210" s="118">
        <f t="shared" si="10"/>
        <v>-4.1325806008860703E-3</v>
      </c>
      <c r="K210" s="78" t="e" cm="1">
        <f t="array" ref="K210">_xll.ROV.RiskSim.RSFunctions.RSForecastStatistic(J210,"Percentile0.05")*SQRT(1)</f>
        <v>#VALUE!</v>
      </c>
      <c r="L210" s="33"/>
      <c r="M210" s="81">
        <f t="shared" si="7"/>
        <v>0</v>
      </c>
      <c r="N210" s="81">
        <f t="shared" si="8"/>
        <v>0</v>
      </c>
      <c r="O210" s="81" t="e">
        <f t="shared" si="9"/>
        <v>#VALUE!</v>
      </c>
    </row>
    <row r="211" spans="1:15" x14ac:dyDescent="0.25">
      <c r="A211" s="25">
        <v>45457</v>
      </c>
      <c r="B211" s="41">
        <f>Portafolio!F211</f>
        <v>-8.2019263390725322E-3</v>
      </c>
      <c r="C211" s="41">
        <f>Portafolio!G211</f>
        <v>7.1958738958610062E-4</v>
      </c>
      <c r="D211" s="41">
        <f>Portafolio!H211</f>
        <v>6.1937429460877716E-4</v>
      </c>
      <c r="E211" s="41">
        <f>Portafolio!I211</f>
        <v>-1.6992713126116508E-3</v>
      </c>
      <c r="F211" s="41">
        <f>Portafolio!J211</f>
        <v>-1.8820950362061547E-3</v>
      </c>
      <c r="G211" s="41">
        <f>STDEV($F$3:F210)*NORMSINV(5%)*SQRT(1)</f>
        <v>-1.2815869080636628E-2</v>
      </c>
      <c r="H211" s="41">
        <f>PERCENTILE($F$3:F210,5%)*SQRT(1)</f>
        <v>-1.1006751883940838E-2</v>
      </c>
      <c r="I211" s="117">
        <v>-7.4815095355830474E-3</v>
      </c>
      <c r="J211" s="118">
        <f t="shared" si="10"/>
        <v>-7.4815095355830474E-3</v>
      </c>
      <c r="K211" s="78" t="e" cm="1">
        <f t="array" ref="K211">_xll.ROV.RiskSim.RSFunctions.RSForecastStatistic(J211,"Percentile0.05")*SQRT(1)</f>
        <v>#VALUE!</v>
      </c>
      <c r="L211" s="33"/>
      <c r="M211" s="81">
        <f t="shared" si="7"/>
        <v>0</v>
      </c>
      <c r="N211" s="81">
        <f t="shared" si="8"/>
        <v>0</v>
      </c>
      <c r="O211" s="81" t="e">
        <f t="shared" si="9"/>
        <v>#VALUE!</v>
      </c>
    </row>
    <row r="212" spans="1:15" x14ac:dyDescent="0.25">
      <c r="A212" s="25">
        <v>45460</v>
      </c>
      <c r="B212" s="41">
        <f>Portafolio!F212</f>
        <v>1.948047725735666E-2</v>
      </c>
      <c r="C212" s="41">
        <f>Portafolio!G212</f>
        <v>1.1184790032108326E-3</v>
      </c>
      <c r="D212" s="41">
        <f>Portafolio!H212</f>
        <v>6.1735082056717516E-3</v>
      </c>
      <c r="E212" s="41">
        <f>Portafolio!I212</f>
        <v>1.6992713126115697E-3</v>
      </c>
      <c r="F212" s="41">
        <f>Portafolio!J212</f>
        <v>7.177393023667638E-3</v>
      </c>
      <c r="G212" s="41">
        <f>STDEV($F$3:F211)*NORMSINV(5%)*SQRT(1)</f>
        <v>-1.2789852818611839E-2</v>
      </c>
      <c r="H212" s="41">
        <f>PERCENTILE($F$3:F211,5%)*SQRT(1)</f>
        <v>-1.0995666775971753E-2</v>
      </c>
      <c r="I212" s="117">
        <v>-5.0792499882864987E-3</v>
      </c>
      <c r="J212" s="118">
        <f t="shared" si="10"/>
        <v>-5.0792499882864987E-3</v>
      </c>
      <c r="K212" s="78" t="e" cm="1">
        <f t="array" ref="K212">_xll.ROV.RiskSim.RSFunctions.RSForecastStatistic(J212,"Percentile0.05")*SQRT(1)</f>
        <v>#VALUE!</v>
      </c>
      <c r="L212" s="33"/>
      <c r="M212" s="81">
        <f t="shared" si="7"/>
        <v>0</v>
      </c>
      <c r="N212" s="81">
        <f t="shared" si="8"/>
        <v>0</v>
      </c>
      <c r="O212" s="81" t="e">
        <f t="shared" si="9"/>
        <v>#VALUE!</v>
      </c>
    </row>
    <row r="213" spans="1:15" x14ac:dyDescent="0.25">
      <c r="A213" s="25">
        <v>45461</v>
      </c>
      <c r="B213" s="41">
        <f>Portafolio!F213</f>
        <v>-1.1045270681009117E-2</v>
      </c>
      <c r="C213" s="41">
        <f>Portafolio!G213</f>
        <v>1.5971257518978638E-4</v>
      </c>
      <c r="D213" s="41">
        <f>Portafolio!H213</f>
        <v>1.030672096955205E-2</v>
      </c>
      <c r="E213" s="41">
        <f>Portafolio!I213</f>
        <v>2.1277351283956945E-2</v>
      </c>
      <c r="F213" s="41">
        <f>Portafolio!J213</f>
        <v>9.1722328513741559E-3</v>
      </c>
      <c r="G213" s="41">
        <f>STDEV($F$3:F212)*NORMSINV(5%)*SQRT(1)</f>
        <v>-1.2777294877312904E-2</v>
      </c>
      <c r="H213" s="41">
        <f>PERCENTILE($F$3:F212,5%)*SQRT(1)</f>
        <v>-1.0984581668002667E-2</v>
      </c>
      <c r="I213" s="117">
        <v>8.3906885096216802E-4</v>
      </c>
      <c r="J213" s="118">
        <f t="shared" si="10"/>
        <v>8.3906885096216802E-4</v>
      </c>
      <c r="K213" s="78" t="e" cm="1">
        <f t="array" ref="K213">_xll.ROV.RiskSim.RSFunctions.RSForecastStatistic(J213,"Percentile0.05")*SQRT(1)</f>
        <v>#VALUE!</v>
      </c>
      <c r="L213" s="33"/>
      <c r="M213" s="81">
        <f t="shared" si="7"/>
        <v>0</v>
      </c>
      <c r="N213" s="81">
        <f t="shared" si="8"/>
        <v>0</v>
      </c>
      <c r="O213" s="81" t="e">
        <f t="shared" si="9"/>
        <v>#VALUE!</v>
      </c>
    </row>
    <row r="214" spans="1:15" x14ac:dyDescent="0.25">
      <c r="A214" s="25">
        <v>45463</v>
      </c>
      <c r="B214" s="41">
        <f>Portafolio!F214</f>
        <v>-2.1747631659808291E-2</v>
      </c>
      <c r="C214" s="41">
        <f>Portafolio!G214</f>
        <v>-7.2110078735026766E-3</v>
      </c>
      <c r="D214" s="41">
        <f>Portafolio!H214</f>
        <v>8.4414315435738397E-3</v>
      </c>
      <c r="E214" s="41">
        <f>Portafolio!I214</f>
        <v>3.3186565462668526E-3</v>
      </c>
      <c r="F214" s="41">
        <f>Portafolio!J214</f>
        <v>1.3384272536615029E-4</v>
      </c>
      <c r="G214" s="41">
        <f>STDEV($F$3:F213)*NORMSINV(5%)*SQRT(1)</f>
        <v>-1.277860250218339E-2</v>
      </c>
      <c r="H214" s="41">
        <f>PERCENTILE($F$3:F213,5%)*SQRT(1)</f>
        <v>-1.0973496560033583E-2</v>
      </c>
      <c r="I214" s="117">
        <v>-1.4357854853578496E-2</v>
      </c>
      <c r="J214" s="118">
        <f t="shared" si="10"/>
        <v>-1.4357854853578496E-2</v>
      </c>
      <c r="K214" s="78" t="e" cm="1">
        <f t="array" ref="K214">_xll.ROV.RiskSim.RSFunctions.RSForecastStatistic(J214,"Percentile0.05")*SQRT(1)</f>
        <v>#VALUE!</v>
      </c>
      <c r="L214" s="33"/>
      <c r="M214" s="81">
        <f t="shared" si="7"/>
        <v>0</v>
      </c>
      <c r="N214" s="81">
        <f t="shared" si="8"/>
        <v>0</v>
      </c>
      <c r="O214" s="81" t="e">
        <f t="shared" si="9"/>
        <v>#VALUE!</v>
      </c>
    </row>
    <row r="215" spans="1:15" x14ac:dyDescent="0.25">
      <c r="A215" s="25">
        <v>45464</v>
      </c>
      <c r="B215" s="41">
        <f>Portafolio!F215</f>
        <v>-1.0499345697948081E-2</v>
      </c>
      <c r="C215" s="41">
        <f>Portafolio!G215</f>
        <v>9.443847698832648E-3</v>
      </c>
      <c r="D215" s="41">
        <f>Portafolio!H215</f>
        <v>-1.2001025271443897E-2</v>
      </c>
      <c r="E215" s="41">
        <f>Portafolio!I215</f>
        <v>1.588635415691966E-2</v>
      </c>
      <c r="F215" s="41">
        <f>Portafolio!J215</f>
        <v>-1.8379174021991868E-3</v>
      </c>
      <c r="G215" s="41">
        <f>STDEV($F$3:F214)*NORMSINV(5%)*SQRT(1)</f>
        <v>-1.2748917808567264E-2</v>
      </c>
      <c r="H215" s="41">
        <f>PERCENTILE($F$3:F214,5%)*SQRT(1)</f>
        <v>-1.0962411452064499E-2</v>
      </c>
      <c r="I215" s="117">
        <v>-3.6365734673286338E-3</v>
      </c>
      <c r="J215" s="118">
        <f t="shared" si="10"/>
        <v>-3.6365734673286338E-3</v>
      </c>
      <c r="K215" s="78" t="e" cm="1">
        <f t="array" ref="K215">_xll.ROV.RiskSim.RSFunctions.RSForecastStatistic(J215,"Percentile0.05")*SQRT(1)</f>
        <v>#VALUE!</v>
      </c>
      <c r="L215" s="33"/>
      <c r="M215" s="81">
        <f t="shared" si="7"/>
        <v>0</v>
      </c>
      <c r="N215" s="81">
        <f t="shared" si="8"/>
        <v>0</v>
      </c>
      <c r="O215" s="81" t="e">
        <f t="shared" si="9"/>
        <v>#VALUE!</v>
      </c>
    </row>
    <row r="216" spans="1:15" x14ac:dyDescent="0.25">
      <c r="A216" s="25">
        <v>45467</v>
      </c>
      <c r="B216" s="41">
        <f>Portafolio!F216</f>
        <v>3.1277001097442104E-3</v>
      </c>
      <c r="C216" s="41">
        <f>Portafolio!G216</f>
        <v>1.8936986764933515E-2</v>
      </c>
      <c r="D216" s="41">
        <f>Portafolio!H216</f>
        <v>1.305751761044515E-2</v>
      </c>
      <c r="E216" s="41">
        <f>Portafolio!I216</f>
        <v>1.3495526138129172E-2</v>
      </c>
      <c r="F216" s="41">
        <f>Portafolio!J216</f>
        <v>1.1459575011257142E-2</v>
      </c>
      <c r="G216" s="41">
        <f>STDEV($F$3:F215)*NORMSINV(5%)*SQRT(1)</f>
        <v>-1.2723582263044314E-2</v>
      </c>
      <c r="H216" s="41">
        <f>PERCENTILE($F$3:F215,5%)*SQRT(1)</f>
        <v>-1.0951326344095413E-2</v>
      </c>
      <c r="I216" s="117">
        <v>-1.0059445313592838E-5</v>
      </c>
      <c r="J216" s="118">
        <f t="shared" si="10"/>
        <v>-1.0059445313592838E-5</v>
      </c>
      <c r="K216" s="78" t="e" cm="1">
        <f t="array" ref="K216">_xll.ROV.RiskSim.RSFunctions.RSForecastStatistic(J216,"Percentile0.05")*SQRT(1)</f>
        <v>#VALUE!</v>
      </c>
      <c r="L216" s="33"/>
      <c r="M216" s="81">
        <f t="shared" si="7"/>
        <v>0</v>
      </c>
      <c r="N216" s="81">
        <f t="shared" si="8"/>
        <v>0</v>
      </c>
      <c r="O216" s="81" t="e">
        <f t="shared" si="9"/>
        <v>#VALUE!</v>
      </c>
    </row>
    <row r="217" spans="1:15" x14ac:dyDescent="0.25">
      <c r="A217" s="25">
        <v>45468</v>
      </c>
      <c r="B217" s="41">
        <f>Portafolio!F217</f>
        <v>4.4582669163491413E-3</v>
      </c>
      <c r="C217" s="41">
        <f>Portafolio!G217</f>
        <v>-2.0342859528205111E-3</v>
      </c>
      <c r="D217" s="41">
        <f>Portafolio!H217</f>
        <v>-4.0810762745116238E-3</v>
      </c>
      <c r="E217" s="41">
        <f>Portafolio!I217</f>
        <v>2.1425562712271934E-3</v>
      </c>
      <c r="F217" s="41">
        <f>Portafolio!J217</f>
        <v>-2.8956150755267136E-4</v>
      </c>
      <c r="G217" s="41">
        <f>STDEV($F$3:F216)*NORMSINV(5%)*SQRT(1)</f>
        <v>-1.2745603940988545E-2</v>
      </c>
      <c r="H217" s="41">
        <f>PERCENTILE($F$3:F216,5%)*SQRT(1)</f>
        <v>-1.0940241236126328E-2</v>
      </c>
      <c r="I217" s="117">
        <v>-7.9245585238566299E-3</v>
      </c>
      <c r="J217" s="118">
        <f t="shared" si="10"/>
        <v>-7.9245585238566299E-3</v>
      </c>
      <c r="K217" s="78" t="e" cm="1">
        <f t="array" ref="K217">_xll.ROV.RiskSim.RSFunctions.RSForecastStatistic(J217,"Percentile0.05")*SQRT(1)</f>
        <v>#VALUE!</v>
      </c>
      <c r="L217" s="33"/>
      <c r="M217" s="81">
        <f t="shared" si="7"/>
        <v>0</v>
      </c>
      <c r="N217" s="81">
        <f t="shared" si="8"/>
        <v>0</v>
      </c>
      <c r="O217" s="81" t="e">
        <f t="shared" si="9"/>
        <v>#VALUE!</v>
      </c>
    </row>
    <row r="218" spans="1:15" x14ac:dyDescent="0.25">
      <c r="A218" s="25">
        <v>45469</v>
      </c>
      <c r="B218" s="41">
        <f>Portafolio!F218</f>
        <v>1.9796003669469535E-2</v>
      </c>
      <c r="C218" s="41">
        <f>Portafolio!G218</f>
        <v>3.2841220395962312E-3</v>
      </c>
      <c r="D218" s="41">
        <f>Portafolio!H218</f>
        <v>-3.2364976607338002E-3</v>
      </c>
      <c r="E218" s="41">
        <f>Portafolio!I218</f>
        <v>3.738273476931629E-3</v>
      </c>
      <c r="F218" s="41">
        <f>Portafolio!J218</f>
        <v>3.8686009565867142E-3</v>
      </c>
      <c r="G218" s="41">
        <f>STDEV($F$3:F217)*NORMSINV(5%)*SQRT(1)</f>
        <v>-1.2717017524058717E-2</v>
      </c>
      <c r="H218" s="41">
        <f>PERCENTILE($F$3:F217,5%)*SQRT(1)</f>
        <v>-1.0929156128157244E-2</v>
      </c>
      <c r="I218" s="117">
        <v>5.1593609739461581E-3</v>
      </c>
      <c r="J218" s="118">
        <f t="shared" si="10"/>
        <v>5.1593609739461581E-3</v>
      </c>
      <c r="K218" s="78" t="e" cm="1">
        <f t="array" ref="K218">_xll.ROV.RiskSim.RSFunctions.RSForecastStatistic(J218,"Percentile0.05")*SQRT(1)</f>
        <v>#VALUE!</v>
      </c>
      <c r="L218" s="33"/>
      <c r="M218" s="81">
        <f t="shared" si="7"/>
        <v>0</v>
      </c>
      <c r="N218" s="81">
        <f t="shared" si="8"/>
        <v>0</v>
      </c>
      <c r="O218" s="81" t="e">
        <f t="shared" si="9"/>
        <v>#VALUE!</v>
      </c>
    </row>
    <row r="219" spans="1:15" x14ac:dyDescent="0.25">
      <c r="A219" s="25">
        <v>45470</v>
      </c>
      <c r="B219" s="41">
        <f>Portafolio!F219</f>
        <v>3.9780687953256729E-3</v>
      </c>
      <c r="C219" s="41">
        <f>Portafolio!G219</f>
        <v>-2.1882315189594016E-3</v>
      </c>
      <c r="D219" s="41">
        <f>Portafolio!H219</f>
        <v>8.7746980951394233E-3</v>
      </c>
      <c r="E219" s="41">
        <f>Portafolio!I219</f>
        <v>-5.3329250387106324E-4</v>
      </c>
      <c r="F219" s="41">
        <f>Portafolio!J219</f>
        <v>4.3709834778213018E-3</v>
      </c>
      <c r="G219" s="41">
        <f>STDEV($F$3:F218)*NORMSINV(5%)*SQRT(1)</f>
        <v>-1.2690719867729117E-2</v>
      </c>
      <c r="H219" s="41">
        <f>PERCENTILE($F$3:F218,5%)*SQRT(1)</f>
        <v>-1.0918071020188158E-2</v>
      </c>
      <c r="I219" s="117">
        <v>2.8604927446565433E-4</v>
      </c>
      <c r="J219" s="118">
        <f t="shared" si="10"/>
        <v>2.8604927446565433E-4</v>
      </c>
      <c r="K219" s="78" t="e" cm="1">
        <f t="array" ref="K219">_xll.ROV.RiskSim.RSFunctions.RSForecastStatistic(J219,"Percentile0.05")*SQRT(1)</f>
        <v>#VALUE!</v>
      </c>
      <c r="L219" s="33"/>
      <c r="M219" s="81">
        <f t="shared" si="7"/>
        <v>0</v>
      </c>
      <c r="N219" s="81">
        <f t="shared" si="8"/>
        <v>0</v>
      </c>
      <c r="O219" s="81" t="e">
        <f t="shared" si="9"/>
        <v>#VALUE!</v>
      </c>
    </row>
    <row r="220" spans="1:15" x14ac:dyDescent="0.25">
      <c r="A220" s="25">
        <v>45471</v>
      </c>
      <c r="B220" s="41">
        <f>Portafolio!F220</f>
        <v>-1.6387734624486144E-2</v>
      </c>
      <c r="C220" s="41">
        <f>Portafolio!G220</f>
        <v>-4.0764872369371159E-3</v>
      </c>
      <c r="D220" s="41">
        <f>Portafolio!H220</f>
        <v>1.5395245178859948E-2</v>
      </c>
      <c r="E220" s="41">
        <f>Portafolio!I220</f>
        <v>1.901802869604308E-2</v>
      </c>
      <c r="F220" s="41">
        <f>Portafolio!J220</f>
        <v>9.432646958843896E-3</v>
      </c>
      <c r="G220" s="41">
        <f>STDEV($F$3:F219)*NORMSINV(5%)*SQRT(1)</f>
        <v>-1.2665980696520654E-2</v>
      </c>
      <c r="H220" s="41">
        <f>PERCENTILE($F$3:F219,5%)*SQRT(1)</f>
        <v>-1.0906985912219074E-2</v>
      </c>
      <c r="I220" s="117">
        <v>4.3733543683154609E-3</v>
      </c>
      <c r="J220" s="118">
        <f t="shared" si="10"/>
        <v>4.3733543683154609E-3</v>
      </c>
      <c r="K220" s="78" t="e" cm="1">
        <f t="array" ref="K220">_xll.ROV.RiskSim.RSFunctions.RSForecastStatistic(J220,"Percentile0.05")*SQRT(1)</f>
        <v>#VALUE!</v>
      </c>
      <c r="L220" s="33"/>
      <c r="M220" s="81">
        <f t="shared" si="7"/>
        <v>0</v>
      </c>
      <c r="N220" s="81">
        <f t="shared" si="8"/>
        <v>0</v>
      </c>
      <c r="O220" s="81" t="e">
        <f t="shared" si="9"/>
        <v>#VALUE!</v>
      </c>
    </row>
    <row r="221" spans="1:15" x14ac:dyDescent="0.25">
      <c r="A221" s="25">
        <v>45474</v>
      </c>
      <c r="B221" s="41">
        <f>Portafolio!F221</f>
        <v>2.8689111628198698E-2</v>
      </c>
      <c r="C221" s="41">
        <f>Portafolio!G221</f>
        <v>-5.8300487686362692E-3</v>
      </c>
      <c r="D221" s="41">
        <f>Portafolio!H221</f>
        <v>1.5648710168294964E-2</v>
      </c>
      <c r="E221" s="41">
        <f>Portafolio!I221</f>
        <v>-6.8259836239331134E-3</v>
      </c>
      <c r="F221" s="41">
        <f>Portafolio!J221</f>
        <v>1.0127250857668788E-2</v>
      </c>
      <c r="G221" s="41">
        <f>STDEV($F$3:F220)*NORMSINV(5%)*SQRT(1)</f>
        <v>-1.2669162732144652E-2</v>
      </c>
      <c r="H221" s="41">
        <f>PERCENTILE($F$3:F220,5%)*SQRT(1)</f>
        <v>-1.089590080424999E-2</v>
      </c>
      <c r="I221" s="117">
        <v>1.1780381394346281E-3</v>
      </c>
      <c r="J221" s="118">
        <f t="shared" si="10"/>
        <v>1.1780381394346281E-3</v>
      </c>
      <c r="K221" s="78" t="e" cm="1">
        <f t="array" ref="K221">_xll.ROV.RiskSim.RSFunctions.RSForecastStatistic(J221,"Percentile0.05")*SQRT(1)</f>
        <v>#VALUE!</v>
      </c>
      <c r="L221" s="33"/>
      <c r="M221" s="81">
        <f t="shared" si="7"/>
        <v>0</v>
      </c>
      <c r="N221" s="81">
        <f t="shared" si="8"/>
        <v>0</v>
      </c>
      <c r="O221" s="81" t="e">
        <f t="shared" si="9"/>
        <v>#VALUE!</v>
      </c>
    </row>
    <row r="222" spans="1:15" x14ac:dyDescent="0.25">
      <c r="A222" s="25">
        <v>45475</v>
      </c>
      <c r="B222" s="41">
        <f>Portafolio!F222</f>
        <v>1.6109449297697549E-2</v>
      </c>
      <c r="C222" s="41">
        <f>Portafolio!G222</f>
        <v>-2.0564271894918324E-3</v>
      </c>
      <c r="D222" s="41">
        <f>Portafolio!H222</f>
        <v>1.6317826996333985E-2</v>
      </c>
      <c r="E222" s="41">
        <f>Portafolio!I222</f>
        <v>-8.4656033871456007E-3</v>
      </c>
      <c r="F222" s="41">
        <f>Portafolio!J222</f>
        <v>7.5382938199312632E-3</v>
      </c>
      <c r="G222" s="41">
        <f>STDEV($F$3:F221)*NORMSINV(5%)*SQRT(1)</f>
        <v>-1.2677733450928957E-2</v>
      </c>
      <c r="H222" s="41">
        <f>PERCENTILE($F$3:F221,5%)*SQRT(1)</f>
        <v>-1.0884815696280905E-2</v>
      </c>
      <c r="I222" s="117">
        <v>1.8266411517691846E-3</v>
      </c>
      <c r="J222" s="118">
        <f t="shared" si="10"/>
        <v>1.8266411517691846E-3</v>
      </c>
      <c r="K222" s="78" t="e" cm="1">
        <f t="array" ref="K222">_xll.ROV.RiskSim.RSFunctions.RSForecastStatistic(J222,"Percentile0.05")*SQRT(1)</f>
        <v>#VALUE!</v>
      </c>
      <c r="L222" s="33"/>
      <c r="M222" s="81">
        <f t="shared" si="7"/>
        <v>0</v>
      </c>
      <c r="N222" s="81">
        <f t="shared" si="8"/>
        <v>0</v>
      </c>
      <c r="O222" s="81" t="e">
        <f t="shared" si="9"/>
        <v>#VALUE!</v>
      </c>
    </row>
    <row r="223" spans="1:15" x14ac:dyDescent="0.25">
      <c r="A223" s="25">
        <v>45476</v>
      </c>
      <c r="B223" s="41">
        <f>Portafolio!F223</f>
        <v>5.7942259479230023E-3</v>
      </c>
      <c r="C223" s="41">
        <f>Portafolio!G223</f>
        <v>2.8463016418229037E-3</v>
      </c>
      <c r="D223" s="41">
        <f>Portafolio!H223</f>
        <v>-6.7059033946733737E-4</v>
      </c>
      <c r="E223" s="41">
        <f>Portafolio!I223</f>
        <v>-7.466713020734231E-3</v>
      </c>
      <c r="F223" s="41">
        <f>Portafolio!J223</f>
        <v>-1.4287613508683536E-3</v>
      </c>
      <c r="G223" s="41">
        <f>STDEV($F$3:F222)*NORMSINV(5%)*SQRT(1)</f>
        <v>-1.2667166547633607E-2</v>
      </c>
      <c r="H223" s="41">
        <f>PERCENTILE($F$3:F222,5%)*SQRT(1)</f>
        <v>-1.0873730588311819E-2</v>
      </c>
      <c r="I223" s="117">
        <v>3.4177026251534176E-3</v>
      </c>
      <c r="J223" s="118">
        <f t="shared" si="10"/>
        <v>3.4177026251534176E-3</v>
      </c>
      <c r="K223" s="78" t="e" cm="1">
        <f t="array" ref="K223">_xll.ROV.RiskSim.RSFunctions.RSForecastStatistic(J223,"Percentile0.05")*SQRT(1)</f>
        <v>#VALUE!</v>
      </c>
      <c r="L223" s="33"/>
      <c r="M223" s="81">
        <f t="shared" si="7"/>
        <v>0</v>
      </c>
      <c r="N223" s="81">
        <f t="shared" si="8"/>
        <v>0</v>
      </c>
      <c r="O223" s="81" t="e">
        <f t="shared" si="9"/>
        <v>#VALUE!</v>
      </c>
    </row>
    <row r="224" spans="1:15" x14ac:dyDescent="0.25">
      <c r="A224" s="25">
        <v>45478</v>
      </c>
      <c r="B224" s="41">
        <f>Portafolio!F224</f>
        <v>2.1389960415288217E-2</v>
      </c>
      <c r="C224" s="41">
        <f>Portafolio!G224</f>
        <v>6.7668210053826762E-3</v>
      </c>
      <c r="D224" s="41">
        <f>Portafolio!H224</f>
        <v>-1.3339105875401823E-2</v>
      </c>
      <c r="E224" s="41">
        <f>Portafolio!I224</f>
        <v>4.8064098657813409E-3</v>
      </c>
      <c r="F224" s="41">
        <f>Portafolio!J224</f>
        <v>2.524626795931211E-4</v>
      </c>
      <c r="G224" s="41">
        <f>STDEV($F$3:F223)*NORMSINV(5%)*SQRT(1)</f>
        <v>-1.2642247180358678E-2</v>
      </c>
      <c r="H224" s="41">
        <f>PERCENTILE($F$3:F223,5%)*SQRT(1)</f>
        <v>-1.0862645480342735E-2</v>
      </c>
      <c r="I224" s="117">
        <v>-1.4175317413960176E-3</v>
      </c>
      <c r="J224" s="118">
        <f t="shared" si="10"/>
        <v>-1.4175317413960176E-3</v>
      </c>
      <c r="K224" s="78" t="e" cm="1">
        <f t="array" ref="K224">_xll.ROV.RiskSim.RSFunctions.RSForecastStatistic(J224,"Percentile0.05")*SQRT(1)</f>
        <v>#VALUE!</v>
      </c>
      <c r="L224" s="33"/>
      <c r="M224" s="81">
        <f t="shared" si="7"/>
        <v>0</v>
      </c>
      <c r="N224" s="81">
        <f t="shared" si="8"/>
        <v>0</v>
      </c>
      <c r="O224" s="81" t="e">
        <f t="shared" si="9"/>
        <v>#VALUE!</v>
      </c>
    </row>
    <row r="225" spans="1:15" x14ac:dyDescent="0.25">
      <c r="A225" s="25">
        <v>45481</v>
      </c>
      <c r="B225" s="41">
        <f>Portafolio!F225</f>
        <v>6.5176077697273217E-3</v>
      </c>
      <c r="C225" s="41">
        <f>Portafolio!G225</f>
        <v>-1.2626414888283227E-2</v>
      </c>
      <c r="D225" s="41">
        <f>Portafolio!H225</f>
        <v>1.8538643632364745E-3</v>
      </c>
      <c r="E225" s="41">
        <f>Portafolio!I225</f>
        <v>2.1287652308458159E-3</v>
      </c>
      <c r="F225" s="41">
        <f>Portafolio!J225</f>
        <v>2.2806921195845722E-3</v>
      </c>
      <c r="G225" s="41">
        <f>STDEV($F$3:F224)*NORMSINV(5%)*SQRT(1)</f>
        <v>-1.2614245386013828E-2</v>
      </c>
      <c r="H225" s="41">
        <f>PERCENTILE($F$3:F224,5%)*SQRT(1)</f>
        <v>-1.0843489534114962E-2</v>
      </c>
      <c r="I225" s="117">
        <v>-3.1346523379935714E-3</v>
      </c>
      <c r="J225" s="118">
        <f t="shared" si="10"/>
        <v>-3.1346523379935714E-3</v>
      </c>
      <c r="K225" s="78" t="e" cm="1">
        <f t="array" ref="K225">_xll.ROV.RiskSim.RSFunctions.RSForecastStatistic(J225,"Percentile0.05")*SQRT(1)</f>
        <v>#VALUE!</v>
      </c>
      <c r="L225" s="33"/>
      <c r="M225" s="81">
        <f t="shared" si="7"/>
        <v>0</v>
      </c>
      <c r="N225" s="81">
        <f t="shared" si="8"/>
        <v>0</v>
      </c>
      <c r="O225" s="81" t="e">
        <f t="shared" si="9"/>
        <v>#VALUE!</v>
      </c>
    </row>
    <row r="226" spans="1:15" x14ac:dyDescent="0.25">
      <c r="A226" s="25">
        <v>45482</v>
      </c>
      <c r="B226" s="41">
        <f>Portafolio!F226</f>
        <v>3.7677515857849927E-3</v>
      </c>
      <c r="C226" s="41">
        <f>Portafolio!G226</f>
        <v>-4.2976588916777241E-3</v>
      </c>
      <c r="D226" s="41">
        <f>Portafolio!H226</f>
        <v>1.1918779573079451E-2</v>
      </c>
      <c r="E226" s="41">
        <f>Portafolio!I226</f>
        <v>-5.3176661708070883E-4</v>
      </c>
      <c r="F226" s="41">
        <f>Portafolio!J226</f>
        <v>5.6190817336279212E-3</v>
      </c>
      <c r="G226" s="41">
        <f>STDEV($F$3:F225)*NORMSINV(5%)*SQRT(1)</f>
        <v>-1.2586183507760116E-2</v>
      </c>
      <c r="H226" s="41">
        <f>PERCENTILE($F$3:F225,5%)*SQRT(1)</f>
        <v>-1.0824333587887189E-2</v>
      </c>
      <c r="I226" s="117">
        <v>-2.1359999177359497E-3</v>
      </c>
      <c r="J226" s="118">
        <f t="shared" si="10"/>
        <v>-2.1359999177359497E-3</v>
      </c>
      <c r="K226" s="78" t="e" cm="1">
        <f t="array" ref="K226">_xll.ROV.RiskSim.RSFunctions.RSForecastStatistic(J226,"Percentile0.05")*SQRT(1)</f>
        <v>#VALUE!</v>
      </c>
      <c r="L226" s="33"/>
      <c r="M226" s="81">
        <f t="shared" si="7"/>
        <v>0</v>
      </c>
      <c r="N226" s="81">
        <f t="shared" si="8"/>
        <v>0</v>
      </c>
      <c r="O226" s="81" t="e">
        <f t="shared" si="9"/>
        <v>#VALUE!</v>
      </c>
    </row>
    <row r="227" spans="1:15" x14ac:dyDescent="0.25">
      <c r="A227" s="25">
        <v>45483</v>
      </c>
      <c r="B227" s="41">
        <f>Portafolio!F227</f>
        <v>1.8628964806476703E-2</v>
      </c>
      <c r="C227" s="41">
        <f>Portafolio!G227</f>
        <v>2.2307689124128954E-3</v>
      </c>
      <c r="D227" s="41">
        <f>Portafolio!H227</f>
        <v>8.1841949890559102E-4</v>
      </c>
      <c r="E227" s="41">
        <f>Portafolio!I227</f>
        <v>1.1701116052050159E-2</v>
      </c>
      <c r="F227" s="41">
        <f>Portafolio!J227</f>
        <v>7.9335707443179103E-3</v>
      </c>
      <c r="G227" s="41">
        <f>STDEV($F$3:F226)*NORMSINV(5%)*SQRT(1)</f>
        <v>-1.2566505398734917E-2</v>
      </c>
      <c r="H227" s="41">
        <f>PERCENTILE($F$3:F226,5%)*SQRT(1)</f>
        <v>-1.0805177641659416E-2</v>
      </c>
      <c r="I227" s="117">
        <v>1.7116437009353815E-2</v>
      </c>
      <c r="J227" s="118">
        <f t="shared" si="10"/>
        <v>1.7116437009353815E-2</v>
      </c>
      <c r="K227" s="78" t="e" cm="1">
        <f t="array" ref="K227">_xll.ROV.RiskSim.RSFunctions.RSForecastStatistic(J227,"Percentile0.05")*SQRT(1)</f>
        <v>#VALUE!</v>
      </c>
      <c r="L227" s="33"/>
      <c r="M227" s="81">
        <f t="shared" si="7"/>
        <v>0</v>
      </c>
      <c r="N227" s="81">
        <f t="shared" si="8"/>
        <v>0</v>
      </c>
      <c r="O227" s="81" t="e">
        <f t="shared" si="9"/>
        <v>#VALUE!</v>
      </c>
    </row>
    <row r="228" spans="1:15" x14ac:dyDescent="0.25">
      <c r="A228" s="25">
        <v>45484</v>
      </c>
      <c r="B228" s="41">
        <f>Portafolio!F228</f>
        <v>-2.3494672238777499E-2</v>
      </c>
      <c r="C228" s="41">
        <f>Portafolio!G228</f>
        <v>4.2880396046633875E-3</v>
      </c>
      <c r="D228" s="41">
        <f>Portafolio!H228</f>
        <v>-1.6857607845247413E-3</v>
      </c>
      <c r="E228" s="41">
        <f>Portafolio!I228</f>
        <v>6.3830534173032645E-3</v>
      </c>
      <c r="F228" s="41">
        <f>Portafolio!J228</f>
        <v>-3.1882183674978876E-3</v>
      </c>
      <c r="G228" s="41">
        <f>STDEV($F$3:F227)*NORMSINV(5%)*SQRT(1)</f>
        <v>-1.2558783505098085E-2</v>
      </c>
      <c r="H228" s="41">
        <f>PERCENTILE($F$3:F227,5%)*SQRT(1)</f>
        <v>-1.0786021695431643E-2</v>
      </c>
      <c r="I228" s="117">
        <v>3.2210037873359756E-3</v>
      </c>
      <c r="J228" s="118">
        <f t="shared" si="10"/>
        <v>3.2210037873359756E-3</v>
      </c>
      <c r="K228" s="78" t="e" cm="1">
        <f t="array" ref="K228">_xll.ROV.RiskSim.RSFunctions.RSForecastStatistic(J228,"Percentile0.05")*SQRT(1)</f>
        <v>#VALUE!</v>
      </c>
      <c r="L228" s="33"/>
      <c r="M228" s="81">
        <f t="shared" si="7"/>
        <v>0</v>
      </c>
      <c r="N228" s="81">
        <f t="shared" si="8"/>
        <v>0</v>
      </c>
      <c r="O228" s="81" t="e">
        <f t="shared" si="9"/>
        <v>#VALUE!</v>
      </c>
    </row>
    <row r="229" spans="1:15" x14ac:dyDescent="0.25">
      <c r="A229" s="25">
        <v>45485</v>
      </c>
      <c r="B229" s="41">
        <f>Portafolio!F229</f>
        <v>1.2966442042243119E-2</v>
      </c>
      <c r="C229" s="41">
        <f>Portafolio!G229</f>
        <v>9.4638404252588466E-3</v>
      </c>
      <c r="D229" s="41">
        <f>Portafolio!H229</f>
        <v>-1.2173069187035165E-2</v>
      </c>
      <c r="E229" s="41">
        <f>Portafolio!I229</f>
        <v>-2.6547400778527642E-3</v>
      </c>
      <c r="F229" s="41">
        <f>Portafolio!J229</f>
        <v>-3.2108914361595976E-3</v>
      </c>
      <c r="G229" s="41">
        <f>STDEV($F$3:F228)*NORMSINV(5%)*SQRT(1)</f>
        <v>-1.2541088792900446E-2</v>
      </c>
      <c r="H229" s="41">
        <f>PERCENTILE($F$3:F228,5%)*SQRT(1)</f>
        <v>-1.076686574920387E-2</v>
      </c>
      <c r="I229" s="117">
        <v>-5.3557016667801233E-3</v>
      </c>
      <c r="J229" s="118">
        <f t="shared" si="10"/>
        <v>-5.3557016667801233E-3</v>
      </c>
      <c r="K229" s="78" t="e" cm="1">
        <f t="array" ref="K229">_xll.ROV.RiskSim.RSFunctions.RSForecastStatistic(J229,"Percentile0.05")*SQRT(1)</f>
        <v>#VALUE!</v>
      </c>
      <c r="L229" s="33"/>
      <c r="M229" s="81">
        <f t="shared" si="7"/>
        <v>0</v>
      </c>
      <c r="N229" s="81">
        <f t="shared" si="8"/>
        <v>0</v>
      </c>
      <c r="O229" s="81" t="e">
        <f t="shared" si="9"/>
        <v>#VALUE!</v>
      </c>
    </row>
    <row r="230" spans="1:15" x14ac:dyDescent="0.25">
      <c r="A230" s="25">
        <v>45488</v>
      </c>
      <c r="B230" s="41">
        <f>Portafolio!F230</f>
        <v>1.6604708169325119E-2</v>
      </c>
      <c r="C230" s="41">
        <f>Portafolio!G230</f>
        <v>-4.563000564764429E-3</v>
      </c>
      <c r="D230" s="41">
        <f>Portafolio!H230</f>
        <v>2.4628348767179134E-2</v>
      </c>
      <c r="E230" s="41">
        <f>Portafolio!I230</f>
        <v>-1.2302856764034255E-2</v>
      </c>
      <c r="F230" s="41">
        <f>Portafolio!J230</f>
        <v>9.9341262330881665E-3</v>
      </c>
      <c r="G230" s="41">
        <f>STDEV($F$3:F229)*NORMSINV(5%)*SQRT(1)</f>
        <v>-1.2523535801347491E-2</v>
      </c>
      <c r="H230" s="41">
        <f>PERCENTILE($F$3:F229,5%)*SQRT(1)</f>
        <v>-1.0747709802976096E-2</v>
      </c>
      <c r="I230" s="117">
        <v>8.2492167467639651E-3</v>
      </c>
      <c r="J230" s="118">
        <f t="shared" si="10"/>
        <v>8.2492167467639651E-3</v>
      </c>
      <c r="K230" s="78" t="e" cm="1">
        <f t="array" ref="K230">_xll.ROV.RiskSim.RSFunctions.RSForecastStatistic(J230,"Percentile0.05")*SQRT(1)</f>
        <v>#VALUE!</v>
      </c>
      <c r="L230" s="33"/>
      <c r="M230" s="81">
        <f t="shared" si="7"/>
        <v>0</v>
      </c>
      <c r="N230" s="81">
        <f t="shared" si="8"/>
        <v>0</v>
      </c>
      <c r="O230" s="81" t="e">
        <f t="shared" si="9"/>
        <v>#VALUE!</v>
      </c>
    </row>
    <row r="231" spans="1:15" x14ac:dyDescent="0.25">
      <c r="A231" s="25">
        <v>45489</v>
      </c>
      <c r="B231" s="41">
        <f>Portafolio!F231</f>
        <v>1.7902506232981147E-3</v>
      </c>
      <c r="C231" s="41">
        <f>Portafolio!G231</f>
        <v>1.3471334993176645E-2</v>
      </c>
      <c r="D231" s="41">
        <f>Portafolio!H231</f>
        <v>1.6853100357796223E-2</v>
      </c>
      <c r="E231" s="41">
        <f>Portafolio!I231</f>
        <v>1.4427180508327499E-2</v>
      </c>
      <c r="F231" s="41">
        <f>Portafolio!J231</f>
        <v>1.2930786652298042E-2</v>
      </c>
      <c r="G231" s="41">
        <f>STDEV($F$3:F230)*NORMSINV(5%)*SQRT(1)</f>
        <v>-1.253043041423149E-2</v>
      </c>
      <c r="H231" s="41">
        <f>PERCENTILE($F$3:F230,5%)*SQRT(1)</f>
        <v>-1.0728553856748323E-2</v>
      </c>
      <c r="I231" s="117">
        <v>5.5990288352996255E-4</v>
      </c>
      <c r="J231" s="118">
        <f t="shared" si="10"/>
        <v>5.5990288352996255E-4</v>
      </c>
      <c r="K231" s="78" t="e" cm="1">
        <f t="array" ref="K231">_xll.ROV.RiskSim.RSFunctions.RSForecastStatistic(J231,"Percentile0.05")*SQRT(1)</f>
        <v>#VALUE!</v>
      </c>
      <c r="L231" s="33"/>
      <c r="M231" s="81">
        <f t="shared" si="7"/>
        <v>0</v>
      </c>
      <c r="N231" s="81">
        <f t="shared" si="8"/>
        <v>0</v>
      </c>
      <c r="O231" s="81" t="e">
        <f t="shared" si="9"/>
        <v>#VALUE!</v>
      </c>
    </row>
    <row r="232" spans="1:15" x14ac:dyDescent="0.25">
      <c r="A232" s="25">
        <v>45490</v>
      </c>
      <c r="B232" s="41">
        <f>Portafolio!F232</f>
        <v>-2.5621428783056767E-2</v>
      </c>
      <c r="C232" s="41">
        <f>Portafolio!G232</f>
        <v>1.4519903364922418E-2</v>
      </c>
      <c r="D232" s="41">
        <f>Portafolio!H232</f>
        <v>1.5099360369527649E-2</v>
      </c>
      <c r="E232" s="41">
        <f>Portafolio!I232</f>
        <v>1.631185864869468E-2</v>
      </c>
      <c r="F232" s="41">
        <f>Portafolio!J232</f>
        <v>7.3499755161991831E-3</v>
      </c>
      <c r="G232" s="41">
        <f>STDEV($F$3:F231)*NORMSINV(5%)*SQRT(1)</f>
        <v>-1.2565147369340461E-2</v>
      </c>
      <c r="H232" s="41">
        <f>PERCENTILE($F$3:F231,5%)*SQRT(1)</f>
        <v>-1.070939791052055E-2</v>
      </c>
      <c r="I232" s="117">
        <v>-1.4644441078366497E-2</v>
      </c>
      <c r="J232" s="118">
        <f t="shared" si="10"/>
        <v>-1.4644441078366497E-2</v>
      </c>
      <c r="K232" s="78" t="e" cm="1">
        <f t="array" ref="K232">_xll.ROV.RiskSim.RSFunctions.RSForecastStatistic(J232,"Percentile0.05")*SQRT(1)</f>
        <v>#VALUE!</v>
      </c>
      <c r="L232" s="33"/>
      <c r="M232" s="81">
        <f t="shared" si="7"/>
        <v>0</v>
      </c>
      <c r="N232" s="81">
        <f t="shared" si="8"/>
        <v>0</v>
      </c>
      <c r="O232" s="81" t="e">
        <f t="shared" si="9"/>
        <v>#VALUE!</v>
      </c>
    </row>
    <row r="233" spans="1:15" x14ac:dyDescent="0.25">
      <c r="A233" s="25">
        <v>45491</v>
      </c>
      <c r="B233" s="41">
        <f>Portafolio!F233</f>
        <v>-2.074860964039351E-2</v>
      </c>
      <c r="C233" s="41">
        <f>Portafolio!G233</f>
        <v>-3.067024540397419E-4</v>
      </c>
      <c r="D233" s="41">
        <f>Portafolio!H233</f>
        <v>-3.2285803587666854E-2</v>
      </c>
      <c r="E233" s="41">
        <f>Portafolio!I233</f>
        <v>-5.2205691605959625E-4</v>
      </c>
      <c r="F233" s="41">
        <f>Portafolio!J233</f>
        <v>-1.8442864318895778E-2</v>
      </c>
      <c r="G233" s="41">
        <f>STDEV($F$3:F232)*NORMSINV(5%)*SQRT(1)</f>
        <v>-1.255377852848479E-2</v>
      </c>
      <c r="H233" s="41">
        <f>PERCENTILE($F$3:F232,5%)*SQRT(1)</f>
        <v>-1.0690241964292777E-2</v>
      </c>
      <c r="I233" s="117">
        <v>-2.350538797244328E-3</v>
      </c>
      <c r="J233" s="118">
        <f t="shared" si="10"/>
        <v>-2.350538797244328E-3</v>
      </c>
      <c r="K233" s="78" t="e" cm="1">
        <f t="array" ref="K233">_xll.ROV.RiskSim.RSFunctions.RSForecastStatistic(J233,"Percentile0.05")*SQRT(1)</f>
        <v>#VALUE!</v>
      </c>
      <c r="L233" s="33"/>
      <c r="M233" s="81">
        <f t="shared" si="7"/>
        <v>1</v>
      </c>
      <c r="N233" s="81">
        <f t="shared" si="8"/>
        <v>1</v>
      </c>
      <c r="O233" s="81" t="e">
        <f t="shared" si="9"/>
        <v>#VALUE!</v>
      </c>
    </row>
    <row r="234" spans="1:15" x14ac:dyDescent="0.25">
      <c r="A234" s="25">
        <v>45492</v>
      </c>
      <c r="B234" s="41">
        <f>Portafolio!F234</f>
        <v>5.7973336916425204E-4</v>
      </c>
      <c r="C234" s="41">
        <f>Portafolio!G234</f>
        <v>1.5327868988235308E-3</v>
      </c>
      <c r="D234" s="41">
        <f>Portafolio!H234</f>
        <v>-9.5291127080258486E-4</v>
      </c>
      <c r="E234" s="41">
        <f>Portafolio!I234</f>
        <v>-1.5677557021459298E-3</v>
      </c>
      <c r="F234" s="41">
        <f>Portafolio!J234</f>
        <v>-7.4407325693876371E-4</v>
      </c>
      <c r="G234" s="41">
        <f>STDEV($F$3:F233)*NORMSINV(5%)*SQRT(1)</f>
        <v>-1.2711326100376754E-2</v>
      </c>
      <c r="H234" s="41">
        <f>PERCENTILE($F$3:F233,5%)*SQRT(1)</f>
        <v>-1.0973496560033583E-2</v>
      </c>
      <c r="I234" s="117">
        <v>-6.6255435372832103E-3</v>
      </c>
      <c r="J234" s="118">
        <f t="shared" si="10"/>
        <v>-6.6255435372832103E-3</v>
      </c>
      <c r="K234" s="78" t="e" cm="1">
        <f t="array" ref="K234">_xll.ROV.RiskSim.RSFunctions.RSForecastStatistic(J234,"Percentile0.05")*SQRT(1)</f>
        <v>#VALUE!</v>
      </c>
      <c r="L234" s="33"/>
      <c r="M234" s="81">
        <f t="shared" si="7"/>
        <v>0</v>
      </c>
      <c r="N234" s="81">
        <f t="shared" si="8"/>
        <v>0</v>
      </c>
      <c r="O234" s="81" t="e">
        <f t="shared" si="9"/>
        <v>#VALUE!</v>
      </c>
    </row>
    <row r="235" spans="1:15" x14ac:dyDescent="0.25">
      <c r="A235" s="25">
        <v>45495</v>
      </c>
      <c r="B235" s="41">
        <f>Portafolio!F235</f>
        <v>-1.5614861566389346E-3</v>
      </c>
      <c r="C235" s="41">
        <f>Portafolio!G235</f>
        <v>-7.9964136377382936E-3</v>
      </c>
      <c r="D235" s="41">
        <f>Portafolio!H235</f>
        <v>2.3806134291241197E-3</v>
      </c>
      <c r="E235" s="41">
        <f>Portafolio!I235</f>
        <v>-3.0265224779422156E-2</v>
      </c>
      <c r="F235" s="41">
        <f>Portafolio!J235</f>
        <v>-9.3505627056765638E-3</v>
      </c>
      <c r="G235" s="41">
        <f>STDEV($F$3:F234)*NORMSINV(5%)*SQRT(1)</f>
        <v>-1.2685954415842441E-2</v>
      </c>
      <c r="H235" s="41">
        <f>PERCENTILE($F$3:F234,5%)*SQRT(1)</f>
        <v>-1.0962411452064499E-2</v>
      </c>
      <c r="I235" s="117">
        <v>-2.9664961261445816E-3</v>
      </c>
      <c r="J235" s="118">
        <f t="shared" si="10"/>
        <v>-2.9664961261445816E-3</v>
      </c>
      <c r="K235" s="78" t="e" cm="1">
        <f t="array" ref="K235">_xll.ROV.RiskSim.RSFunctions.RSForecastStatistic(J235,"Percentile0.05")*SQRT(1)</f>
        <v>#VALUE!</v>
      </c>
      <c r="L235" s="33"/>
      <c r="M235" s="81">
        <f t="shared" si="7"/>
        <v>0</v>
      </c>
      <c r="N235" s="81">
        <f t="shared" si="8"/>
        <v>0</v>
      </c>
      <c r="O235" s="81" t="e">
        <f t="shared" si="9"/>
        <v>#VALUE!</v>
      </c>
    </row>
    <row r="236" spans="1:15" x14ac:dyDescent="0.25">
      <c r="A236" s="25">
        <v>45496</v>
      </c>
      <c r="B236" s="41">
        <f>Portafolio!F236</f>
        <v>4.6772962161707281E-3</v>
      </c>
      <c r="C236" s="41">
        <f>Portafolio!G236</f>
        <v>2.9291935822486634E-3</v>
      </c>
      <c r="D236" s="41">
        <f>Portafolio!H236</f>
        <v>2.3776420016967354E-4</v>
      </c>
      <c r="E236" s="41">
        <f>Portafolio!I236</f>
        <v>-1.8498896320453713E-2</v>
      </c>
      <c r="F236" s="41">
        <f>Portafolio!J236</f>
        <v>-4.8061966522968758E-3</v>
      </c>
      <c r="G236" s="41">
        <f>STDEV($F$3:F235)*NORMSINV(5%)*SQRT(1)</f>
        <v>-1.2711681118665835E-2</v>
      </c>
      <c r="H236" s="41">
        <f>PERCENTILE($F$3:F235,5%)*SQRT(1)</f>
        <v>-1.0951326344095413E-2</v>
      </c>
      <c r="I236" s="117">
        <v>1.0168827142338415E-3</v>
      </c>
      <c r="J236" s="118">
        <f t="shared" si="10"/>
        <v>1.0168827142338415E-3</v>
      </c>
      <c r="K236" s="78" t="e" cm="1">
        <f t="array" ref="K236">_xll.ROV.RiskSim.RSFunctions.RSForecastStatistic(J236,"Percentile0.05")*SQRT(1)</f>
        <v>#VALUE!</v>
      </c>
      <c r="L236" s="33"/>
      <c r="M236" s="81">
        <f t="shared" si="7"/>
        <v>0</v>
      </c>
      <c r="N236" s="81">
        <f t="shared" si="8"/>
        <v>0</v>
      </c>
      <c r="O236" s="81" t="e">
        <f t="shared" si="9"/>
        <v>#VALUE!</v>
      </c>
    </row>
    <row r="237" spans="1:15" x14ac:dyDescent="0.25">
      <c r="A237" s="25">
        <v>45497</v>
      </c>
      <c r="B237" s="41">
        <f>Portafolio!F237</f>
        <v>-2.9175802186708118E-2</v>
      </c>
      <c r="C237" s="41">
        <f>Portafolio!G237</f>
        <v>1.3000091618175304E-2</v>
      </c>
      <c r="D237" s="41">
        <f>Portafolio!H237</f>
        <v>-8.307151793191617E-3</v>
      </c>
      <c r="E237" s="41">
        <f>Portafolio!I237</f>
        <v>5.0853933718081321E-2</v>
      </c>
      <c r="F237" s="41">
        <f>Portafolio!J237</f>
        <v>7.4708774925135567E-3</v>
      </c>
      <c r="G237" s="41">
        <f>STDEV($F$3:F236)*NORMSINV(5%)*SQRT(1)</f>
        <v>-1.2701769279458867E-2</v>
      </c>
      <c r="H237" s="41">
        <f>PERCENTILE($F$3:F236,5%)*SQRT(1)</f>
        <v>-1.0940241236126328E-2</v>
      </c>
      <c r="I237" s="117">
        <v>2.3446591016506252E-3</v>
      </c>
      <c r="J237" s="118">
        <f t="shared" si="10"/>
        <v>2.3446591016506252E-3</v>
      </c>
      <c r="K237" s="78" t="e" cm="1">
        <f t="array" ref="K237">_xll.ROV.RiskSim.RSFunctions.RSForecastStatistic(J237,"Percentile0.05")*SQRT(1)</f>
        <v>#VALUE!</v>
      </c>
      <c r="L237" s="33"/>
      <c r="M237" s="81">
        <f t="shared" si="7"/>
        <v>0</v>
      </c>
      <c r="N237" s="81">
        <f t="shared" si="8"/>
        <v>0</v>
      </c>
      <c r="O237" s="81" t="e">
        <f t="shared" si="9"/>
        <v>#VALUE!</v>
      </c>
    </row>
    <row r="238" spans="1:15" x14ac:dyDescent="0.25">
      <c r="A238" s="25">
        <v>45498</v>
      </c>
      <c r="B238" s="41">
        <f>Portafolio!F238</f>
        <v>-4.8161042901711899E-3</v>
      </c>
      <c r="C238" s="41">
        <f>Portafolio!G238</f>
        <v>3.943013964285107E-3</v>
      </c>
      <c r="D238" s="41">
        <f>Portafolio!H238</f>
        <v>3.8346355812063522E-4</v>
      </c>
      <c r="E238" s="41">
        <f>Portafolio!I238</f>
        <v>1.564589587366755E-3</v>
      </c>
      <c r="F238" s="41">
        <f>Portafolio!J238</f>
        <v>-1.268790252661004E-4</v>
      </c>
      <c r="G238" s="41">
        <f>STDEV($F$3:F237)*NORMSINV(5%)*SQRT(1)</f>
        <v>-1.2691617475455141E-2</v>
      </c>
      <c r="H238" s="41">
        <f>PERCENTILE($F$3:F237,5%)*SQRT(1)</f>
        <v>-1.0929156128157244E-2</v>
      </c>
      <c r="I238" s="117">
        <v>1.6390526190410927E-3</v>
      </c>
      <c r="J238" s="118">
        <f t="shared" si="10"/>
        <v>1.6390526190410927E-3</v>
      </c>
      <c r="K238" s="78" t="e" cm="1">
        <f t="array" ref="K238">_xll.ROV.RiskSim.RSFunctions.RSForecastStatistic(J238,"Percentile0.05")*SQRT(1)</f>
        <v>#VALUE!</v>
      </c>
      <c r="L238" s="33"/>
      <c r="M238" s="81">
        <f t="shared" si="7"/>
        <v>0</v>
      </c>
      <c r="N238" s="81">
        <f t="shared" si="8"/>
        <v>0</v>
      </c>
      <c r="O238" s="81" t="e">
        <f t="shared" si="9"/>
        <v>#VALUE!</v>
      </c>
    </row>
    <row r="239" spans="1:15" x14ac:dyDescent="0.25">
      <c r="A239" s="25">
        <v>45499</v>
      </c>
      <c r="B239" s="41">
        <f>Portafolio!F239</f>
        <v>2.1586660116600692E-3</v>
      </c>
      <c r="C239" s="41">
        <f>Portafolio!G239</f>
        <v>1.4723868428621712E-2</v>
      </c>
      <c r="D239" s="41">
        <f>Portafolio!H239</f>
        <v>1.6963686226937915E-2</v>
      </c>
      <c r="E239" s="41">
        <f>Portafolio!I239</f>
        <v>-9.4242056297434203E-3</v>
      </c>
      <c r="F239" s="41">
        <f>Portafolio!J239</f>
        <v>5.4165309214539853E-3</v>
      </c>
      <c r="G239" s="41">
        <f>STDEV($F$3:F238)*NORMSINV(5%)*SQRT(1)</f>
        <v>-1.2665604257750974E-2</v>
      </c>
      <c r="H239" s="41">
        <f>PERCENTILE($F$3:F238,5%)*SQRT(1)</f>
        <v>-1.0918071020188158E-2</v>
      </c>
      <c r="I239" s="117">
        <v>2.7791952054657593E-2</v>
      </c>
      <c r="J239" s="118">
        <f t="shared" si="10"/>
        <v>2.7791952054657593E-2</v>
      </c>
      <c r="K239" s="78" t="e" cm="1">
        <f t="array" ref="K239">_xll.ROV.RiskSim.RSFunctions.RSForecastStatistic(J239,"Percentile0.05")*SQRT(1)</f>
        <v>#VALUE!</v>
      </c>
      <c r="L239" s="33"/>
      <c r="M239" s="81">
        <f t="shared" si="7"/>
        <v>0</v>
      </c>
      <c r="N239" s="81">
        <f t="shared" si="8"/>
        <v>0</v>
      </c>
      <c r="O239" s="81" t="e">
        <f t="shared" si="9"/>
        <v>#VALUE!</v>
      </c>
    </row>
    <row r="240" spans="1:15" x14ac:dyDescent="0.25">
      <c r="A240" s="25">
        <v>45502</v>
      </c>
      <c r="B240" s="41">
        <f>Portafolio!F240</f>
        <v>1.2838228252665619E-3</v>
      </c>
      <c r="C240" s="41">
        <f>Portafolio!G240</f>
        <v>-3.2865430207580882E-3</v>
      </c>
      <c r="D240" s="41">
        <f>Portafolio!H240</f>
        <v>-6.5707247389028478E-3</v>
      </c>
      <c r="E240" s="41">
        <f>Portafolio!I240</f>
        <v>-5.8032344347412621E-3</v>
      </c>
      <c r="F240" s="41">
        <f>Portafolio!J240</f>
        <v>-4.6236682109694312E-3</v>
      </c>
      <c r="G240" s="41">
        <f>STDEV($F$3:F239)*NORMSINV(5%)*SQRT(1)</f>
        <v>-1.2646144681005635E-2</v>
      </c>
      <c r="H240" s="41">
        <f>PERCENTILE($F$3:F239,5%)*SQRT(1)</f>
        <v>-1.0906985912219074E-2</v>
      </c>
      <c r="I240" s="117">
        <v>1.0281158674208576E-2</v>
      </c>
      <c r="J240" s="118">
        <f t="shared" si="10"/>
        <v>1.0281158674208576E-2</v>
      </c>
      <c r="K240" s="78" t="e" cm="1">
        <f t="array" ref="K240">_xll.ROV.RiskSim.RSFunctions.RSForecastStatistic(J240,"Percentile0.05")*SQRT(1)</f>
        <v>#VALUE!</v>
      </c>
      <c r="L240" s="33"/>
      <c r="M240" s="81">
        <f t="shared" si="7"/>
        <v>0</v>
      </c>
      <c r="N240" s="81">
        <f t="shared" si="8"/>
        <v>0</v>
      </c>
      <c r="O240" s="81" t="e">
        <f t="shared" si="9"/>
        <v>#VALUE!</v>
      </c>
    </row>
    <row r="241" spans="1:15" x14ac:dyDescent="0.25">
      <c r="A241" s="25">
        <v>45503</v>
      </c>
      <c r="B241" s="41">
        <f>Portafolio!F241</f>
        <v>2.562716177992965E-3</v>
      </c>
      <c r="C241" s="41">
        <f>Portafolio!G241</f>
        <v>1.2638603848310002E-2</v>
      </c>
      <c r="D241" s="41">
        <f>Portafolio!H241</f>
        <v>2.0374359451747755E-2</v>
      </c>
      <c r="E241" s="41">
        <f>Portafolio!I241</f>
        <v>4.2238711161852434E-3</v>
      </c>
      <c r="F241" s="41">
        <f>Portafolio!J241</f>
        <v>1.1302957996588921E-2</v>
      </c>
      <c r="G241" s="41">
        <f>STDEV($F$3:F240)*NORMSINV(5%)*SQRT(1)</f>
        <v>-1.2635684520912072E-2</v>
      </c>
      <c r="H241" s="41">
        <f>PERCENTILE($F$3:F240,5%)*SQRT(1)</f>
        <v>-1.089590080424999E-2</v>
      </c>
      <c r="I241" s="117">
        <v>2.3104201405097372E-3</v>
      </c>
      <c r="J241" s="118">
        <f t="shared" si="10"/>
        <v>2.3104201405097372E-3</v>
      </c>
      <c r="K241" s="78" t="e" cm="1">
        <f t="array" ref="K241">_xll.ROV.RiskSim.RSFunctions.RSForecastStatistic(J241,"Percentile0.05")*SQRT(1)</f>
        <v>#VALUE!</v>
      </c>
      <c r="L241" s="33"/>
      <c r="M241" s="81">
        <f t="shared" si="7"/>
        <v>0</v>
      </c>
      <c r="N241" s="81">
        <f t="shared" si="8"/>
        <v>0</v>
      </c>
      <c r="O241" s="81" t="e">
        <f t="shared" si="9"/>
        <v>#VALUE!</v>
      </c>
    </row>
    <row r="242" spans="1:15" x14ac:dyDescent="0.25">
      <c r="A242" s="25">
        <v>45504</v>
      </c>
      <c r="B242" s="41">
        <f>Portafolio!F242</f>
        <v>1.4879566390620118E-2</v>
      </c>
      <c r="C242" s="41">
        <f>Portafolio!G242</f>
        <v>-1.3986271941776691E-2</v>
      </c>
      <c r="D242" s="41">
        <f>Portafolio!H242</f>
        <v>-1.1168596535331227E-2</v>
      </c>
      <c r="E242" s="41">
        <f>Portafolio!I242</f>
        <v>1.4125267552011362E-2</v>
      </c>
      <c r="F242" s="41">
        <f>Portafolio!J242</f>
        <v>2.0604099270030768E-3</v>
      </c>
      <c r="G242" s="41">
        <f>STDEV($F$3:F241)*NORMSINV(5%)*SQRT(1)</f>
        <v>-1.2653419690125031E-2</v>
      </c>
      <c r="H242" s="41">
        <f>PERCENTILE($F$3:F241,5%)*SQRT(1)</f>
        <v>-1.0884815696280905E-2</v>
      </c>
      <c r="I242" s="117">
        <v>2.4538398173976975E-2</v>
      </c>
      <c r="J242" s="118">
        <f t="shared" si="10"/>
        <v>2.4538398173976975E-2</v>
      </c>
      <c r="K242" s="78" t="e" cm="1">
        <f t="array" ref="K242">_xll.ROV.RiskSim.RSFunctions.RSForecastStatistic(J242,"Percentile0.05")*SQRT(1)</f>
        <v>#VALUE!</v>
      </c>
      <c r="L242" s="33"/>
      <c r="M242" s="81">
        <f t="shared" si="7"/>
        <v>0</v>
      </c>
      <c r="N242" s="81">
        <f t="shared" si="8"/>
        <v>0</v>
      </c>
      <c r="O242" s="81" t="e">
        <f t="shared" si="9"/>
        <v>#VALUE!</v>
      </c>
    </row>
    <row r="243" spans="1:15" x14ac:dyDescent="0.25">
      <c r="A243" s="25">
        <v>45505</v>
      </c>
      <c r="B243" s="41">
        <f>Portafolio!F243</f>
        <v>-1.6892595276606047E-2</v>
      </c>
      <c r="C243" s="41">
        <f>Portafolio!G243</f>
        <v>1.8114838733001931E-2</v>
      </c>
      <c r="D243" s="41">
        <f>Portafolio!H243</f>
        <v>-2.300698438939985E-2</v>
      </c>
      <c r="E243" s="41">
        <f>Portafolio!I243</f>
        <v>1.1363707289245462E-2</v>
      </c>
      <c r="F243" s="41">
        <f>Portafolio!J243</f>
        <v>-9.0313379470935082E-3</v>
      </c>
      <c r="G243" s="41">
        <f>STDEV($F$3:F242)*NORMSINV(5%)*SQRT(1)</f>
        <v>-1.2627114618911138E-2</v>
      </c>
      <c r="H243" s="41">
        <f>PERCENTILE($F$3:F242,5%)*SQRT(1)</f>
        <v>-1.0873730588311819E-2</v>
      </c>
      <c r="I243" s="117">
        <v>2.6743828001062385E-3</v>
      </c>
      <c r="J243" s="118">
        <f t="shared" si="10"/>
        <v>2.6743828001062385E-3</v>
      </c>
      <c r="K243" s="78" t="e" cm="1">
        <f t="array" ref="K243">_xll.ROV.RiskSim.RSFunctions.RSForecastStatistic(J243,"Percentile0.05")*SQRT(1)</f>
        <v>#VALUE!</v>
      </c>
      <c r="L243" s="33"/>
      <c r="M243" s="81">
        <f t="shared" si="7"/>
        <v>0</v>
      </c>
      <c r="N243" s="81">
        <f t="shared" si="8"/>
        <v>0</v>
      </c>
      <c r="O243" s="81" t="e">
        <f t="shared" si="9"/>
        <v>#VALUE!</v>
      </c>
    </row>
    <row r="244" spans="1:15" x14ac:dyDescent="0.25">
      <c r="A244" s="25">
        <v>45506</v>
      </c>
      <c r="B244" s="41">
        <f>Portafolio!F244</f>
        <v>6.8458769114516189E-3</v>
      </c>
      <c r="C244" s="41">
        <f>Portafolio!G244</f>
        <v>1.9958459712746134E-2</v>
      </c>
      <c r="D244" s="41">
        <f>Portafolio!H244</f>
        <v>-4.3337697237488322E-2</v>
      </c>
      <c r="E244" s="41">
        <f>Portafolio!I244</f>
        <v>-5.1492389779095047E-3</v>
      </c>
      <c r="F244" s="41">
        <f>Portafolio!J244</f>
        <v>-1.8442118775569206E-2</v>
      </c>
      <c r="G244" s="41">
        <f>STDEV($F$3:F243)*NORMSINV(5%)*SQRT(1)</f>
        <v>-1.264919178340528E-2</v>
      </c>
      <c r="H244" s="41">
        <f>PERCENTILE($F$3:F243,5%)*SQRT(1)</f>
        <v>-1.0862645480342735E-2</v>
      </c>
      <c r="I244" s="117">
        <v>-2.9648942242156973E-2</v>
      </c>
      <c r="J244" s="118">
        <f t="shared" si="10"/>
        <v>-2.9648942242156973E-2</v>
      </c>
      <c r="K244" s="78" t="e" cm="1">
        <f t="array" ref="K244">_xll.ROV.RiskSim.RSFunctions.RSForecastStatistic(J244,"Percentile0.05")*SQRT(1)</f>
        <v>#VALUE!</v>
      </c>
      <c r="L244" s="33"/>
      <c r="M244" s="81">
        <f t="shared" si="7"/>
        <v>1</v>
      </c>
      <c r="N244" s="81">
        <f t="shared" si="8"/>
        <v>1</v>
      </c>
      <c r="O244" s="81" t="e">
        <f t="shared" si="9"/>
        <v>#VALUE!</v>
      </c>
    </row>
    <row r="245" spans="1:15" x14ac:dyDescent="0.25">
      <c r="A245" s="25">
        <v>45509</v>
      </c>
      <c r="B245" s="41">
        <f>Portafolio!F245</f>
        <v>-4.936563304839342E-2</v>
      </c>
      <c r="C245" s="41">
        <f>Portafolio!G245</f>
        <v>-1.7900558015048668E-2</v>
      </c>
      <c r="D245" s="41">
        <f>Portafolio!H245</f>
        <v>-2.1521514209848672E-2</v>
      </c>
      <c r="E245" s="41">
        <f>Portafolio!I245</f>
        <v>-2.4034646374763047E-2</v>
      </c>
      <c r="F245" s="41">
        <f>Portafolio!J245</f>
        <v>-2.7733529487892108E-2</v>
      </c>
      <c r="G245" s="41">
        <f>STDEV($F$3:F244)*NORMSINV(5%)*SQRT(1)</f>
        <v>-1.279539512099611E-2</v>
      </c>
      <c r="H245" s="41">
        <f>PERCENTILE($F$3:F244,5%)*SQRT(1)</f>
        <v>-1.1073262531755347E-2</v>
      </c>
      <c r="I245" s="117">
        <v>1.0692254494694916E-3</v>
      </c>
      <c r="J245" s="118">
        <f t="shared" si="10"/>
        <v>1.0692254494694916E-3</v>
      </c>
      <c r="K245" s="78" t="e" cm="1">
        <f t="array" ref="K245">_xll.ROV.RiskSim.RSFunctions.RSForecastStatistic(J245,"Percentile0.05")*SQRT(1)</f>
        <v>#VALUE!</v>
      </c>
      <c r="L245" s="33"/>
      <c r="M245" s="81">
        <f t="shared" ref="M245:M254" si="11">IF(F245&lt;=G245,1,0)</f>
        <v>1</v>
      </c>
      <c r="N245" s="81">
        <f t="shared" ref="N245:N254" si="12">IF(F245&lt;=H245,1,0)</f>
        <v>1</v>
      </c>
      <c r="O245" s="81" t="e">
        <f t="shared" ref="O245:O254" si="13">IF(F245&lt;=K245,1,0)</f>
        <v>#VALUE!</v>
      </c>
    </row>
    <row r="246" spans="1:15" x14ac:dyDescent="0.25">
      <c r="A246" s="25">
        <v>45510</v>
      </c>
      <c r="B246" s="41">
        <f>Portafolio!F246</f>
        <v>-9.7960810695936606E-3</v>
      </c>
      <c r="C246" s="41">
        <f>Portafolio!G246</f>
        <v>-7.3441060418495512E-4</v>
      </c>
      <c r="D246" s="41">
        <f>Portafolio!H246</f>
        <v>2.7529327489063685E-2</v>
      </c>
      <c r="E246" s="41">
        <f>Portafolio!I246</f>
        <v>1.4698479459715275E-2</v>
      </c>
      <c r="F246" s="41">
        <f>Portafolio!J246</f>
        <v>1.4800001087777872E-2</v>
      </c>
      <c r="G246" s="41">
        <f>STDEV($F$3:F245)*NORMSINV(5%)*SQRT(1)</f>
        <v>-1.3130761383524928E-2</v>
      </c>
      <c r="H246" s="41">
        <f>PERCENTILE($F$3:F245,5%)*SQRT(1)</f>
        <v>-1.1804298691093219E-2</v>
      </c>
      <c r="I246" s="117">
        <v>6.7193177125639421E-4</v>
      </c>
      <c r="J246" s="118">
        <f t="shared" ref="J246:J254" si="14">I246</f>
        <v>6.7193177125639421E-4</v>
      </c>
      <c r="K246" s="78" t="e" cm="1">
        <f t="array" ref="K246">_xll.ROV.RiskSim.RSFunctions.RSForecastStatistic(J246,"Percentile0.05")*SQRT(1)</f>
        <v>#VALUE!</v>
      </c>
      <c r="L246" s="33"/>
      <c r="M246" s="81">
        <f t="shared" si="11"/>
        <v>0</v>
      </c>
      <c r="N246" s="81">
        <f t="shared" si="12"/>
        <v>0</v>
      </c>
      <c r="O246" s="81" t="e">
        <f t="shared" si="13"/>
        <v>#VALUE!</v>
      </c>
    </row>
    <row r="247" spans="1:15" x14ac:dyDescent="0.25">
      <c r="A247" s="25">
        <v>45511</v>
      </c>
      <c r="B247" s="41">
        <f>Portafolio!F247</f>
        <v>1.2420806909965328E-2</v>
      </c>
      <c r="C247" s="41">
        <f>Portafolio!G247</f>
        <v>6.0068453122636119E-3</v>
      </c>
      <c r="D247" s="41">
        <f>Portafolio!H247</f>
        <v>2.9943605302915484E-4</v>
      </c>
      <c r="E247" s="41">
        <f>Portafolio!I247</f>
        <v>3.1216986037119246E-3</v>
      </c>
      <c r="F247" s="41">
        <f>Portafolio!J247</f>
        <v>3.8581674049941042E-3</v>
      </c>
      <c r="G247" s="41">
        <f>STDEV($F$3:F246)*NORMSINV(5%)*SQRT(1)</f>
        <v>-1.3182209627230955E-2</v>
      </c>
      <c r="H247" s="41">
        <f>PERCENTILE($F$3:F246,5%)*SQRT(1)</f>
        <v>-1.1764301410461619E-2</v>
      </c>
      <c r="I247" s="117">
        <v>-8.1027915578251088E-3</v>
      </c>
      <c r="J247" s="118">
        <f t="shared" si="14"/>
        <v>-8.1027915578251088E-3</v>
      </c>
      <c r="K247" s="78" t="e" cm="1">
        <f t="array" ref="K247">_xll.ROV.RiskSim.RSFunctions.RSForecastStatistic(J247,"Percentile0.05")*SQRT(1)</f>
        <v>#VALUE!</v>
      </c>
      <c r="L247" s="33"/>
      <c r="M247" s="81">
        <f t="shared" si="11"/>
        <v>0</v>
      </c>
      <c r="N247" s="81">
        <f t="shared" si="12"/>
        <v>0</v>
      </c>
      <c r="O247" s="81" t="e">
        <f t="shared" si="13"/>
        <v>#VALUE!</v>
      </c>
    </row>
    <row r="248" spans="1:15" x14ac:dyDescent="0.25">
      <c r="A248" s="25">
        <v>45512</v>
      </c>
      <c r="B248" s="41">
        <f>Portafolio!F248</f>
        <v>1.6496471649674511E-2</v>
      </c>
      <c r="C248" s="41">
        <f>Portafolio!G248</f>
        <v>3.9362102876051566E-3</v>
      </c>
      <c r="D248" s="41">
        <f>Portafolio!H248</f>
        <v>1.8098719175530638E-2</v>
      </c>
      <c r="E248" s="41">
        <f>Portafolio!I248</f>
        <v>7.7620053354891094E-3</v>
      </c>
      <c r="F248" s="41">
        <f>Portafolio!J248</f>
        <v>1.3869491248963698E-2</v>
      </c>
      <c r="G248" s="41">
        <f>STDEV($F$3:F247)*NORMSINV(5%)*SQRT(1)</f>
        <v>-1.3158101483500259E-2</v>
      </c>
      <c r="H248" s="41">
        <f>PERCENTILE($F$3:F247,5%)*SQRT(1)</f>
        <v>-1.172430412983002E-2</v>
      </c>
      <c r="I248" s="117">
        <v>7.5815164662510924E-4</v>
      </c>
      <c r="J248" s="118">
        <f t="shared" si="14"/>
        <v>7.5815164662510924E-4</v>
      </c>
      <c r="K248" s="78" t="e" cm="1">
        <f t="array" ref="K248">_xll.ROV.RiskSim.RSFunctions.RSForecastStatistic(J248,"Percentile0.05")*SQRT(1)</f>
        <v>#VALUE!</v>
      </c>
      <c r="L248" s="33"/>
      <c r="M248" s="81">
        <f t="shared" si="11"/>
        <v>0</v>
      </c>
      <c r="N248" s="81">
        <f t="shared" si="12"/>
        <v>0</v>
      </c>
      <c r="O248" s="81" t="e">
        <f t="shared" si="13"/>
        <v>#VALUE!</v>
      </c>
    </row>
    <row r="249" spans="1:15" x14ac:dyDescent="0.25">
      <c r="A249" s="25">
        <v>45513</v>
      </c>
      <c r="B249" s="41">
        <f>Portafolio!F249</f>
        <v>1.3642429865120695E-2</v>
      </c>
      <c r="C249" s="41">
        <f>Portafolio!G249</f>
        <v>-7.2779275329949461E-4</v>
      </c>
      <c r="D249" s="41">
        <f>Portafolio!H249</f>
        <v>8.4907795310884548E-3</v>
      </c>
      <c r="E249" s="41">
        <f>Portafolio!I249</f>
        <v>4.6284474501869788E-3</v>
      </c>
      <c r="F249" s="41">
        <f>Portafolio!J249</f>
        <v>7.8963206893990952E-3</v>
      </c>
      <c r="G249" s="41">
        <f>STDEV($F$3:F248)*NORMSINV(5%)*SQRT(1)</f>
        <v>-1.3197999753537417E-2</v>
      </c>
      <c r="H249" s="41">
        <f>PERCENTILE($F$3:F248,5%)*SQRT(1)</f>
        <v>-1.1684306849198422E-2</v>
      </c>
      <c r="I249" s="117">
        <v>-6.6979725158256842E-3</v>
      </c>
      <c r="J249" s="118">
        <f t="shared" si="14"/>
        <v>-6.6979725158256842E-3</v>
      </c>
      <c r="K249" s="78" t="e" cm="1">
        <f t="array" ref="K249">_xll.ROV.RiskSim.RSFunctions.RSForecastStatistic(J249,"Percentile0.05")*SQRT(1)</f>
        <v>#VALUE!</v>
      </c>
      <c r="L249" s="33"/>
      <c r="M249" s="81">
        <f t="shared" si="11"/>
        <v>0</v>
      </c>
      <c r="N249" s="81">
        <f t="shared" si="12"/>
        <v>0</v>
      </c>
      <c r="O249" s="81" t="e">
        <f t="shared" si="13"/>
        <v>#VALUE!</v>
      </c>
    </row>
    <row r="250" spans="1:15" x14ac:dyDescent="0.25">
      <c r="A250" s="25">
        <v>45516</v>
      </c>
      <c r="B250" s="41">
        <f>Portafolio!F250</f>
        <v>7.1046339891622338E-3</v>
      </c>
      <c r="C250" s="41">
        <f>Portafolio!G250</f>
        <v>-7.4534799929999399E-3</v>
      </c>
      <c r="D250" s="41">
        <f>Portafolio!H250</f>
        <v>1.8932455242062468E-3</v>
      </c>
      <c r="E250" s="41">
        <f>Portafolio!I250</f>
        <v>-3.0832501301206196E-3</v>
      </c>
      <c r="F250" s="41">
        <f>Portafolio!J250</f>
        <v>9.4636874937287512E-4</v>
      </c>
      <c r="G250" s="41">
        <f>STDEV($F$3:F249)*NORMSINV(5%)*SQRT(1)</f>
        <v>-1.3189353683439519E-2</v>
      </c>
      <c r="H250" s="41">
        <f>PERCENTILE($F$3:F249,5%)*SQRT(1)</f>
        <v>-1.1644309568566821E-2</v>
      </c>
      <c r="I250" s="117">
        <v>-2.1220806878816333E-3</v>
      </c>
      <c r="J250" s="118">
        <f t="shared" si="14"/>
        <v>-2.1220806878816333E-3</v>
      </c>
      <c r="K250" s="78" t="e" cm="1">
        <f t="array" ref="K250">_xll.ROV.RiskSim.RSFunctions.RSForecastStatistic(J250,"Percentile0.05")*SQRT(1)</f>
        <v>#VALUE!</v>
      </c>
      <c r="L250" s="33"/>
      <c r="M250" s="81">
        <f t="shared" si="11"/>
        <v>0</v>
      </c>
      <c r="N250" s="81">
        <f t="shared" si="12"/>
        <v>0</v>
      </c>
      <c r="O250" s="81" t="e">
        <f t="shared" si="13"/>
        <v>#VALUE!</v>
      </c>
    </row>
    <row r="251" spans="1:15" x14ac:dyDescent="0.25">
      <c r="A251" s="25">
        <v>45517</v>
      </c>
      <c r="B251" s="41">
        <f>Portafolio!F251</f>
        <v>1.7046925905757491E-2</v>
      </c>
      <c r="C251" s="41">
        <f>Portafolio!G251</f>
        <v>4.2450624586943594E-3</v>
      </c>
      <c r="D251" s="41">
        <f>Portafolio!H251</f>
        <v>8.4515026665683331E-3</v>
      </c>
      <c r="E251" s="41">
        <f>Portafolio!I251</f>
        <v>4.6213175955976916E-3</v>
      </c>
      <c r="F251" s="41">
        <f>Portafolio!J251</f>
        <v>8.7585088603336341E-3</v>
      </c>
      <c r="G251" s="41">
        <f>STDEV($F$3:F250)*NORMSINV(5%)*SQRT(1)</f>
        <v>-1.3162680464404077E-2</v>
      </c>
      <c r="H251" s="41">
        <f>PERCENTILE($F$3:F250,5%)*SQRT(1)</f>
        <v>-1.1604312287935221E-2</v>
      </c>
      <c r="I251" s="117">
        <v>-1.0479524941080869E-3</v>
      </c>
      <c r="J251" s="118">
        <f t="shared" si="14"/>
        <v>-1.0479524941080869E-3</v>
      </c>
      <c r="K251" s="78" t="e" cm="1">
        <f t="array" ref="K251">_xll.ROV.RiskSim.RSFunctions.RSForecastStatistic(J251,"Percentile0.05")*SQRT(1)</f>
        <v>#VALUE!</v>
      </c>
      <c r="L251" s="33"/>
      <c r="M251" s="81">
        <f t="shared" si="11"/>
        <v>0</v>
      </c>
      <c r="N251" s="81">
        <f t="shared" si="12"/>
        <v>0</v>
      </c>
      <c r="O251" s="81" t="e">
        <f t="shared" si="13"/>
        <v>#VALUE!</v>
      </c>
    </row>
    <row r="252" spans="1:15" x14ac:dyDescent="0.25">
      <c r="A252" s="25">
        <v>45518</v>
      </c>
      <c r="B252" s="41">
        <f>Portafolio!F252</f>
        <v>2.0316357014954671E-3</v>
      </c>
      <c r="C252" s="41">
        <f>Portafolio!G252</f>
        <v>1.751357702825767E-3</v>
      </c>
      <c r="D252" s="41">
        <f>Portafolio!H252</f>
        <v>1.1000172910606301E-2</v>
      </c>
      <c r="E252" s="41">
        <f>Portafolio!I252</f>
        <v>5.6193763609869146E-3</v>
      </c>
      <c r="F252" s="41">
        <f>Portafolio!J252</f>
        <v>7.100633959377595E-3</v>
      </c>
      <c r="G252" s="41">
        <f>STDEV($F$3:F251)*NORMSINV(5%)*SQRT(1)</f>
        <v>-1.315908822916835E-2</v>
      </c>
      <c r="H252" s="41">
        <f>PERCENTILE($F$3:F251,5%)*SQRT(1)</f>
        <v>-1.1564315007303623E-2</v>
      </c>
      <c r="I252" s="117">
        <v>1.9546106383979333E-3</v>
      </c>
      <c r="J252" s="118">
        <f t="shared" si="14"/>
        <v>1.9546106383979333E-3</v>
      </c>
      <c r="K252" s="78" t="e" cm="1">
        <f t="array" ref="K252">_xll.ROV.RiskSim.RSFunctions.RSForecastStatistic(J252,"Percentile0.05")*SQRT(1)</f>
        <v>#VALUE!</v>
      </c>
      <c r="L252" s="33"/>
      <c r="M252" s="81">
        <f t="shared" si="11"/>
        <v>0</v>
      </c>
      <c r="N252" s="81">
        <f t="shared" si="12"/>
        <v>0</v>
      </c>
      <c r="O252" s="81" t="e">
        <f t="shared" si="13"/>
        <v>#VALUE!</v>
      </c>
    </row>
    <row r="253" spans="1:15" x14ac:dyDescent="0.25">
      <c r="A253" s="25">
        <v>45519</v>
      </c>
      <c r="B253" s="41">
        <f>Portafolio!F253</f>
        <v>1.3439858184173351E-2</v>
      </c>
      <c r="C253" s="41">
        <f>Portafolio!G253</f>
        <v>1.0201851494693278E-3</v>
      </c>
      <c r="D253" s="41">
        <f>Portafolio!H253</f>
        <v>6.2116322685317679E-3</v>
      </c>
      <c r="E253" s="41">
        <f>Portafolio!I253</f>
        <v>-2.7894319608277238E-2</v>
      </c>
      <c r="F253" s="41">
        <f>Portafolio!J253</f>
        <v>-3.5518828260112257E-3</v>
      </c>
      <c r="G253" s="41">
        <f>STDEV($F$3:F252)*NORMSINV(5%)*SQRT(1)</f>
        <v>-1.3146340289494201E-2</v>
      </c>
      <c r="H253" s="41">
        <f>PERCENTILE($F$3:F252,5%)*SQRT(1)</f>
        <v>-1.1524317726672022E-2</v>
      </c>
      <c r="I253" s="117">
        <v>-7.8655297853268483E-5</v>
      </c>
      <c r="J253" s="118">
        <f t="shared" si="14"/>
        <v>-7.8655297853268483E-5</v>
      </c>
      <c r="K253" s="78" t="e" cm="1">
        <f t="array" ref="K253">_xll.ROV.RiskSim.RSFunctions.RSForecastStatistic(J253,"Percentile0.05")*SQRT(1)</f>
        <v>#VALUE!</v>
      </c>
      <c r="L253" s="33"/>
      <c r="M253" s="81">
        <f t="shared" si="11"/>
        <v>0</v>
      </c>
      <c r="N253" s="81">
        <f t="shared" si="12"/>
        <v>0</v>
      </c>
      <c r="O253" s="81" t="e">
        <f t="shared" si="13"/>
        <v>#VALUE!</v>
      </c>
    </row>
    <row r="254" spans="1:15" x14ac:dyDescent="0.25">
      <c r="A254" s="25">
        <v>45520</v>
      </c>
      <c r="B254" s="41">
        <f>Portafolio!F254</f>
        <v>5.9010397660438866E-3</v>
      </c>
      <c r="C254" s="41">
        <f>Portafolio!G254</f>
        <v>7.6906421617582866E-3</v>
      </c>
      <c r="D254" s="41">
        <f>Portafolio!H254</f>
        <v>1.1374431605290789E-2</v>
      </c>
      <c r="E254" s="41">
        <f>Portafolio!I254</f>
        <v>1.3010852287492039E-2</v>
      </c>
      <c r="F254" s="41">
        <f>Portafolio!J254</f>
        <v>1.0660442740112026E-2</v>
      </c>
      <c r="G254" s="41">
        <f>STDEV($F$3:F253)*NORMSINV(5%)*SQRT(1)</f>
        <v>-1.3129909929573332E-2</v>
      </c>
      <c r="H254" s="41">
        <f>PERCENTILE($F$3:F253,5%)*SQRT(1)</f>
        <v>-1.1484320446040424E-2</v>
      </c>
      <c r="I254" s="117">
        <v>7.635622896226147E-4</v>
      </c>
      <c r="J254" s="118">
        <f t="shared" si="14"/>
        <v>7.635622896226147E-4</v>
      </c>
      <c r="K254" s="78" t="e" cm="1">
        <f t="array" ref="K254">_xll.ROV.RiskSim.RSFunctions.RSForecastStatistic(J254,"Percentile0.05")*SQRT(1)</f>
        <v>#VALUE!</v>
      </c>
      <c r="L254" s="33"/>
      <c r="M254" s="81">
        <f t="shared" si="11"/>
        <v>0</v>
      </c>
      <c r="N254" s="81">
        <f t="shared" si="12"/>
        <v>0</v>
      </c>
      <c r="O254" s="81" t="e">
        <f t="shared" si="13"/>
        <v>#VALUE!</v>
      </c>
    </row>
  </sheetData>
  <mergeCells count="13">
    <mergeCell ref="Q6:Q10"/>
    <mergeCell ref="Q11:Q15"/>
    <mergeCell ref="Q4:S4"/>
    <mergeCell ref="V4:W4"/>
    <mergeCell ref="Z6:Z8"/>
    <mergeCell ref="Y6:Y8"/>
    <mergeCell ref="Y4:AF4"/>
    <mergeCell ref="U4:U5"/>
    <mergeCell ref="B1:F1"/>
    <mergeCell ref="G1:G2"/>
    <mergeCell ref="H1:H2"/>
    <mergeCell ref="I1:K1"/>
    <mergeCell ref="M1:O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08881-5E63-4B4D-8DA2-7DE5EA9A107D}">
  <sheetPr>
    <pageSetUpPr fitToPage="1"/>
  </sheetPr>
  <dimension ref="B1:N271"/>
  <sheetViews>
    <sheetView workbookViewId="0">
      <selection activeCell="F6" sqref="F6"/>
    </sheetView>
  </sheetViews>
  <sheetFormatPr baseColWidth="10" defaultColWidth="9.140625" defaultRowHeight="12" x14ac:dyDescent="0.2"/>
  <cols>
    <col min="1" max="1" width="2.7109375" style="56" customWidth="1"/>
    <col min="2" max="5" width="9.140625" style="56"/>
    <col min="6" max="6" width="12.28515625" style="56" customWidth="1"/>
    <col min="7" max="256" width="9.140625" style="56"/>
    <col min="257" max="257" width="2.7109375" style="56" customWidth="1"/>
    <col min="258" max="261" width="9.140625" style="56"/>
    <col min="262" max="262" width="12.28515625" style="56" customWidth="1"/>
    <col min="263" max="512" width="9.140625" style="56"/>
    <col min="513" max="513" width="2.7109375" style="56" customWidth="1"/>
    <col min="514" max="517" width="9.140625" style="56"/>
    <col min="518" max="518" width="12.28515625" style="56" customWidth="1"/>
    <col min="519" max="768" width="9.140625" style="56"/>
    <col min="769" max="769" width="2.7109375" style="56" customWidth="1"/>
    <col min="770" max="773" width="9.140625" style="56"/>
    <col min="774" max="774" width="12.28515625" style="56" customWidth="1"/>
    <col min="775" max="1024" width="9.140625" style="56"/>
    <col min="1025" max="1025" width="2.7109375" style="56" customWidth="1"/>
    <col min="1026" max="1029" width="9.140625" style="56"/>
    <col min="1030" max="1030" width="12.28515625" style="56" customWidth="1"/>
    <col min="1031" max="1280" width="9.140625" style="56"/>
    <col min="1281" max="1281" width="2.7109375" style="56" customWidth="1"/>
    <col min="1282" max="1285" width="9.140625" style="56"/>
    <col min="1286" max="1286" width="12.28515625" style="56" customWidth="1"/>
    <col min="1287" max="1536" width="9.140625" style="56"/>
    <col min="1537" max="1537" width="2.7109375" style="56" customWidth="1"/>
    <col min="1538" max="1541" width="9.140625" style="56"/>
    <col min="1542" max="1542" width="12.28515625" style="56" customWidth="1"/>
    <col min="1543" max="1792" width="9.140625" style="56"/>
    <col min="1793" max="1793" width="2.7109375" style="56" customWidth="1"/>
    <col min="1794" max="1797" width="9.140625" style="56"/>
    <col min="1798" max="1798" width="12.28515625" style="56" customWidth="1"/>
    <col min="1799" max="2048" width="9.140625" style="56"/>
    <col min="2049" max="2049" width="2.7109375" style="56" customWidth="1"/>
    <col min="2050" max="2053" width="9.140625" style="56"/>
    <col min="2054" max="2054" width="12.28515625" style="56" customWidth="1"/>
    <col min="2055" max="2304" width="9.140625" style="56"/>
    <col min="2305" max="2305" width="2.7109375" style="56" customWidth="1"/>
    <col min="2306" max="2309" width="9.140625" style="56"/>
    <col min="2310" max="2310" width="12.28515625" style="56" customWidth="1"/>
    <col min="2311" max="2560" width="9.140625" style="56"/>
    <col min="2561" max="2561" width="2.7109375" style="56" customWidth="1"/>
    <col min="2562" max="2565" width="9.140625" style="56"/>
    <col min="2566" max="2566" width="12.28515625" style="56" customWidth="1"/>
    <col min="2567" max="2816" width="9.140625" style="56"/>
    <col min="2817" max="2817" width="2.7109375" style="56" customWidth="1"/>
    <col min="2818" max="2821" width="9.140625" style="56"/>
    <col min="2822" max="2822" width="12.28515625" style="56" customWidth="1"/>
    <col min="2823" max="3072" width="9.140625" style="56"/>
    <col min="3073" max="3073" width="2.7109375" style="56" customWidth="1"/>
    <col min="3074" max="3077" width="9.140625" style="56"/>
    <col min="3078" max="3078" width="12.28515625" style="56" customWidth="1"/>
    <col min="3079" max="3328" width="9.140625" style="56"/>
    <col min="3329" max="3329" width="2.7109375" style="56" customWidth="1"/>
    <col min="3330" max="3333" width="9.140625" style="56"/>
    <col min="3334" max="3334" width="12.28515625" style="56" customWidth="1"/>
    <col min="3335" max="3584" width="9.140625" style="56"/>
    <col min="3585" max="3585" width="2.7109375" style="56" customWidth="1"/>
    <col min="3586" max="3589" width="9.140625" style="56"/>
    <col min="3590" max="3590" width="12.28515625" style="56" customWidth="1"/>
    <col min="3591" max="3840" width="9.140625" style="56"/>
    <col min="3841" max="3841" width="2.7109375" style="56" customWidth="1"/>
    <col min="3842" max="3845" width="9.140625" style="56"/>
    <col min="3846" max="3846" width="12.28515625" style="56" customWidth="1"/>
    <col min="3847" max="4096" width="9.140625" style="56"/>
    <col min="4097" max="4097" width="2.7109375" style="56" customWidth="1"/>
    <col min="4098" max="4101" width="9.140625" style="56"/>
    <col min="4102" max="4102" width="12.28515625" style="56" customWidth="1"/>
    <col min="4103" max="4352" width="9.140625" style="56"/>
    <col min="4353" max="4353" width="2.7109375" style="56" customWidth="1"/>
    <col min="4354" max="4357" width="9.140625" style="56"/>
    <col min="4358" max="4358" width="12.28515625" style="56" customWidth="1"/>
    <col min="4359" max="4608" width="9.140625" style="56"/>
    <col min="4609" max="4609" width="2.7109375" style="56" customWidth="1"/>
    <col min="4610" max="4613" width="9.140625" style="56"/>
    <col min="4614" max="4614" width="12.28515625" style="56" customWidth="1"/>
    <col min="4615" max="4864" width="9.140625" style="56"/>
    <col min="4865" max="4865" width="2.7109375" style="56" customWidth="1"/>
    <col min="4866" max="4869" width="9.140625" style="56"/>
    <col min="4870" max="4870" width="12.28515625" style="56" customWidth="1"/>
    <col min="4871" max="5120" width="9.140625" style="56"/>
    <col min="5121" max="5121" width="2.7109375" style="56" customWidth="1"/>
    <col min="5122" max="5125" width="9.140625" style="56"/>
    <col min="5126" max="5126" width="12.28515625" style="56" customWidth="1"/>
    <col min="5127" max="5376" width="9.140625" style="56"/>
    <col min="5377" max="5377" width="2.7109375" style="56" customWidth="1"/>
    <col min="5378" max="5381" width="9.140625" style="56"/>
    <col min="5382" max="5382" width="12.28515625" style="56" customWidth="1"/>
    <col min="5383" max="5632" width="9.140625" style="56"/>
    <col min="5633" max="5633" width="2.7109375" style="56" customWidth="1"/>
    <col min="5634" max="5637" width="9.140625" style="56"/>
    <col min="5638" max="5638" width="12.28515625" style="56" customWidth="1"/>
    <col min="5639" max="5888" width="9.140625" style="56"/>
    <col min="5889" max="5889" width="2.7109375" style="56" customWidth="1"/>
    <col min="5890" max="5893" width="9.140625" style="56"/>
    <col min="5894" max="5894" width="12.28515625" style="56" customWidth="1"/>
    <col min="5895" max="6144" width="9.140625" style="56"/>
    <col min="6145" max="6145" width="2.7109375" style="56" customWidth="1"/>
    <col min="6146" max="6149" width="9.140625" style="56"/>
    <col min="6150" max="6150" width="12.28515625" style="56" customWidth="1"/>
    <col min="6151" max="6400" width="9.140625" style="56"/>
    <col min="6401" max="6401" width="2.7109375" style="56" customWidth="1"/>
    <col min="6402" max="6405" width="9.140625" style="56"/>
    <col min="6406" max="6406" width="12.28515625" style="56" customWidth="1"/>
    <col min="6407" max="6656" width="9.140625" style="56"/>
    <col min="6657" max="6657" width="2.7109375" style="56" customWidth="1"/>
    <col min="6658" max="6661" width="9.140625" style="56"/>
    <col min="6662" max="6662" width="12.28515625" style="56" customWidth="1"/>
    <col min="6663" max="6912" width="9.140625" style="56"/>
    <col min="6913" max="6913" width="2.7109375" style="56" customWidth="1"/>
    <col min="6914" max="6917" width="9.140625" style="56"/>
    <col min="6918" max="6918" width="12.28515625" style="56" customWidth="1"/>
    <col min="6919" max="7168" width="9.140625" style="56"/>
    <col min="7169" max="7169" width="2.7109375" style="56" customWidth="1"/>
    <col min="7170" max="7173" width="9.140625" style="56"/>
    <col min="7174" max="7174" width="12.28515625" style="56" customWidth="1"/>
    <col min="7175" max="7424" width="9.140625" style="56"/>
    <col min="7425" max="7425" width="2.7109375" style="56" customWidth="1"/>
    <col min="7426" max="7429" width="9.140625" style="56"/>
    <col min="7430" max="7430" width="12.28515625" style="56" customWidth="1"/>
    <col min="7431" max="7680" width="9.140625" style="56"/>
    <col min="7681" max="7681" width="2.7109375" style="56" customWidth="1"/>
    <col min="7682" max="7685" width="9.140625" style="56"/>
    <col min="7686" max="7686" width="12.28515625" style="56" customWidth="1"/>
    <col min="7687" max="7936" width="9.140625" style="56"/>
    <col min="7937" max="7937" width="2.7109375" style="56" customWidth="1"/>
    <col min="7938" max="7941" width="9.140625" style="56"/>
    <col min="7942" max="7942" width="12.28515625" style="56" customWidth="1"/>
    <col min="7943" max="8192" width="9.140625" style="56"/>
    <col min="8193" max="8193" width="2.7109375" style="56" customWidth="1"/>
    <col min="8194" max="8197" width="9.140625" style="56"/>
    <col min="8198" max="8198" width="12.28515625" style="56" customWidth="1"/>
    <col min="8199" max="8448" width="9.140625" style="56"/>
    <col min="8449" max="8449" width="2.7109375" style="56" customWidth="1"/>
    <col min="8450" max="8453" width="9.140625" style="56"/>
    <col min="8454" max="8454" width="12.28515625" style="56" customWidth="1"/>
    <col min="8455" max="8704" width="9.140625" style="56"/>
    <col min="8705" max="8705" width="2.7109375" style="56" customWidth="1"/>
    <col min="8706" max="8709" width="9.140625" style="56"/>
    <col min="8710" max="8710" width="12.28515625" style="56" customWidth="1"/>
    <col min="8711" max="8960" width="9.140625" style="56"/>
    <col min="8961" max="8961" width="2.7109375" style="56" customWidth="1"/>
    <col min="8962" max="8965" width="9.140625" style="56"/>
    <col min="8966" max="8966" width="12.28515625" style="56" customWidth="1"/>
    <col min="8967" max="9216" width="9.140625" style="56"/>
    <col min="9217" max="9217" width="2.7109375" style="56" customWidth="1"/>
    <col min="9218" max="9221" width="9.140625" style="56"/>
    <col min="9222" max="9222" width="12.28515625" style="56" customWidth="1"/>
    <col min="9223" max="9472" width="9.140625" style="56"/>
    <col min="9473" max="9473" width="2.7109375" style="56" customWidth="1"/>
    <col min="9474" max="9477" width="9.140625" style="56"/>
    <col min="9478" max="9478" width="12.28515625" style="56" customWidth="1"/>
    <col min="9479" max="9728" width="9.140625" style="56"/>
    <col min="9729" max="9729" width="2.7109375" style="56" customWidth="1"/>
    <col min="9730" max="9733" width="9.140625" style="56"/>
    <col min="9734" max="9734" width="12.28515625" style="56" customWidth="1"/>
    <col min="9735" max="9984" width="9.140625" style="56"/>
    <col min="9985" max="9985" width="2.7109375" style="56" customWidth="1"/>
    <col min="9986" max="9989" width="9.140625" style="56"/>
    <col min="9990" max="9990" width="12.28515625" style="56" customWidth="1"/>
    <col min="9991" max="10240" width="9.140625" style="56"/>
    <col min="10241" max="10241" width="2.7109375" style="56" customWidth="1"/>
    <col min="10242" max="10245" width="9.140625" style="56"/>
    <col min="10246" max="10246" width="12.28515625" style="56" customWidth="1"/>
    <col min="10247" max="10496" width="9.140625" style="56"/>
    <col min="10497" max="10497" width="2.7109375" style="56" customWidth="1"/>
    <col min="10498" max="10501" width="9.140625" style="56"/>
    <col min="10502" max="10502" width="12.28515625" style="56" customWidth="1"/>
    <col min="10503" max="10752" width="9.140625" style="56"/>
    <col min="10753" max="10753" width="2.7109375" style="56" customWidth="1"/>
    <col min="10754" max="10757" width="9.140625" style="56"/>
    <col min="10758" max="10758" width="12.28515625" style="56" customWidth="1"/>
    <col min="10759" max="11008" width="9.140625" style="56"/>
    <col min="11009" max="11009" width="2.7109375" style="56" customWidth="1"/>
    <col min="11010" max="11013" width="9.140625" style="56"/>
    <col min="11014" max="11014" width="12.28515625" style="56" customWidth="1"/>
    <col min="11015" max="11264" width="9.140625" style="56"/>
    <col min="11265" max="11265" width="2.7109375" style="56" customWidth="1"/>
    <col min="11266" max="11269" width="9.140625" style="56"/>
    <col min="11270" max="11270" width="12.28515625" style="56" customWidth="1"/>
    <col min="11271" max="11520" width="9.140625" style="56"/>
    <col min="11521" max="11521" width="2.7109375" style="56" customWidth="1"/>
    <col min="11522" max="11525" width="9.140625" style="56"/>
    <col min="11526" max="11526" width="12.28515625" style="56" customWidth="1"/>
    <col min="11527" max="11776" width="9.140625" style="56"/>
    <col min="11777" max="11777" width="2.7109375" style="56" customWidth="1"/>
    <col min="11778" max="11781" width="9.140625" style="56"/>
    <col min="11782" max="11782" width="12.28515625" style="56" customWidth="1"/>
    <col min="11783" max="12032" width="9.140625" style="56"/>
    <col min="12033" max="12033" width="2.7109375" style="56" customWidth="1"/>
    <col min="12034" max="12037" width="9.140625" style="56"/>
    <col min="12038" max="12038" width="12.28515625" style="56" customWidth="1"/>
    <col min="12039" max="12288" width="9.140625" style="56"/>
    <col min="12289" max="12289" width="2.7109375" style="56" customWidth="1"/>
    <col min="12290" max="12293" width="9.140625" style="56"/>
    <col min="12294" max="12294" width="12.28515625" style="56" customWidth="1"/>
    <col min="12295" max="12544" width="9.140625" style="56"/>
    <col min="12545" max="12545" width="2.7109375" style="56" customWidth="1"/>
    <col min="12546" max="12549" width="9.140625" style="56"/>
    <col min="12550" max="12550" width="12.28515625" style="56" customWidth="1"/>
    <col min="12551" max="12800" width="9.140625" style="56"/>
    <col min="12801" max="12801" width="2.7109375" style="56" customWidth="1"/>
    <col min="12802" max="12805" width="9.140625" style="56"/>
    <col min="12806" max="12806" width="12.28515625" style="56" customWidth="1"/>
    <col min="12807" max="13056" width="9.140625" style="56"/>
    <col min="13057" max="13057" width="2.7109375" style="56" customWidth="1"/>
    <col min="13058" max="13061" width="9.140625" style="56"/>
    <col min="13062" max="13062" width="12.28515625" style="56" customWidth="1"/>
    <col min="13063" max="13312" width="9.140625" style="56"/>
    <col min="13313" max="13313" width="2.7109375" style="56" customWidth="1"/>
    <col min="13314" max="13317" width="9.140625" style="56"/>
    <col min="13318" max="13318" width="12.28515625" style="56" customWidth="1"/>
    <col min="13319" max="13568" width="9.140625" style="56"/>
    <col min="13569" max="13569" width="2.7109375" style="56" customWidth="1"/>
    <col min="13570" max="13573" width="9.140625" style="56"/>
    <col min="13574" max="13574" width="12.28515625" style="56" customWidth="1"/>
    <col min="13575" max="13824" width="9.140625" style="56"/>
    <col min="13825" max="13825" width="2.7109375" style="56" customWidth="1"/>
    <col min="13826" max="13829" width="9.140625" style="56"/>
    <col min="13830" max="13830" width="12.28515625" style="56" customWidth="1"/>
    <col min="13831" max="14080" width="9.140625" style="56"/>
    <col min="14081" max="14081" width="2.7109375" style="56" customWidth="1"/>
    <col min="14082" max="14085" width="9.140625" style="56"/>
    <col min="14086" max="14086" width="12.28515625" style="56" customWidth="1"/>
    <col min="14087" max="14336" width="9.140625" style="56"/>
    <col min="14337" max="14337" width="2.7109375" style="56" customWidth="1"/>
    <col min="14338" max="14341" width="9.140625" style="56"/>
    <col min="14342" max="14342" width="12.28515625" style="56" customWidth="1"/>
    <col min="14343" max="14592" width="9.140625" style="56"/>
    <col min="14593" max="14593" width="2.7109375" style="56" customWidth="1"/>
    <col min="14594" max="14597" width="9.140625" style="56"/>
    <col min="14598" max="14598" width="12.28515625" style="56" customWidth="1"/>
    <col min="14599" max="14848" width="9.140625" style="56"/>
    <col min="14849" max="14849" width="2.7109375" style="56" customWidth="1"/>
    <col min="14850" max="14853" width="9.140625" style="56"/>
    <col min="14854" max="14854" width="12.28515625" style="56" customWidth="1"/>
    <col min="14855" max="15104" width="9.140625" style="56"/>
    <col min="15105" max="15105" width="2.7109375" style="56" customWidth="1"/>
    <col min="15106" max="15109" width="9.140625" style="56"/>
    <col min="15110" max="15110" width="12.28515625" style="56" customWidth="1"/>
    <col min="15111" max="15360" width="9.140625" style="56"/>
    <col min="15361" max="15361" width="2.7109375" style="56" customWidth="1"/>
    <col min="15362" max="15365" width="9.140625" style="56"/>
    <col min="15366" max="15366" width="12.28515625" style="56" customWidth="1"/>
    <col min="15367" max="15616" width="9.140625" style="56"/>
    <col min="15617" max="15617" width="2.7109375" style="56" customWidth="1"/>
    <col min="15618" max="15621" width="9.140625" style="56"/>
    <col min="15622" max="15622" width="12.28515625" style="56" customWidth="1"/>
    <col min="15623" max="15872" width="9.140625" style="56"/>
    <col min="15873" max="15873" width="2.7109375" style="56" customWidth="1"/>
    <col min="15874" max="15877" width="9.140625" style="56"/>
    <col min="15878" max="15878" width="12.28515625" style="56" customWidth="1"/>
    <col min="15879" max="16128" width="9.140625" style="56"/>
    <col min="16129" max="16129" width="2.7109375" style="56" customWidth="1"/>
    <col min="16130" max="16133" width="9.140625" style="56"/>
    <col min="16134" max="16134" width="12.28515625" style="56" customWidth="1"/>
    <col min="16135" max="16384" width="9.140625" style="56"/>
  </cols>
  <sheetData>
    <row r="1" spans="2:14" ht="24.95" customHeight="1" x14ac:dyDescent="0.2">
      <c r="B1" s="100" t="s">
        <v>109</v>
      </c>
      <c r="C1" s="100"/>
      <c r="D1" s="100"/>
      <c r="E1" s="100"/>
      <c r="F1" s="100"/>
      <c r="G1" s="100"/>
      <c r="H1" s="100"/>
      <c r="I1" s="100"/>
      <c r="J1" s="100"/>
      <c r="K1" s="100"/>
      <c r="L1" s="100"/>
      <c r="M1" s="100"/>
      <c r="N1" s="100"/>
    </row>
    <row r="3" spans="2:14" ht="15.75" thickBot="1" x14ac:dyDescent="0.25">
      <c r="B3" s="101" t="s">
        <v>67</v>
      </c>
      <c r="C3" s="101"/>
      <c r="D3" s="101"/>
      <c r="E3" s="101"/>
      <c r="F3" s="101"/>
      <c r="G3" s="101"/>
      <c r="H3" s="101"/>
      <c r="I3" s="101"/>
      <c r="J3" s="101"/>
      <c r="K3" s="101"/>
      <c r="L3" s="101"/>
      <c r="M3" s="101"/>
      <c r="N3" s="101"/>
    </row>
    <row r="4" spans="2:14" ht="12.75" thickTop="1" x14ac:dyDescent="0.2"/>
    <row r="6" spans="2:14" x14ac:dyDescent="0.2">
      <c r="D6" s="57"/>
      <c r="E6" s="57" t="s">
        <v>112</v>
      </c>
      <c r="F6" s="116">
        <v>-8.1347475706575493E-4</v>
      </c>
    </row>
    <row r="7" spans="2:14" x14ac:dyDescent="0.2">
      <c r="D7" s="57"/>
      <c r="E7" s="57"/>
      <c r="F7" s="57"/>
    </row>
    <row r="8" spans="2:14" x14ac:dyDescent="0.2">
      <c r="D8" s="57"/>
      <c r="E8" s="57" t="s">
        <v>71</v>
      </c>
      <c r="F8" s="58" t="s">
        <v>82</v>
      </c>
    </row>
    <row r="9" spans="2:14" x14ac:dyDescent="0.2">
      <c r="D9" s="57"/>
      <c r="E9" s="57" t="s">
        <v>73</v>
      </c>
      <c r="F9" s="57">
        <v>1.1248191182371455E-3</v>
      </c>
    </row>
    <row r="10" spans="2:14" x14ac:dyDescent="0.2">
      <c r="D10" s="57"/>
      <c r="E10" s="57" t="s">
        <v>74</v>
      </c>
      <c r="F10" s="57">
        <v>6.4303889153840563E-3</v>
      </c>
    </row>
    <row r="11" spans="2:14" x14ac:dyDescent="0.2">
      <c r="D11" s="57"/>
      <c r="E11" s="57"/>
      <c r="F11" s="57"/>
    </row>
    <row r="12" spans="2:14" x14ac:dyDescent="0.2">
      <c r="D12" s="57"/>
      <c r="E12" s="57"/>
      <c r="F12" s="57"/>
    </row>
    <row r="13" spans="2:14" x14ac:dyDescent="0.2">
      <c r="D13" s="57"/>
      <c r="E13" s="57" t="s">
        <v>75</v>
      </c>
      <c r="F13" s="57">
        <v>3.785699720629674E-2</v>
      </c>
    </row>
    <row r="14" spans="2:14" x14ac:dyDescent="0.2">
      <c r="D14" s="57"/>
      <c r="E14" s="57" t="s">
        <v>110</v>
      </c>
      <c r="F14" s="59">
        <v>0.95823925700188151</v>
      </c>
    </row>
    <row r="15" spans="2:14" x14ac:dyDescent="0.2">
      <c r="D15" s="57"/>
      <c r="E15" s="57"/>
      <c r="F15" s="57"/>
    </row>
    <row r="16" spans="2:14" x14ac:dyDescent="0.2">
      <c r="D16" s="57"/>
      <c r="E16" s="57" t="s">
        <v>77</v>
      </c>
      <c r="F16" s="57" t="s">
        <v>78</v>
      </c>
    </row>
    <row r="17" spans="2:14" x14ac:dyDescent="0.2">
      <c r="D17" s="57" t="s">
        <v>24</v>
      </c>
      <c r="E17" s="57">
        <v>1.0465303804225068E-3</v>
      </c>
      <c r="F17" s="57">
        <v>1.1248191182371455E-3</v>
      </c>
    </row>
    <row r="18" spans="2:14" x14ac:dyDescent="0.2">
      <c r="D18" s="57" t="s">
        <v>79</v>
      </c>
      <c r="E18" s="57">
        <v>7.8446041377170112E-3</v>
      </c>
      <c r="F18" s="57">
        <v>9.0939432154697481E-3</v>
      </c>
    </row>
    <row r="19" spans="2:14" x14ac:dyDescent="0.2">
      <c r="D19" s="57" t="s">
        <v>80</v>
      </c>
      <c r="E19" s="57">
        <v>-0.24975822763694772</v>
      </c>
      <c r="F19" s="57">
        <v>0</v>
      </c>
    </row>
    <row r="20" spans="2:14" x14ac:dyDescent="0.2">
      <c r="D20" s="57" t="s">
        <v>30</v>
      </c>
      <c r="E20" s="57">
        <v>1.0999227684594315</v>
      </c>
      <c r="F20" s="57">
        <v>3</v>
      </c>
    </row>
    <row r="21" spans="2:14" x14ac:dyDescent="0.2">
      <c r="D21" s="57"/>
      <c r="E21" s="57"/>
      <c r="F21" s="57"/>
    </row>
    <row r="22" spans="2:14" x14ac:dyDescent="0.2">
      <c r="D22" s="57"/>
      <c r="E22" s="57"/>
      <c r="F22" s="57"/>
    </row>
    <row r="23" spans="2:14" x14ac:dyDescent="0.2">
      <c r="B23" s="61" t="s">
        <v>111</v>
      </c>
      <c r="D23" s="57"/>
      <c r="E23" s="57"/>
      <c r="F23" s="57"/>
    </row>
    <row r="24" spans="2:14" x14ac:dyDescent="0.2">
      <c r="B24" s="77">
        <v>-3.0246366724337927E-2</v>
      </c>
      <c r="C24" s="77">
        <v>-2.1324752965601476E-2</v>
      </c>
      <c r="D24" s="77">
        <v>-1.5379019650579921E-2</v>
      </c>
      <c r="E24" s="77">
        <v>-1.5219798972113684E-2</v>
      </c>
      <c r="F24" s="77">
        <v>-1.2460627959492699E-2</v>
      </c>
      <c r="G24" s="77">
        <v>-1.212492028973566E-2</v>
      </c>
      <c r="H24" s="77">
        <v>-1.2066854335196407E-2</v>
      </c>
      <c r="I24" s="77">
        <v>-1.1933324263826817E-2</v>
      </c>
      <c r="J24" s="77">
        <v>-1.1884293252356418E-2</v>
      </c>
      <c r="K24" s="77">
        <v>-1.1084347639724431E-2</v>
      </c>
      <c r="L24" s="77">
        <v>-1.0862645480342735E-2</v>
      </c>
      <c r="M24" s="77">
        <v>-1.0479526555787275E-2</v>
      </c>
      <c r="N24" s="77">
        <v>-9.9898156541735963E-3</v>
      </c>
    </row>
    <row r="25" spans="2:14" x14ac:dyDescent="0.2">
      <c r="B25" s="77">
        <v>-9.8249133735717059E-3</v>
      </c>
      <c r="C25" s="77">
        <v>-9.7864092446691246E-3</v>
      </c>
      <c r="D25" s="77">
        <v>-9.4670569504097211E-3</v>
      </c>
      <c r="E25" s="77">
        <v>-9.1838570477960242E-3</v>
      </c>
      <c r="F25" s="77">
        <v>-8.8179369067360458E-3</v>
      </c>
      <c r="G25" s="77">
        <v>-8.7030184436974432E-3</v>
      </c>
      <c r="H25" s="77">
        <v>-8.605408745771443E-3</v>
      </c>
      <c r="I25" s="77">
        <v>-7.7624496799989307E-3</v>
      </c>
      <c r="J25" s="77">
        <v>-7.7257881598648886E-3</v>
      </c>
      <c r="K25" s="77">
        <v>-7.36738173021061E-3</v>
      </c>
      <c r="L25" s="77">
        <v>-7.2123448333486972E-3</v>
      </c>
      <c r="M25" s="77">
        <v>-7.1796818815519281E-3</v>
      </c>
      <c r="N25" s="77">
        <v>-7.1565942102710112E-3</v>
      </c>
    </row>
    <row r="26" spans="2:14" x14ac:dyDescent="0.2">
      <c r="B26" s="77">
        <v>-6.8451408794689668E-3</v>
      </c>
      <c r="C26" s="77">
        <v>-6.7410008614461787E-3</v>
      </c>
      <c r="D26" s="77">
        <v>-6.5141749146078601E-3</v>
      </c>
      <c r="E26" s="77">
        <v>-6.462677010402546E-3</v>
      </c>
      <c r="F26" s="77">
        <v>-6.2770724136873785E-3</v>
      </c>
      <c r="G26" s="77">
        <v>-6.037950088029845E-3</v>
      </c>
      <c r="H26" s="77">
        <v>-6.0153742372202074E-3</v>
      </c>
      <c r="I26" s="77">
        <v>-6.0135882698069696E-3</v>
      </c>
      <c r="J26" s="77">
        <v>-5.7440565981258501E-3</v>
      </c>
      <c r="K26" s="77">
        <v>-5.6513111627722696E-3</v>
      </c>
      <c r="L26" s="77">
        <v>-5.5820310021594466E-3</v>
      </c>
      <c r="M26" s="77">
        <v>-5.4155994439799007E-3</v>
      </c>
      <c r="N26" s="77">
        <v>-5.1359948137462367E-3</v>
      </c>
    </row>
    <row r="27" spans="2:14" x14ac:dyDescent="0.2">
      <c r="B27" s="77">
        <v>-5.0974620049998969E-3</v>
      </c>
      <c r="C27" s="77">
        <v>-4.7527673251255564E-3</v>
      </c>
      <c r="D27" s="77">
        <v>-4.3288021916397315E-3</v>
      </c>
      <c r="E27" s="77">
        <v>-4.2141520459861928E-3</v>
      </c>
      <c r="F27" s="77">
        <v>-4.1921114467546611E-3</v>
      </c>
      <c r="G27" s="77">
        <v>-3.9729829038269698E-3</v>
      </c>
      <c r="H27" s="77">
        <v>-3.6876579815411335E-3</v>
      </c>
      <c r="I27" s="77">
        <v>-3.6366611801214475E-3</v>
      </c>
      <c r="J27" s="77">
        <v>-3.399021503757634E-3</v>
      </c>
      <c r="K27" s="77">
        <v>-3.0997758442341842E-3</v>
      </c>
      <c r="L27" s="77">
        <v>-2.8788070221865132E-3</v>
      </c>
      <c r="M27" s="77">
        <v>-2.8289855790354316E-3</v>
      </c>
      <c r="N27" s="77">
        <v>-2.6385457235104919E-3</v>
      </c>
    </row>
    <row r="28" spans="2:14" x14ac:dyDescent="0.2">
      <c r="B28" s="77">
        <v>-2.6343550378729137E-3</v>
      </c>
      <c r="C28" s="77">
        <v>-2.564760984689371E-3</v>
      </c>
      <c r="D28" s="77">
        <v>-2.5467237633194639E-3</v>
      </c>
      <c r="E28" s="77">
        <v>-2.4608274972705148E-3</v>
      </c>
      <c r="F28" s="77">
        <v>-2.4044345191337221E-3</v>
      </c>
      <c r="G28" s="77">
        <v>-2.3818341387223203E-3</v>
      </c>
      <c r="H28" s="77">
        <v>-1.5660624475801071E-3</v>
      </c>
      <c r="I28" s="77">
        <v>-1.2934255786129127E-3</v>
      </c>
      <c r="J28" s="77">
        <v>-1.2900359350104709E-3</v>
      </c>
      <c r="K28" s="77">
        <v>-1.2758431602761227E-3</v>
      </c>
      <c r="L28" s="77">
        <v>-1.2641891060539848E-3</v>
      </c>
      <c r="M28" s="77">
        <v>-7.7469153796365289E-4</v>
      </c>
      <c r="N28" s="77">
        <v>-7.041279430002762E-4</v>
      </c>
    </row>
    <row r="29" spans="2:14" x14ac:dyDescent="0.2">
      <c r="B29" s="77">
        <v>-6.7657508406678219E-4</v>
      </c>
      <c r="C29" s="77">
        <v>-6.3215212262406235E-4</v>
      </c>
      <c r="D29" s="77">
        <v>-4.8241640002808991E-4</v>
      </c>
      <c r="E29" s="77">
        <v>-2.7929641661798323E-4</v>
      </c>
      <c r="F29" s="77">
        <v>-7.9846073633341348E-5</v>
      </c>
      <c r="G29" s="77">
        <v>-7.4265126993620706E-5</v>
      </c>
      <c r="H29" s="77">
        <v>3.21489971757522E-5</v>
      </c>
      <c r="I29" s="77">
        <v>5.68741357202258E-5</v>
      </c>
      <c r="J29" s="77">
        <v>9.8798185841385343E-5</v>
      </c>
      <c r="K29" s="77">
        <v>4.8305978432557442E-4</v>
      </c>
      <c r="L29" s="77">
        <v>4.887238112031005E-4</v>
      </c>
      <c r="M29" s="77">
        <v>6.0853637361498478E-4</v>
      </c>
      <c r="N29" s="77">
        <v>6.3525156539686939E-4</v>
      </c>
    </row>
    <row r="30" spans="2:14" x14ac:dyDescent="0.2">
      <c r="B30" s="77">
        <v>6.6043806687810023E-4</v>
      </c>
      <c r="C30" s="77">
        <v>6.8071290908287667E-4</v>
      </c>
      <c r="D30" s="77">
        <v>9.4651306234168689E-4</v>
      </c>
      <c r="E30" s="77">
        <v>9.5814517061633235E-4</v>
      </c>
      <c r="F30" s="77">
        <v>1.1226617329080104E-3</v>
      </c>
      <c r="G30" s="77">
        <v>1.1247794634930003E-3</v>
      </c>
      <c r="H30" s="77">
        <v>1.1313429911168696E-3</v>
      </c>
      <c r="I30" s="77">
        <v>1.1536595746890201E-3</v>
      </c>
      <c r="J30" s="77">
        <v>1.2464294268597353E-3</v>
      </c>
      <c r="K30" s="77">
        <v>1.3013706418258935E-3</v>
      </c>
      <c r="L30" s="77">
        <v>1.3329689280354286E-3</v>
      </c>
      <c r="M30" s="77">
        <v>1.4273245220018617E-3</v>
      </c>
      <c r="N30" s="77">
        <v>1.4768108627912393E-3</v>
      </c>
    </row>
    <row r="31" spans="2:14" x14ac:dyDescent="0.2">
      <c r="B31" s="77">
        <v>1.5301136594923666E-3</v>
      </c>
      <c r="C31" s="77">
        <v>1.5379715059817237E-3</v>
      </c>
      <c r="D31" s="77">
        <v>1.5594675909491673E-3</v>
      </c>
      <c r="E31" s="77">
        <v>1.6028665755635143E-3</v>
      </c>
      <c r="F31" s="77">
        <v>1.6239460641433211E-3</v>
      </c>
      <c r="G31" s="77">
        <v>1.6465945910325904E-3</v>
      </c>
      <c r="H31" s="77">
        <v>1.8892832149732274E-3</v>
      </c>
      <c r="I31" s="77">
        <v>1.9130567663173188E-3</v>
      </c>
      <c r="J31" s="77">
        <v>1.9266764970238747E-3</v>
      </c>
      <c r="K31" s="77">
        <v>2.2833408245603111E-3</v>
      </c>
      <c r="L31" s="77">
        <v>2.4028454469607859E-3</v>
      </c>
      <c r="M31" s="77">
        <v>2.4157821398819264E-3</v>
      </c>
      <c r="N31" s="77">
        <v>2.4514514683125523E-3</v>
      </c>
    </row>
    <row r="32" spans="2:14" x14ac:dyDescent="0.2">
      <c r="B32" s="77">
        <v>2.5088405008130716E-3</v>
      </c>
      <c r="C32" s="77">
        <v>2.569935941325565E-3</v>
      </c>
      <c r="D32" s="77">
        <v>2.7076334101259576E-3</v>
      </c>
      <c r="E32" s="77">
        <v>2.8658700770441805E-3</v>
      </c>
      <c r="F32" s="77">
        <v>2.8851977273495972E-3</v>
      </c>
      <c r="G32" s="77">
        <v>2.9608312065530873E-3</v>
      </c>
      <c r="H32" s="77">
        <v>3.0186769285192503E-3</v>
      </c>
      <c r="I32" s="77">
        <v>3.1390478840161106E-3</v>
      </c>
      <c r="J32" s="77">
        <v>3.2728031829884706E-3</v>
      </c>
      <c r="K32" s="77">
        <v>3.4080470197937951E-3</v>
      </c>
      <c r="L32" s="77">
        <v>3.6101130568427101E-3</v>
      </c>
      <c r="M32" s="77">
        <v>3.6659483318481909E-3</v>
      </c>
      <c r="N32" s="77">
        <v>3.6980751488433833E-3</v>
      </c>
    </row>
    <row r="33" spans="2:14" x14ac:dyDescent="0.2">
      <c r="B33" s="77">
        <v>3.8265778229849188E-3</v>
      </c>
      <c r="C33" s="77">
        <v>4.2214622377396375E-3</v>
      </c>
      <c r="D33" s="77">
        <v>4.2707165151704609E-3</v>
      </c>
      <c r="E33" s="77">
        <v>4.3675221076814518E-3</v>
      </c>
      <c r="F33" s="77">
        <v>4.4033721264817947E-3</v>
      </c>
      <c r="G33" s="77">
        <v>4.6337446990717575E-3</v>
      </c>
      <c r="H33" s="77">
        <v>5.1511974929285536E-3</v>
      </c>
      <c r="I33" s="77">
        <v>5.1834637731418276E-3</v>
      </c>
      <c r="J33" s="77">
        <v>5.288344628770811E-3</v>
      </c>
      <c r="K33" s="77">
        <v>5.4249516032035304E-3</v>
      </c>
      <c r="L33" s="77">
        <v>5.4328349983613598E-3</v>
      </c>
      <c r="M33" s="77">
        <v>5.6612861296380778E-3</v>
      </c>
      <c r="N33" s="77">
        <v>5.7223787045832183E-3</v>
      </c>
    </row>
    <row r="34" spans="2:14" x14ac:dyDescent="0.2">
      <c r="B34" s="77">
        <v>5.7442633542833087E-3</v>
      </c>
      <c r="C34" s="77">
        <v>5.7608140379832506E-3</v>
      </c>
      <c r="D34" s="77">
        <v>5.8848997414621615E-3</v>
      </c>
      <c r="E34" s="77">
        <v>5.9026452512017154E-3</v>
      </c>
      <c r="F34" s="77">
        <v>6.0108026375325979E-3</v>
      </c>
      <c r="G34" s="77">
        <v>6.019359605761769E-3</v>
      </c>
      <c r="H34" s="77">
        <v>6.141074302354505E-3</v>
      </c>
      <c r="I34" s="77">
        <v>6.2859574110678022E-3</v>
      </c>
      <c r="J34" s="77">
        <v>6.2910674085100739E-3</v>
      </c>
      <c r="K34" s="77">
        <v>6.6336452309906247E-3</v>
      </c>
      <c r="L34" s="77">
        <v>6.6663510313033688E-3</v>
      </c>
      <c r="M34" s="77">
        <v>7.0318357863738013E-3</v>
      </c>
      <c r="N34" s="77">
        <v>7.1686436213717775E-3</v>
      </c>
    </row>
    <row r="35" spans="2:14" x14ac:dyDescent="0.2">
      <c r="B35" s="77">
        <v>7.1709388576390986E-3</v>
      </c>
      <c r="C35" s="77">
        <v>7.2850621287888859E-3</v>
      </c>
      <c r="D35" s="77">
        <v>7.2886194374990462E-3</v>
      </c>
      <c r="E35" s="77">
        <v>7.3128800811792212E-3</v>
      </c>
      <c r="F35" s="77">
        <v>7.3153276728257968E-3</v>
      </c>
      <c r="G35" s="77">
        <v>7.8544778962305432E-3</v>
      </c>
      <c r="H35" s="77">
        <v>7.9247087144746625E-3</v>
      </c>
      <c r="I35" s="77">
        <v>8.3824326595088126E-3</v>
      </c>
      <c r="J35" s="77">
        <v>8.6209083606874817E-3</v>
      </c>
      <c r="K35" s="77">
        <v>8.9418177666675137E-3</v>
      </c>
      <c r="L35" s="77">
        <v>9.1643905003113632E-3</v>
      </c>
      <c r="M35" s="77">
        <v>9.6623755257628438E-3</v>
      </c>
      <c r="N35" s="77">
        <v>9.7091490238554387E-3</v>
      </c>
    </row>
    <row r="36" spans="2:14" x14ac:dyDescent="0.2">
      <c r="B36" s="77">
        <v>9.7610369015713565E-3</v>
      </c>
      <c r="C36" s="77">
        <v>1.0308660085380405E-2</v>
      </c>
      <c r="D36" s="77">
        <v>1.1258669061240949E-2</v>
      </c>
      <c r="E36" s="77">
        <v>1.126635096485344E-2</v>
      </c>
      <c r="F36" s="77">
        <v>1.1323065403676197E-2</v>
      </c>
      <c r="G36" s="77">
        <v>1.1324813505728726E-2</v>
      </c>
      <c r="H36" s="77">
        <v>1.1337205332285261E-2</v>
      </c>
      <c r="I36" s="77">
        <v>1.1520549274986875E-2</v>
      </c>
      <c r="J36" s="77">
        <v>1.1893495481086142E-2</v>
      </c>
      <c r="K36" s="77">
        <v>1.2616390198828775E-2</v>
      </c>
      <c r="L36" s="77">
        <v>1.2796456943029434E-2</v>
      </c>
      <c r="M36" s="77">
        <v>1.446223860658455E-2</v>
      </c>
      <c r="N36" s="77">
        <v>1.4817472181668085E-2</v>
      </c>
    </row>
    <row r="37" spans="2:14" x14ac:dyDescent="0.2">
      <c r="B37" s="77">
        <v>1.537923079575523E-2</v>
      </c>
      <c r="C37" s="77">
        <v>1.5570910902553053E-2</v>
      </c>
      <c r="D37" s="77">
        <v>1.5598900890331174E-2</v>
      </c>
      <c r="E37" s="77">
        <v>1.8077764652553646E-2</v>
      </c>
      <c r="F37" s="77">
        <v>1.8422592847118335E-2</v>
      </c>
      <c r="G37" s="77">
        <v>1.9771976007712862E-2</v>
      </c>
      <c r="H37" s="77">
        <v>2.0042246390674492E-2</v>
      </c>
      <c r="I37" s="77">
        <v>2.0261285327415675E-2</v>
      </c>
      <c r="J37" s="77"/>
      <c r="K37" s="77"/>
      <c r="L37" s="77"/>
      <c r="M37" s="77"/>
      <c r="N37" s="77"/>
    </row>
    <row r="38" spans="2:14" x14ac:dyDescent="0.2">
      <c r="B38" s="77"/>
      <c r="C38" s="77"/>
      <c r="D38" s="77"/>
      <c r="E38" s="77"/>
      <c r="F38" s="77"/>
      <c r="G38" s="77"/>
      <c r="H38" s="77"/>
      <c r="I38" s="77"/>
      <c r="J38" s="77"/>
      <c r="K38" s="77"/>
      <c r="L38" s="77"/>
      <c r="M38" s="77"/>
      <c r="N38" s="77"/>
    </row>
    <row r="39" spans="2:14" x14ac:dyDescent="0.2">
      <c r="B39" s="77"/>
      <c r="C39" s="77"/>
      <c r="D39" s="77"/>
      <c r="E39" s="77"/>
      <c r="F39" s="77"/>
      <c r="G39" s="77"/>
      <c r="H39" s="77"/>
      <c r="I39" s="77"/>
      <c r="J39" s="77"/>
      <c r="K39" s="77"/>
      <c r="L39" s="77"/>
      <c r="M39" s="77"/>
      <c r="N39" s="77"/>
    </row>
    <row r="40" spans="2:14" x14ac:dyDescent="0.2">
      <c r="B40" s="77"/>
      <c r="C40" s="77"/>
      <c r="D40" s="77"/>
      <c r="E40" s="77"/>
      <c r="F40" s="77"/>
      <c r="G40" s="77"/>
      <c r="H40" s="77"/>
      <c r="I40" s="77"/>
      <c r="J40" s="77"/>
      <c r="K40" s="77"/>
      <c r="L40" s="77"/>
      <c r="M40" s="77"/>
      <c r="N40" s="77"/>
    </row>
    <row r="41" spans="2:14" x14ac:dyDescent="0.2">
      <c r="B41" s="77"/>
      <c r="C41" s="77"/>
      <c r="D41" s="77"/>
      <c r="E41" s="77"/>
      <c r="F41" s="77"/>
      <c r="G41" s="77"/>
      <c r="H41" s="77"/>
      <c r="I41" s="77"/>
      <c r="J41" s="77"/>
      <c r="K41" s="77"/>
      <c r="L41" s="77"/>
      <c r="M41" s="77"/>
      <c r="N41" s="77"/>
    </row>
    <row r="42" spans="2:14" x14ac:dyDescent="0.2">
      <c r="B42" s="77"/>
      <c r="C42" s="77"/>
      <c r="D42" s="77"/>
      <c r="E42" s="77"/>
      <c r="F42" s="77"/>
      <c r="G42" s="77"/>
      <c r="H42" s="77"/>
      <c r="I42" s="77"/>
      <c r="J42" s="77"/>
      <c r="K42" s="77"/>
      <c r="L42" s="77"/>
      <c r="M42" s="77"/>
      <c r="N42" s="77"/>
    </row>
    <row r="43" spans="2:14" x14ac:dyDescent="0.2">
      <c r="B43" s="77"/>
      <c r="C43" s="77"/>
      <c r="D43" s="77"/>
      <c r="E43" s="77"/>
      <c r="F43" s="77"/>
      <c r="G43" s="77"/>
      <c r="H43" s="77"/>
      <c r="I43" s="77"/>
      <c r="J43" s="77"/>
      <c r="K43" s="77"/>
      <c r="L43" s="77"/>
      <c r="M43" s="77"/>
      <c r="N43" s="77"/>
    </row>
    <row r="44" spans="2:14" x14ac:dyDescent="0.2">
      <c r="B44" s="77"/>
      <c r="C44" s="77"/>
      <c r="D44" s="77"/>
      <c r="E44" s="77"/>
      <c r="F44" s="77"/>
      <c r="G44" s="77"/>
      <c r="H44" s="77"/>
      <c r="I44" s="77"/>
      <c r="J44" s="77"/>
      <c r="K44" s="77"/>
      <c r="L44" s="77"/>
      <c r="M44" s="77"/>
      <c r="N44" s="77"/>
    </row>
    <row r="45" spans="2:14" x14ac:dyDescent="0.2">
      <c r="B45" s="77"/>
      <c r="C45" s="77"/>
      <c r="D45" s="77"/>
      <c r="E45" s="77"/>
      <c r="F45" s="77"/>
      <c r="G45" s="77"/>
      <c r="H45" s="77"/>
      <c r="I45" s="77"/>
      <c r="J45" s="77"/>
      <c r="K45" s="77"/>
      <c r="L45" s="77"/>
      <c r="M45" s="77"/>
      <c r="N45" s="77"/>
    </row>
    <row r="46" spans="2:14" x14ac:dyDescent="0.2">
      <c r="B46" s="77"/>
      <c r="C46" s="77"/>
      <c r="D46" s="77"/>
      <c r="E46" s="77"/>
      <c r="F46" s="77"/>
      <c r="G46" s="77"/>
      <c r="H46" s="77"/>
      <c r="I46" s="77"/>
      <c r="J46" s="77"/>
      <c r="K46" s="77"/>
      <c r="L46" s="77"/>
      <c r="M46" s="77"/>
      <c r="N46" s="77"/>
    </row>
    <row r="47" spans="2:14" x14ac:dyDescent="0.2">
      <c r="B47" s="77"/>
      <c r="C47" s="77"/>
      <c r="D47" s="77"/>
      <c r="E47" s="77"/>
      <c r="F47" s="77"/>
      <c r="G47" s="77"/>
      <c r="H47" s="77"/>
      <c r="I47" s="77"/>
      <c r="J47" s="77"/>
      <c r="K47" s="77"/>
      <c r="L47" s="77"/>
      <c r="M47" s="77"/>
      <c r="N47" s="77"/>
    </row>
    <row r="48" spans="2:14" x14ac:dyDescent="0.2">
      <c r="B48" s="77"/>
      <c r="C48" s="77"/>
      <c r="D48" s="77"/>
      <c r="E48" s="77"/>
      <c r="F48" s="77"/>
      <c r="G48" s="77"/>
      <c r="H48" s="77"/>
      <c r="I48" s="77"/>
      <c r="J48" s="77"/>
      <c r="K48" s="77"/>
      <c r="L48" s="77"/>
      <c r="M48" s="77"/>
      <c r="N48" s="77"/>
    </row>
    <row r="49" spans="2:14" x14ac:dyDescent="0.2">
      <c r="B49" s="77"/>
      <c r="C49" s="77"/>
      <c r="D49" s="77"/>
      <c r="E49" s="77"/>
      <c r="F49" s="77"/>
      <c r="G49" s="77"/>
      <c r="H49" s="77"/>
      <c r="I49" s="77"/>
      <c r="J49" s="77"/>
      <c r="K49" s="77"/>
      <c r="L49" s="77"/>
      <c r="M49" s="77"/>
      <c r="N49" s="77"/>
    </row>
    <row r="50" spans="2:14" x14ac:dyDescent="0.2">
      <c r="B50" s="77"/>
      <c r="C50" s="77"/>
      <c r="D50" s="77"/>
      <c r="E50" s="77"/>
      <c r="F50" s="77"/>
      <c r="G50" s="77"/>
      <c r="H50" s="77"/>
      <c r="I50" s="77"/>
      <c r="J50" s="77"/>
      <c r="K50" s="77"/>
      <c r="L50" s="77"/>
      <c r="M50" s="77"/>
      <c r="N50" s="77"/>
    </row>
    <row r="51" spans="2:14" x14ac:dyDescent="0.2">
      <c r="B51" s="77"/>
      <c r="C51" s="77"/>
      <c r="D51" s="77"/>
      <c r="E51" s="77"/>
      <c r="F51" s="77"/>
      <c r="G51" s="77"/>
      <c r="H51" s="77"/>
      <c r="I51" s="77"/>
      <c r="J51" s="77"/>
      <c r="K51" s="77"/>
      <c r="L51" s="77"/>
      <c r="M51" s="77"/>
      <c r="N51" s="77"/>
    </row>
    <row r="52" spans="2:14" x14ac:dyDescent="0.2">
      <c r="B52" s="77"/>
      <c r="C52" s="77"/>
      <c r="D52" s="77"/>
      <c r="E52" s="77"/>
      <c r="F52" s="77"/>
      <c r="G52" s="77"/>
      <c r="H52" s="77"/>
      <c r="I52" s="77"/>
      <c r="J52" s="77"/>
      <c r="K52" s="77"/>
      <c r="L52" s="77"/>
      <c r="M52" s="77"/>
      <c r="N52" s="77"/>
    </row>
    <row r="53" spans="2:14" x14ac:dyDescent="0.2">
      <c r="B53" s="77"/>
      <c r="C53" s="77"/>
      <c r="D53" s="77"/>
      <c r="E53" s="77"/>
      <c r="F53" s="77"/>
      <c r="G53" s="77"/>
      <c r="H53" s="77"/>
      <c r="I53" s="77"/>
      <c r="J53" s="77"/>
      <c r="K53" s="77"/>
      <c r="L53" s="77"/>
      <c r="M53" s="77"/>
      <c r="N53" s="77"/>
    </row>
    <row r="54" spans="2:14" x14ac:dyDescent="0.2">
      <c r="B54" s="77"/>
      <c r="C54" s="77"/>
      <c r="D54" s="77"/>
      <c r="E54" s="77"/>
      <c r="F54" s="77"/>
      <c r="G54" s="77"/>
      <c r="H54" s="77"/>
      <c r="I54" s="77"/>
      <c r="J54" s="77"/>
      <c r="K54" s="77"/>
      <c r="L54" s="77"/>
      <c r="M54" s="77"/>
      <c r="N54" s="77"/>
    </row>
    <row r="55" spans="2:14" x14ac:dyDescent="0.2">
      <c r="B55" s="77"/>
      <c r="C55" s="77"/>
      <c r="D55" s="77"/>
      <c r="E55" s="77"/>
      <c r="F55" s="77"/>
      <c r="G55" s="77"/>
      <c r="H55" s="77"/>
      <c r="I55" s="77"/>
      <c r="J55" s="77"/>
      <c r="K55" s="77"/>
      <c r="L55" s="77"/>
      <c r="M55" s="77"/>
      <c r="N55" s="77"/>
    </row>
    <row r="56" spans="2:14" x14ac:dyDescent="0.2">
      <c r="B56" s="77"/>
      <c r="C56" s="77"/>
      <c r="D56" s="77"/>
      <c r="E56" s="77"/>
      <c r="F56" s="77"/>
      <c r="G56" s="77"/>
      <c r="H56" s="77"/>
      <c r="I56" s="77"/>
      <c r="J56" s="77"/>
      <c r="K56" s="77"/>
      <c r="L56" s="77"/>
      <c r="M56" s="77"/>
      <c r="N56" s="77"/>
    </row>
    <row r="57" spans="2:14" x14ac:dyDescent="0.2">
      <c r="B57" s="77"/>
      <c r="C57" s="77"/>
      <c r="D57" s="77"/>
      <c r="E57" s="77"/>
      <c r="F57" s="77"/>
      <c r="G57" s="77"/>
      <c r="H57" s="77"/>
      <c r="I57" s="77"/>
      <c r="J57" s="77"/>
      <c r="K57" s="77"/>
      <c r="L57" s="77"/>
      <c r="M57" s="77"/>
      <c r="N57" s="77"/>
    </row>
    <row r="58" spans="2:14" x14ac:dyDescent="0.2">
      <c r="B58" s="77"/>
      <c r="C58" s="77"/>
      <c r="D58" s="77"/>
      <c r="E58" s="77"/>
      <c r="F58" s="77"/>
      <c r="G58" s="77"/>
      <c r="H58" s="77"/>
      <c r="I58" s="77"/>
      <c r="J58" s="77"/>
      <c r="K58" s="77"/>
      <c r="L58" s="77"/>
      <c r="M58" s="77"/>
      <c r="N58" s="77"/>
    </row>
    <row r="59" spans="2:14" x14ac:dyDescent="0.2">
      <c r="B59" s="77"/>
      <c r="C59" s="77"/>
      <c r="D59" s="77"/>
      <c r="E59" s="77"/>
      <c r="F59" s="77"/>
      <c r="G59" s="77"/>
      <c r="H59" s="77"/>
      <c r="I59" s="77"/>
      <c r="J59" s="77"/>
      <c r="K59" s="77"/>
      <c r="L59" s="77"/>
      <c r="M59" s="77"/>
      <c r="N59" s="77"/>
    </row>
    <row r="60" spans="2:14" x14ac:dyDescent="0.2">
      <c r="B60" s="77"/>
      <c r="C60" s="77"/>
      <c r="D60" s="77"/>
      <c r="E60" s="77"/>
      <c r="F60" s="77"/>
      <c r="G60" s="77"/>
      <c r="H60" s="77"/>
      <c r="I60" s="77"/>
      <c r="J60" s="77"/>
      <c r="K60" s="77"/>
      <c r="L60" s="77"/>
      <c r="M60" s="77"/>
      <c r="N60" s="77"/>
    </row>
    <row r="61" spans="2:14" x14ac:dyDescent="0.2">
      <c r="B61" s="77"/>
      <c r="C61" s="77"/>
      <c r="D61" s="77"/>
      <c r="E61" s="77"/>
      <c r="F61" s="77"/>
      <c r="G61" s="77"/>
      <c r="H61" s="77"/>
      <c r="I61" s="77"/>
      <c r="J61" s="77"/>
      <c r="K61" s="77"/>
      <c r="L61" s="77"/>
      <c r="M61" s="77"/>
      <c r="N61" s="77"/>
    </row>
    <row r="62" spans="2:14" x14ac:dyDescent="0.2">
      <c r="B62" s="77"/>
      <c r="C62" s="77"/>
      <c r="D62" s="77"/>
      <c r="E62" s="77"/>
      <c r="F62" s="77"/>
      <c r="G62" s="77"/>
      <c r="H62" s="77"/>
      <c r="I62" s="77"/>
      <c r="J62" s="77"/>
      <c r="K62" s="77"/>
      <c r="L62" s="77"/>
      <c r="M62" s="77"/>
      <c r="N62" s="77"/>
    </row>
    <row r="63" spans="2:14" x14ac:dyDescent="0.2">
      <c r="B63" s="77"/>
      <c r="C63" s="77"/>
      <c r="D63" s="77"/>
      <c r="E63" s="77"/>
      <c r="F63" s="77"/>
      <c r="G63" s="77"/>
      <c r="H63" s="77"/>
      <c r="I63" s="77"/>
      <c r="J63" s="77"/>
      <c r="K63" s="77"/>
      <c r="L63" s="77"/>
      <c r="M63" s="77"/>
      <c r="N63" s="77"/>
    </row>
    <row r="64" spans="2:14" x14ac:dyDescent="0.2">
      <c r="B64" s="77"/>
      <c r="C64" s="77"/>
      <c r="D64" s="77"/>
      <c r="E64" s="77"/>
      <c r="F64" s="77"/>
      <c r="G64" s="77"/>
      <c r="H64" s="77"/>
      <c r="I64" s="77"/>
      <c r="J64" s="77"/>
      <c r="K64" s="77"/>
      <c r="L64" s="77"/>
      <c r="M64" s="77"/>
      <c r="N64" s="77"/>
    </row>
    <row r="65" spans="2:14" x14ac:dyDescent="0.2">
      <c r="B65" s="77"/>
      <c r="C65" s="77"/>
      <c r="D65" s="77"/>
      <c r="E65" s="77"/>
      <c r="F65" s="77"/>
      <c r="G65" s="77"/>
      <c r="H65" s="77"/>
      <c r="I65" s="77"/>
      <c r="J65" s="77"/>
      <c r="K65" s="77"/>
      <c r="L65" s="77"/>
      <c r="M65" s="77"/>
      <c r="N65" s="77"/>
    </row>
    <row r="66" spans="2:14" x14ac:dyDescent="0.2">
      <c r="B66" s="77"/>
      <c r="C66" s="77"/>
      <c r="D66" s="77"/>
      <c r="E66" s="77"/>
      <c r="F66" s="77"/>
      <c r="G66" s="77"/>
      <c r="H66" s="77"/>
      <c r="I66" s="77"/>
      <c r="J66" s="77"/>
      <c r="K66" s="77"/>
      <c r="L66" s="77"/>
      <c r="M66" s="77"/>
      <c r="N66" s="77"/>
    </row>
    <row r="67" spans="2:14" x14ac:dyDescent="0.2">
      <c r="B67" s="77"/>
      <c r="C67" s="77"/>
      <c r="D67" s="77"/>
      <c r="E67" s="77"/>
      <c r="F67" s="77"/>
      <c r="G67" s="77"/>
      <c r="H67" s="77"/>
      <c r="I67" s="77"/>
      <c r="J67" s="77"/>
      <c r="K67" s="77"/>
      <c r="L67" s="77"/>
      <c r="M67" s="77"/>
      <c r="N67" s="77"/>
    </row>
    <row r="68" spans="2:14" x14ac:dyDescent="0.2">
      <c r="B68" s="77"/>
      <c r="C68" s="77"/>
      <c r="D68" s="77"/>
      <c r="E68" s="77"/>
      <c r="F68" s="77"/>
      <c r="G68" s="77"/>
      <c r="H68" s="77"/>
      <c r="I68" s="77"/>
      <c r="J68" s="77"/>
      <c r="K68" s="77"/>
      <c r="L68" s="77"/>
      <c r="M68" s="77"/>
      <c r="N68" s="77"/>
    </row>
    <row r="69" spans="2:14" x14ac:dyDescent="0.2">
      <c r="B69" s="77"/>
      <c r="C69" s="77"/>
      <c r="D69" s="77"/>
      <c r="E69" s="77"/>
      <c r="F69" s="77"/>
      <c r="G69" s="77"/>
      <c r="H69" s="77"/>
      <c r="I69" s="77"/>
      <c r="J69" s="77"/>
      <c r="K69" s="77"/>
      <c r="L69" s="77"/>
      <c r="M69" s="77"/>
      <c r="N69" s="77"/>
    </row>
    <row r="70" spans="2:14" x14ac:dyDescent="0.2">
      <c r="B70" s="77"/>
      <c r="C70" s="77"/>
      <c r="D70" s="77"/>
      <c r="E70" s="77"/>
      <c r="F70" s="77"/>
      <c r="G70" s="77"/>
      <c r="H70" s="77"/>
      <c r="I70" s="77"/>
      <c r="J70" s="77"/>
      <c r="K70" s="77"/>
      <c r="L70" s="77"/>
      <c r="M70" s="77"/>
      <c r="N70" s="77"/>
    </row>
    <row r="71" spans="2:14" x14ac:dyDescent="0.2">
      <c r="B71" s="77"/>
      <c r="C71" s="77"/>
      <c r="D71" s="77"/>
      <c r="E71" s="77"/>
      <c r="F71" s="77"/>
      <c r="G71" s="77"/>
      <c r="H71" s="77"/>
      <c r="I71" s="77"/>
      <c r="J71" s="77"/>
      <c r="K71" s="77"/>
      <c r="L71" s="77"/>
      <c r="M71" s="77"/>
      <c r="N71" s="77"/>
    </row>
    <row r="72" spans="2:14" x14ac:dyDescent="0.2">
      <c r="B72" s="77"/>
      <c r="C72" s="77"/>
      <c r="D72" s="77"/>
      <c r="E72" s="77"/>
      <c r="F72" s="77"/>
      <c r="G72" s="77"/>
      <c r="H72" s="77"/>
      <c r="I72" s="77"/>
      <c r="J72" s="77"/>
      <c r="K72" s="77"/>
      <c r="L72" s="77"/>
      <c r="M72" s="77"/>
      <c r="N72" s="77"/>
    </row>
    <row r="73" spans="2:14" x14ac:dyDescent="0.2">
      <c r="B73" s="77"/>
      <c r="C73" s="77"/>
      <c r="D73" s="77"/>
      <c r="E73" s="77"/>
      <c r="F73" s="77"/>
      <c r="G73" s="77"/>
      <c r="H73" s="77"/>
      <c r="I73" s="77"/>
      <c r="J73" s="77"/>
      <c r="K73" s="77"/>
      <c r="L73" s="77"/>
      <c r="M73" s="77"/>
      <c r="N73" s="77"/>
    </row>
    <row r="74" spans="2:14" x14ac:dyDescent="0.2">
      <c r="B74" s="77"/>
      <c r="C74" s="77"/>
      <c r="D74" s="77"/>
      <c r="E74" s="77"/>
      <c r="F74" s="77"/>
      <c r="G74" s="77"/>
      <c r="H74" s="77"/>
      <c r="I74" s="77"/>
      <c r="J74" s="77"/>
      <c r="K74" s="77"/>
      <c r="L74" s="77"/>
      <c r="M74" s="77"/>
      <c r="N74" s="77"/>
    </row>
    <row r="75" spans="2:14" x14ac:dyDescent="0.2">
      <c r="B75" s="77"/>
      <c r="C75" s="77"/>
      <c r="D75" s="77"/>
      <c r="E75" s="77"/>
      <c r="F75" s="77"/>
      <c r="G75" s="77"/>
      <c r="H75" s="77"/>
      <c r="I75" s="77"/>
      <c r="J75" s="77"/>
      <c r="K75" s="77"/>
      <c r="L75" s="77"/>
      <c r="M75" s="77"/>
      <c r="N75" s="77"/>
    </row>
    <row r="76" spans="2:14" x14ac:dyDescent="0.2">
      <c r="B76" s="77"/>
      <c r="C76" s="77"/>
      <c r="D76" s="77"/>
      <c r="E76" s="77"/>
      <c r="F76" s="77"/>
      <c r="G76" s="77"/>
      <c r="H76" s="77"/>
      <c r="I76" s="77"/>
      <c r="J76" s="77"/>
      <c r="K76" s="77"/>
      <c r="L76" s="77"/>
      <c r="M76" s="77"/>
      <c r="N76" s="77"/>
    </row>
    <row r="77" spans="2:14" x14ac:dyDescent="0.2">
      <c r="B77" s="77"/>
      <c r="C77" s="77"/>
      <c r="D77" s="77"/>
      <c r="E77" s="77"/>
      <c r="F77" s="77"/>
      <c r="G77" s="77"/>
      <c r="H77" s="77"/>
      <c r="I77" s="77"/>
      <c r="J77" s="77"/>
      <c r="K77" s="77"/>
      <c r="L77" s="77"/>
      <c r="M77" s="77"/>
      <c r="N77" s="77"/>
    </row>
    <row r="78" spans="2:14" x14ac:dyDescent="0.2">
      <c r="B78" s="77"/>
      <c r="C78" s="77"/>
      <c r="D78" s="77"/>
      <c r="E78" s="77"/>
      <c r="F78" s="77"/>
      <c r="G78" s="77"/>
      <c r="H78" s="77"/>
      <c r="I78" s="77"/>
      <c r="J78" s="77"/>
      <c r="K78" s="77"/>
      <c r="L78" s="77"/>
      <c r="M78" s="77"/>
      <c r="N78" s="77"/>
    </row>
    <row r="79" spans="2:14" x14ac:dyDescent="0.2">
      <c r="B79" s="77"/>
      <c r="C79" s="77"/>
      <c r="D79" s="77"/>
      <c r="E79" s="77"/>
      <c r="F79" s="77"/>
      <c r="G79" s="77"/>
      <c r="H79" s="77"/>
      <c r="I79" s="77"/>
      <c r="J79" s="77"/>
      <c r="K79" s="77"/>
      <c r="L79" s="77"/>
      <c r="M79" s="77"/>
      <c r="N79" s="77"/>
    </row>
    <row r="80" spans="2:14" x14ac:dyDescent="0.2">
      <c r="B80" s="77"/>
      <c r="C80" s="77"/>
      <c r="D80" s="77"/>
      <c r="E80" s="77"/>
      <c r="F80" s="77"/>
      <c r="G80" s="77"/>
      <c r="H80" s="77"/>
      <c r="I80" s="77"/>
      <c r="J80" s="77"/>
      <c r="K80" s="77"/>
      <c r="L80" s="77"/>
      <c r="M80" s="77"/>
      <c r="N80" s="77"/>
    </row>
    <row r="81" spans="2:14" x14ac:dyDescent="0.2">
      <c r="B81" s="77"/>
      <c r="C81" s="77"/>
      <c r="D81" s="77"/>
      <c r="E81" s="77"/>
      <c r="F81" s="77"/>
      <c r="G81" s="77"/>
      <c r="H81" s="77"/>
      <c r="I81" s="77"/>
      <c r="J81" s="77"/>
      <c r="K81" s="77"/>
      <c r="L81" s="77"/>
      <c r="M81" s="77"/>
      <c r="N81" s="77"/>
    </row>
    <row r="82" spans="2:14" x14ac:dyDescent="0.2">
      <c r="B82" s="77"/>
      <c r="C82" s="77"/>
      <c r="D82" s="77"/>
      <c r="E82" s="77"/>
      <c r="F82" s="77"/>
      <c r="G82" s="77"/>
      <c r="H82" s="77"/>
      <c r="I82" s="77"/>
      <c r="J82" s="77"/>
      <c r="K82" s="77"/>
      <c r="L82" s="77"/>
      <c r="M82" s="77"/>
      <c r="N82" s="77"/>
    </row>
    <row r="83" spans="2:14" x14ac:dyDescent="0.2">
      <c r="B83" s="77"/>
      <c r="C83" s="77"/>
      <c r="D83" s="77"/>
      <c r="E83" s="77"/>
      <c r="F83" s="77"/>
      <c r="G83" s="77"/>
      <c r="H83" s="77"/>
      <c r="I83" s="77"/>
      <c r="J83" s="77"/>
      <c r="K83" s="77"/>
      <c r="L83" s="77"/>
      <c r="M83" s="77"/>
      <c r="N83" s="77"/>
    </row>
    <row r="84" spans="2:14" x14ac:dyDescent="0.2">
      <c r="B84" s="77"/>
      <c r="C84" s="77"/>
      <c r="D84" s="77"/>
      <c r="E84" s="77"/>
      <c r="F84" s="77"/>
      <c r="G84" s="77"/>
      <c r="H84" s="77"/>
      <c r="I84" s="77"/>
      <c r="J84" s="77"/>
      <c r="K84" s="77"/>
      <c r="L84" s="77"/>
      <c r="M84" s="77"/>
      <c r="N84" s="77"/>
    </row>
    <row r="85" spans="2:14" x14ac:dyDescent="0.2">
      <c r="B85" s="77"/>
      <c r="C85" s="77"/>
      <c r="D85" s="77"/>
      <c r="E85" s="77"/>
      <c r="F85" s="77"/>
      <c r="G85" s="77"/>
      <c r="H85" s="77"/>
      <c r="I85" s="77"/>
      <c r="J85" s="77"/>
      <c r="K85" s="77"/>
      <c r="L85" s="77"/>
      <c r="M85" s="77"/>
      <c r="N85" s="77"/>
    </row>
    <row r="86" spans="2:14" x14ac:dyDescent="0.2">
      <c r="B86" s="77"/>
      <c r="C86" s="77"/>
      <c r="D86" s="77"/>
      <c r="E86" s="77"/>
      <c r="F86" s="77"/>
      <c r="G86" s="77"/>
      <c r="H86" s="77"/>
      <c r="I86" s="77"/>
      <c r="J86" s="77"/>
      <c r="K86" s="77"/>
      <c r="L86" s="77"/>
      <c r="M86" s="77"/>
      <c r="N86" s="77"/>
    </row>
    <row r="87" spans="2:14" x14ac:dyDescent="0.2">
      <c r="B87" s="77"/>
      <c r="C87" s="77"/>
      <c r="D87" s="77"/>
      <c r="E87" s="77"/>
      <c r="F87" s="77"/>
      <c r="G87" s="77"/>
      <c r="H87" s="77"/>
      <c r="I87" s="77"/>
      <c r="J87" s="77"/>
      <c r="K87" s="77"/>
      <c r="L87" s="77"/>
      <c r="M87" s="77"/>
      <c r="N87" s="77"/>
    </row>
    <row r="88" spans="2:14" x14ac:dyDescent="0.2">
      <c r="B88" s="77"/>
      <c r="C88" s="77"/>
      <c r="D88" s="77"/>
      <c r="E88" s="77"/>
      <c r="F88" s="77"/>
      <c r="G88" s="77"/>
      <c r="H88" s="77"/>
      <c r="I88" s="77"/>
      <c r="J88" s="77"/>
      <c r="K88" s="77"/>
      <c r="L88" s="77"/>
      <c r="M88" s="77"/>
      <c r="N88" s="77"/>
    </row>
    <row r="89" spans="2:14" x14ac:dyDescent="0.2">
      <c r="B89" s="77"/>
      <c r="C89" s="77"/>
      <c r="D89" s="77"/>
      <c r="E89" s="77"/>
      <c r="F89" s="77"/>
      <c r="G89" s="77"/>
      <c r="H89" s="77"/>
      <c r="I89" s="77"/>
      <c r="J89" s="77"/>
      <c r="K89" s="77"/>
      <c r="L89" s="77"/>
      <c r="M89" s="77"/>
      <c r="N89" s="77"/>
    </row>
    <row r="90" spans="2:14" x14ac:dyDescent="0.2">
      <c r="B90" s="77"/>
      <c r="C90" s="77"/>
      <c r="D90" s="77"/>
      <c r="E90" s="77"/>
      <c r="F90" s="77"/>
      <c r="G90" s="77"/>
      <c r="H90" s="77"/>
      <c r="I90" s="77"/>
      <c r="J90" s="77"/>
      <c r="K90" s="77"/>
      <c r="L90" s="77"/>
      <c r="M90" s="77"/>
      <c r="N90" s="77"/>
    </row>
    <row r="91" spans="2:14" x14ac:dyDescent="0.2">
      <c r="B91" s="77"/>
      <c r="C91" s="77"/>
      <c r="D91" s="77"/>
      <c r="E91" s="77"/>
      <c r="F91" s="77"/>
      <c r="G91" s="77"/>
      <c r="H91" s="77"/>
      <c r="I91" s="77"/>
      <c r="J91" s="77"/>
      <c r="K91" s="77"/>
      <c r="L91" s="77"/>
      <c r="M91" s="77"/>
      <c r="N91" s="77"/>
    </row>
    <row r="92" spans="2:14" x14ac:dyDescent="0.2">
      <c r="B92" s="77"/>
      <c r="C92" s="77"/>
      <c r="D92" s="77"/>
      <c r="E92" s="77"/>
      <c r="F92" s="77"/>
      <c r="G92" s="77"/>
      <c r="H92" s="77"/>
      <c r="I92" s="77"/>
      <c r="J92" s="77"/>
      <c r="K92" s="77"/>
      <c r="L92" s="77"/>
      <c r="M92" s="77"/>
      <c r="N92" s="77"/>
    </row>
    <row r="93" spans="2:14" x14ac:dyDescent="0.2">
      <c r="B93" s="77"/>
      <c r="C93" s="77"/>
      <c r="D93" s="77"/>
      <c r="E93" s="77"/>
      <c r="F93" s="77"/>
      <c r="G93" s="77"/>
      <c r="H93" s="77"/>
      <c r="I93" s="77"/>
      <c r="J93" s="77"/>
      <c r="K93" s="77"/>
      <c r="L93" s="77"/>
      <c r="M93" s="77"/>
      <c r="N93" s="77"/>
    </row>
    <row r="94" spans="2:14" x14ac:dyDescent="0.2">
      <c r="B94" s="77"/>
      <c r="C94" s="77"/>
      <c r="D94" s="77"/>
      <c r="E94" s="77"/>
      <c r="F94" s="77"/>
      <c r="G94" s="77"/>
      <c r="H94" s="77"/>
      <c r="I94" s="77"/>
      <c r="J94" s="77"/>
      <c r="K94" s="77"/>
      <c r="L94" s="77"/>
      <c r="M94" s="77"/>
      <c r="N94" s="77"/>
    </row>
    <row r="95" spans="2:14" x14ac:dyDescent="0.2">
      <c r="B95" s="77"/>
      <c r="C95" s="77"/>
      <c r="D95" s="77"/>
      <c r="E95" s="77"/>
      <c r="F95" s="77"/>
      <c r="G95" s="77"/>
      <c r="H95" s="77"/>
      <c r="I95" s="77"/>
      <c r="J95" s="77"/>
      <c r="K95" s="77"/>
      <c r="L95" s="77"/>
      <c r="M95" s="77"/>
      <c r="N95" s="77"/>
    </row>
    <row r="96" spans="2:14" x14ac:dyDescent="0.2">
      <c r="B96" s="77"/>
      <c r="C96" s="77"/>
      <c r="D96" s="77"/>
      <c r="E96" s="77"/>
      <c r="F96" s="77"/>
      <c r="G96" s="77"/>
      <c r="H96" s="77"/>
      <c r="I96" s="77"/>
      <c r="J96" s="77"/>
      <c r="K96" s="77"/>
      <c r="L96" s="77"/>
      <c r="M96" s="77"/>
      <c r="N96" s="77"/>
    </row>
    <row r="97" spans="2:14" x14ac:dyDescent="0.2">
      <c r="B97" s="77"/>
      <c r="C97" s="77"/>
      <c r="D97" s="77"/>
      <c r="E97" s="77"/>
      <c r="F97" s="77"/>
      <c r="G97" s="77"/>
      <c r="H97" s="77"/>
      <c r="I97" s="77"/>
      <c r="J97" s="77"/>
      <c r="K97" s="77"/>
      <c r="L97" s="77"/>
      <c r="M97" s="77"/>
      <c r="N97" s="77"/>
    </row>
    <row r="98" spans="2:14" x14ac:dyDescent="0.2">
      <c r="B98" s="77"/>
      <c r="C98" s="77"/>
      <c r="D98" s="77"/>
      <c r="E98" s="77"/>
      <c r="F98" s="77"/>
      <c r="G98" s="77"/>
      <c r="H98" s="77"/>
      <c r="I98" s="77"/>
      <c r="J98" s="77"/>
      <c r="K98" s="77"/>
      <c r="L98" s="77"/>
      <c r="M98" s="77"/>
      <c r="N98" s="77"/>
    </row>
    <row r="99" spans="2:14" x14ac:dyDescent="0.2">
      <c r="B99" s="77"/>
      <c r="C99" s="77"/>
      <c r="D99" s="77"/>
      <c r="E99" s="77"/>
      <c r="F99" s="77"/>
      <c r="G99" s="77"/>
      <c r="H99" s="77"/>
      <c r="I99" s="77"/>
      <c r="J99" s="77"/>
      <c r="K99" s="77"/>
      <c r="L99" s="77"/>
      <c r="M99" s="77"/>
      <c r="N99" s="77"/>
    </row>
    <row r="100" spans="2:14" x14ac:dyDescent="0.2">
      <c r="B100" s="77"/>
      <c r="C100" s="77"/>
      <c r="D100" s="77"/>
      <c r="E100" s="77"/>
      <c r="F100" s="77"/>
      <c r="G100" s="77"/>
      <c r="H100" s="77"/>
      <c r="I100" s="77"/>
      <c r="J100" s="77"/>
      <c r="K100" s="77"/>
      <c r="L100" s="77"/>
      <c r="M100" s="77"/>
      <c r="N100" s="77"/>
    </row>
    <row r="101" spans="2:14" x14ac:dyDescent="0.2">
      <c r="B101" s="77"/>
      <c r="C101" s="77"/>
      <c r="D101" s="77"/>
      <c r="E101" s="77"/>
      <c r="F101" s="77"/>
      <c r="G101" s="77"/>
      <c r="H101" s="77"/>
      <c r="I101" s="77"/>
      <c r="J101" s="77"/>
      <c r="K101" s="77"/>
      <c r="L101" s="77"/>
      <c r="M101" s="77"/>
      <c r="N101" s="77"/>
    </row>
    <row r="102" spans="2:14" x14ac:dyDescent="0.2">
      <c r="B102" s="77"/>
      <c r="C102" s="77"/>
      <c r="D102" s="77"/>
      <c r="E102" s="77"/>
      <c r="F102" s="77"/>
      <c r="G102" s="77"/>
      <c r="H102" s="77"/>
      <c r="I102" s="77"/>
      <c r="J102" s="77"/>
      <c r="K102" s="77"/>
      <c r="L102" s="77"/>
      <c r="M102" s="77"/>
      <c r="N102" s="77"/>
    </row>
    <row r="103" spans="2:14" x14ac:dyDescent="0.2">
      <c r="B103" s="77"/>
      <c r="C103" s="77"/>
      <c r="D103" s="77"/>
      <c r="E103" s="77"/>
      <c r="F103" s="77"/>
      <c r="G103" s="77"/>
      <c r="H103" s="77"/>
      <c r="I103" s="77"/>
      <c r="J103" s="77"/>
      <c r="K103" s="77"/>
      <c r="L103" s="77"/>
      <c r="M103" s="77"/>
      <c r="N103" s="77"/>
    </row>
    <row r="104" spans="2:14" x14ac:dyDescent="0.2">
      <c r="B104" s="77"/>
      <c r="C104" s="77"/>
      <c r="D104" s="77"/>
      <c r="E104" s="77"/>
      <c r="F104" s="77"/>
      <c r="G104" s="77"/>
      <c r="H104" s="77"/>
      <c r="I104" s="77"/>
      <c r="J104" s="77"/>
      <c r="K104" s="77"/>
      <c r="L104" s="77"/>
      <c r="M104" s="77"/>
      <c r="N104" s="77"/>
    </row>
    <row r="105" spans="2:14" x14ac:dyDescent="0.2">
      <c r="B105" s="77"/>
      <c r="C105" s="77"/>
      <c r="D105" s="77"/>
      <c r="E105" s="77"/>
      <c r="F105" s="77"/>
      <c r="G105" s="77"/>
      <c r="H105" s="77"/>
      <c r="I105" s="77"/>
      <c r="J105" s="77"/>
      <c r="K105" s="77"/>
      <c r="L105" s="77"/>
      <c r="M105" s="77"/>
      <c r="N105" s="77"/>
    </row>
    <row r="106" spans="2:14" x14ac:dyDescent="0.2">
      <c r="B106" s="77"/>
      <c r="C106" s="77"/>
      <c r="D106" s="77"/>
      <c r="E106" s="77"/>
      <c r="F106" s="77"/>
      <c r="G106" s="77"/>
      <c r="H106" s="77"/>
      <c r="I106" s="77"/>
      <c r="J106" s="77"/>
      <c r="K106" s="77"/>
      <c r="L106" s="77"/>
      <c r="M106" s="77"/>
      <c r="N106" s="77"/>
    </row>
    <row r="107" spans="2:14" x14ac:dyDescent="0.2">
      <c r="B107" s="77"/>
      <c r="C107" s="77"/>
      <c r="D107" s="77"/>
      <c r="E107" s="77"/>
      <c r="F107" s="77"/>
      <c r="G107" s="77"/>
      <c r="H107" s="77"/>
      <c r="I107" s="77"/>
      <c r="J107" s="77"/>
      <c r="K107" s="77"/>
      <c r="L107" s="77"/>
      <c r="M107" s="77"/>
      <c r="N107" s="77"/>
    </row>
    <row r="108" spans="2:14" x14ac:dyDescent="0.2">
      <c r="B108" s="77"/>
      <c r="C108" s="77"/>
      <c r="D108" s="77"/>
      <c r="E108" s="77"/>
      <c r="F108" s="77"/>
      <c r="G108" s="77"/>
      <c r="H108" s="77"/>
      <c r="I108" s="77"/>
      <c r="J108" s="77"/>
      <c r="K108" s="77"/>
      <c r="L108" s="77"/>
      <c r="M108" s="77"/>
      <c r="N108" s="77"/>
    </row>
    <row r="109" spans="2:14" x14ac:dyDescent="0.2">
      <c r="B109" s="77"/>
      <c r="C109" s="77"/>
      <c r="D109" s="77"/>
      <c r="E109" s="77"/>
      <c r="F109" s="77"/>
      <c r="G109" s="77"/>
      <c r="H109" s="77"/>
      <c r="I109" s="77"/>
      <c r="J109" s="77"/>
      <c r="K109" s="77"/>
      <c r="L109" s="77"/>
      <c r="M109" s="77"/>
      <c r="N109" s="77"/>
    </row>
    <row r="110" spans="2:14" x14ac:dyDescent="0.2">
      <c r="B110" s="77"/>
      <c r="C110" s="77"/>
      <c r="D110" s="77"/>
      <c r="E110" s="77"/>
      <c r="F110" s="77"/>
      <c r="G110" s="77"/>
      <c r="H110" s="77"/>
      <c r="I110" s="77"/>
      <c r="J110" s="77"/>
      <c r="K110" s="77"/>
      <c r="L110" s="77"/>
      <c r="M110" s="77"/>
      <c r="N110" s="77"/>
    </row>
    <row r="111" spans="2:14" x14ac:dyDescent="0.2">
      <c r="B111" s="77"/>
      <c r="C111" s="77"/>
      <c r="D111" s="77"/>
      <c r="E111" s="77"/>
      <c r="F111" s="77"/>
      <c r="G111" s="77"/>
      <c r="H111" s="77"/>
      <c r="I111" s="77"/>
      <c r="J111" s="77"/>
      <c r="K111" s="77"/>
      <c r="L111" s="77"/>
      <c r="M111" s="77"/>
      <c r="N111" s="77"/>
    </row>
    <row r="112" spans="2:14" x14ac:dyDescent="0.2">
      <c r="B112" s="77"/>
      <c r="C112" s="77"/>
      <c r="D112" s="77"/>
      <c r="E112" s="77"/>
      <c r="F112" s="77"/>
      <c r="G112" s="77"/>
      <c r="H112" s="77"/>
      <c r="I112" s="77"/>
      <c r="J112" s="77"/>
      <c r="K112" s="77"/>
      <c r="L112" s="77"/>
      <c r="M112" s="77"/>
      <c r="N112" s="77"/>
    </row>
    <row r="113" spans="2:14" x14ac:dyDescent="0.2">
      <c r="B113" s="77"/>
      <c r="C113" s="77"/>
      <c r="D113" s="77"/>
      <c r="E113" s="77"/>
      <c r="F113" s="77"/>
      <c r="G113" s="77"/>
      <c r="H113" s="77"/>
      <c r="I113" s="77"/>
      <c r="J113" s="77"/>
      <c r="K113" s="77"/>
      <c r="L113" s="77"/>
      <c r="M113" s="77"/>
      <c r="N113" s="77"/>
    </row>
    <row r="114" spans="2:14" x14ac:dyDescent="0.2">
      <c r="B114" s="77"/>
      <c r="C114" s="77"/>
      <c r="D114" s="77"/>
      <c r="E114" s="77"/>
      <c r="F114" s="77"/>
      <c r="G114" s="77"/>
      <c r="H114" s="77"/>
      <c r="I114" s="77"/>
      <c r="J114" s="77"/>
      <c r="K114" s="77"/>
      <c r="L114" s="77"/>
      <c r="M114" s="77"/>
      <c r="N114" s="77"/>
    </row>
    <row r="115" spans="2:14" x14ac:dyDescent="0.2">
      <c r="B115" s="77"/>
      <c r="C115" s="77"/>
      <c r="D115" s="77"/>
      <c r="E115" s="77"/>
      <c r="F115" s="77"/>
      <c r="G115" s="77"/>
      <c r="H115" s="77"/>
      <c r="I115" s="77"/>
      <c r="J115" s="77"/>
      <c r="K115" s="77"/>
      <c r="L115" s="77"/>
      <c r="M115" s="77"/>
      <c r="N115" s="77"/>
    </row>
    <row r="116" spans="2:14" x14ac:dyDescent="0.2">
      <c r="B116" s="77"/>
      <c r="C116" s="77"/>
      <c r="D116" s="77"/>
      <c r="E116" s="77"/>
      <c r="F116" s="77"/>
      <c r="G116" s="77"/>
      <c r="H116" s="77"/>
      <c r="I116" s="77"/>
      <c r="J116" s="77"/>
      <c r="K116" s="77"/>
      <c r="L116" s="77"/>
      <c r="M116" s="77"/>
      <c r="N116" s="77"/>
    </row>
    <row r="117" spans="2:14" x14ac:dyDescent="0.2">
      <c r="B117" s="77"/>
      <c r="C117" s="77"/>
      <c r="D117" s="77"/>
      <c r="E117" s="77"/>
      <c r="F117" s="77"/>
      <c r="G117" s="77"/>
      <c r="H117" s="77"/>
      <c r="I117" s="77"/>
      <c r="J117" s="77"/>
      <c r="K117" s="77"/>
      <c r="L117" s="77"/>
      <c r="M117" s="77"/>
      <c r="N117" s="77"/>
    </row>
    <row r="118" spans="2:14" x14ac:dyDescent="0.2">
      <c r="B118" s="77"/>
      <c r="C118" s="77"/>
      <c r="D118" s="77"/>
      <c r="E118" s="77"/>
      <c r="F118" s="77"/>
      <c r="G118" s="77"/>
      <c r="H118" s="77"/>
      <c r="I118" s="77"/>
      <c r="J118" s="77"/>
      <c r="K118" s="77"/>
      <c r="L118" s="77"/>
      <c r="M118" s="77"/>
      <c r="N118" s="77"/>
    </row>
    <row r="119" spans="2:14" x14ac:dyDescent="0.2">
      <c r="B119" s="77"/>
      <c r="C119" s="77"/>
      <c r="D119" s="77"/>
      <c r="E119" s="77"/>
      <c r="F119" s="77"/>
      <c r="G119" s="77"/>
      <c r="H119" s="77"/>
      <c r="I119" s="77"/>
      <c r="J119" s="77"/>
      <c r="K119" s="77"/>
      <c r="L119" s="77"/>
      <c r="M119" s="77"/>
      <c r="N119" s="77"/>
    </row>
    <row r="120" spans="2:14" x14ac:dyDescent="0.2">
      <c r="B120" s="77"/>
      <c r="C120" s="77"/>
      <c r="D120" s="77"/>
      <c r="E120" s="77"/>
      <c r="F120" s="77"/>
      <c r="G120" s="77"/>
      <c r="H120" s="77"/>
      <c r="I120" s="77"/>
      <c r="J120" s="77"/>
      <c r="K120" s="77"/>
      <c r="L120" s="77"/>
      <c r="M120" s="77"/>
      <c r="N120" s="77"/>
    </row>
    <row r="121" spans="2:14" x14ac:dyDescent="0.2">
      <c r="B121" s="77"/>
      <c r="C121" s="77"/>
      <c r="D121" s="77"/>
      <c r="E121" s="77"/>
      <c r="F121" s="77"/>
      <c r="G121" s="77"/>
      <c r="H121" s="77"/>
      <c r="I121" s="77"/>
      <c r="J121" s="77"/>
      <c r="K121" s="77"/>
      <c r="L121" s="77"/>
      <c r="M121" s="77"/>
      <c r="N121" s="77"/>
    </row>
    <row r="122" spans="2:14" x14ac:dyDescent="0.2">
      <c r="B122" s="77"/>
      <c r="C122" s="77"/>
      <c r="D122" s="77"/>
      <c r="E122" s="77"/>
      <c r="F122" s="77"/>
      <c r="G122" s="77"/>
      <c r="H122" s="77"/>
      <c r="I122" s="77"/>
      <c r="J122" s="77"/>
      <c r="K122" s="77"/>
      <c r="L122" s="77"/>
      <c r="M122" s="77"/>
      <c r="N122" s="77"/>
    </row>
    <row r="123" spans="2:14" x14ac:dyDescent="0.2">
      <c r="B123" s="77"/>
      <c r="C123" s="77"/>
      <c r="D123" s="77"/>
      <c r="E123" s="77"/>
      <c r="F123" s="77"/>
      <c r="G123" s="77"/>
      <c r="H123" s="77"/>
      <c r="I123" s="77"/>
      <c r="J123" s="77"/>
      <c r="K123" s="77"/>
      <c r="L123" s="77"/>
      <c r="M123" s="77"/>
      <c r="N123" s="77"/>
    </row>
    <row r="124" spans="2:14" x14ac:dyDescent="0.2">
      <c r="B124" s="77"/>
      <c r="C124" s="77"/>
      <c r="D124" s="77"/>
      <c r="E124" s="77"/>
      <c r="F124" s="77"/>
      <c r="G124" s="77"/>
      <c r="H124" s="77"/>
      <c r="I124" s="77"/>
      <c r="J124" s="77"/>
      <c r="K124" s="77"/>
      <c r="L124" s="77"/>
      <c r="M124" s="77"/>
      <c r="N124" s="77"/>
    </row>
    <row r="125" spans="2:14" x14ac:dyDescent="0.2">
      <c r="B125" s="77"/>
      <c r="C125" s="77"/>
      <c r="D125" s="77"/>
      <c r="E125" s="77"/>
      <c r="F125" s="77"/>
      <c r="G125" s="77"/>
      <c r="H125" s="77"/>
      <c r="I125" s="77"/>
      <c r="J125" s="77"/>
      <c r="K125" s="77"/>
      <c r="L125" s="77"/>
      <c r="M125" s="77"/>
      <c r="N125" s="77"/>
    </row>
    <row r="126" spans="2:14" x14ac:dyDescent="0.2">
      <c r="B126" s="77"/>
      <c r="C126" s="77"/>
      <c r="D126" s="77"/>
      <c r="E126" s="77"/>
      <c r="F126" s="77"/>
      <c r="G126" s="77"/>
      <c r="H126" s="77"/>
      <c r="I126" s="77"/>
      <c r="J126" s="77"/>
      <c r="K126" s="77"/>
      <c r="L126" s="77"/>
      <c r="M126" s="77"/>
      <c r="N126" s="77"/>
    </row>
    <row r="127" spans="2:14" x14ac:dyDescent="0.2">
      <c r="B127" s="77"/>
      <c r="C127" s="77"/>
      <c r="D127" s="77"/>
      <c r="E127" s="77"/>
      <c r="F127" s="77"/>
      <c r="G127" s="77"/>
      <c r="H127" s="77"/>
      <c r="I127" s="77"/>
      <c r="J127" s="77"/>
      <c r="K127" s="77"/>
      <c r="L127" s="77"/>
      <c r="M127" s="77"/>
      <c r="N127" s="77"/>
    </row>
    <row r="128" spans="2:14" x14ac:dyDescent="0.2">
      <c r="B128" s="77"/>
      <c r="C128" s="77"/>
      <c r="D128" s="77"/>
      <c r="E128" s="77"/>
      <c r="F128" s="77"/>
      <c r="G128" s="77"/>
      <c r="H128" s="77"/>
      <c r="I128" s="77"/>
      <c r="J128" s="77"/>
      <c r="K128" s="77"/>
      <c r="L128" s="77"/>
      <c r="M128" s="77"/>
      <c r="N128" s="77"/>
    </row>
    <row r="129" spans="2:14" x14ac:dyDescent="0.2">
      <c r="B129" s="77"/>
      <c r="C129" s="77"/>
      <c r="D129" s="77"/>
      <c r="E129" s="77"/>
      <c r="F129" s="77"/>
      <c r="G129" s="77"/>
      <c r="H129" s="77"/>
      <c r="I129" s="77"/>
      <c r="J129" s="77"/>
      <c r="K129" s="77"/>
      <c r="L129" s="77"/>
      <c r="M129" s="77"/>
      <c r="N129" s="77"/>
    </row>
    <row r="130" spans="2:14" x14ac:dyDescent="0.2">
      <c r="B130" s="77"/>
      <c r="C130" s="77"/>
      <c r="D130" s="77"/>
      <c r="E130" s="77"/>
      <c r="F130" s="77"/>
      <c r="G130" s="77"/>
      <c r="H130" s="77"/>
      <c r="I130" s="77"/>
      <c r="J130" s="77"/>
      <c r="K130" s="77"/>
      <c r="L130" s="77"/>
      <c r="M130" s="77"/>
      <c r="N130" s="77"/>
    </row>
    <row r="131" spans="2:14" x14ac:dyDescent="0.2">
      <c r="B131" s="77"/>
      <c r="C131" s="77"/>
      <c r="D131" s="77"/>
      <c r="E131" s="77"/>
      <c r="F131" s="77"/>
      <c r="G131" s="77"/>
      <c r="H131" s="77"/>
      <c r="I131" s="77"/>
      <c r="J131" s="77"/>
      <c r="K131" s="77"/>
      <c r="L131" s="77"/>
      <c r="M131" s="77"/>
      <c r="N131" s="77"/>
    </row>
    <row r="132" spans="2:14" x14ac:dyDescent="0.2">
      <c r="B132" s="77"/>
      <c r="C132" s="77"/>
      <c r="D132" s="77"/>
      <c r="E132" s="77"/>
      <c r="F132" s="77"/>
      <c r="G132" s="77"/>
      <c r="H132" s="77"/>
      <c r="I132" s="77"/>
      <c r="J132" s="77"/>
      <c r="K132" s="77"/>
      <c r="L132" s="77"/>
      <c r="M132" s="77"/>
      <c r="N132" s="77"/>
    </row>
    <row r="133" spans="2:14" x14ac:dyDescent="0.2">
      <c r="B133" s="77"/>
      <c r="C133" s="77"/>
      <c r="D133" s="77"/>
      <c r="E133" s="77"/>
      <c r="F133" s="77"/>
      <c r="G133" s="77"/>
      <c r="H133" s="77"/>
      <c r="I133" s="77"/>
      <c r="J133" s="77"/>
      <c r="K133" s="77"/>
      <c r="L133" s="77"/>
      <c r="M133" s="77"/>
      <c r="N133" s="77"/>
    </row>
    <row r="134" spans="2:14" x14ac:dyDescent="0.2">
      <c r="B134" s="77"/>
      <c r="C134" s="77"/>
      <c r="D134" s="77"/>
      <c r="E134" s="77"/>
      <c r="F134" s="77"/>
      <c r="G134" s="77"/>
      <c r="H134" s="77"/>
      <c r="I134" s="77"/>
      <c r="J134" s="77"/>
      <c r="K134" s="77"/>
      <c r="L134" s="77"/>
      <c r="M134" s="77"/>
      <c r="N134" s="77"/>
    </row>
    <row r="135" spans="2:14" x14ac:dyDescent="0.2">
      <c r="B135" s="77"/>
      <c r="C135" s="77"/>
      <c r="D135" s="77"/>
      <c r="E135" s="77"/>
      <c r="F135" s="77"/>
      <c r="G135" s="77"/>
      <c r="H135" s="77"/>
      <c r="I135" s="77"/>
      <c r="J135" s="77"/>
      <c r="K135" s="77"/>
      <c r="L135" s="77"/>
      <c r="M135" s="77"/>
      <c r="N135" s="77"/>
    </row>
    <row r="136" spans="2:14" x14ac:dyDescent="0.2">
      <c r="B136" s="77"/>
      <c r="C136" s="77"/>
      <c r="D136" s="77"/>
      <c r="E136" s="77"/>
      <c r="F136" s="77"/>
      <c r="G136" s="77"/>
      <c r="H136" s="77"/>
      <c r="I136" s="77"/>
      <c r="J136" s="77"/>
      <c r="K136" s="77"/>
      <c r="L136" s="77"/>
      <c r="M136" s="77"/>
      <c r="N136" s="77"/>
    </row>
    <row r="137" spans="2:14" x14ac:dyDescent="0.2">
      <c r="B137" s="77"/>
      <c r="C137" s="77"/>
      <c r="D137" s="77"/>
      <c r="E137" s="77"/>
      <c r="F137" s="77"/>
      <c r="G137" s="77"/>
      <c r="H137" s="77"/>
      <c r="I137" s="77"/>
      <c r="J137" s="77"/>
      <c r="K137" s="77"/>
      <c r="L137" s="77"/>
      <c r="M137" s="77"/>
      <c r="N137" s="77"/>
    </row>
    <row r="138" spans="2:14" x14ac:dyDescent="0.2">
      <c r="B138" s="77"/>
      <c r="C138" s="77"/>
      <c r="D138" s="77"/>
      <c r="E138" s="77"/>
      <c r="F138" s="77"/>
      <c r="G138" s="77"/>
      <c r="H138" s="77"/>
      <c r="I138" s="77"/>
      <c r="J138" s="77"/>
      <c r="K138" s="77"/>
      <c r="L138" s="77"/>
      <c r="M138" s="77"/>
      <c r="N138" s="77"/>
    </row>
    <row r="139" spans="2:14" x14ac:dyDescent="0.2">
      <c r="B139" s="77"/>
      <c r="C139" s="77"/>
      <c r="D139" s="77"/>
      <c r="E139" s="77"/>
      <c r="F139" s="77"/>
      <c r="G139" s="77"/>
      <c r="H139" s="77"/>
      <c r="I139" s="77"/>
      <c r="J139" s="77"/>
      <c r="K139" s="77"/>
      <c r="L139" s="77"/>
      <c r="M139" s="77"/>
      <c r="N139" s="77"/>
    </row>
    <row r="140" spans="2:14" x14ac:dyDescent="0.2">
      <c r="B140" s="77"/>
      <c r="C140" s="77"/>
      <c r="D140" s="77"/>
      <c r="E140" s="77"/>
      <c r="F140" s="77"/>
      <c r="G140" s="77"/>
      <c r="H140" s="77"/>
      <c r="I140" s="77"/>
      <c r="J140" s="77"/>
      <c r="K140" s="77"/>
      <c r="L140" s="77"/>
      <c r="M140" s="77"/>
      <c r="N140" s="77"/>
    </row>
    <row r="141" spans="2:14" x14ac:dyDescent="0.2">
      <c r="B141" s="77"/>
      <c r="C141" s="77"/>
      <c r="D141" s="77"/>
      <c r="E141" s="77"/>
      <c r="F141" s="77"/>
      <c r="G141" s="77"/>
      <c r="H141" s="77"/>
      <c r="I141" s="77"/>
      <c r="J141" s="77"/>
      <c r="K141" s="77"/>
      <c r="L141" s="77"/>
      <c r="M141" s="77"/>
      <c r="N141" s="77"/>
    </row>
    <row r="142" spans="2:14" x14ac:dyDescent="0.2">
      <c r="B142" s="77"/>
      <c r="C142" s="77"/>
      <c r="D142" s="77"/>
      <c r="E142" s="77"/>
      <c r="F142" s="77"/>
      <c r="G142" s="77"/>
      <c r="H142" s="77"/>
      <c r="I142" s="77"/>
      <c r="J142" s="77"/>
      <c r="K142" s="77"/>
      <c r="L142" s="77"/>
      <c r="M142" s="77"/>
      <c r="N142" s="77"/>
    </row>
    <row r="143" spans="2:14" x14ac:dyDescent="0.2">
      <c r="B143" s="77"/>
      <c r="C143" s="77"/>
      <c r="D143" s="77"/>
      <c r="E143" s="77"/>
      <c r="F143" s="77"/>
      <c r="G143" s="77"/>
      <c r="H143" s="77"/>
      <c r="I143" s="77"/>
      <c r="J143" s="77"/>
      <c r="K143" s="77"/>
      <c r="L143" s="77"/>
      <c r="M143" s="77"/>
      <c r="N143" s="77"/>
    </row>
    <row r="144" spans="2:14" x14ac:dyDescent="0.2">
      <c r="B144" s="77"/>
      <c r="C144" s="77"/>
      <c r="D144" s="77"/>
      <c r="E144" s="77"/>
      <c r="F144" s="77"/>
      <c r="G144" s="77"/>
      <c r="H144" s="77"/>
      <c r="I144" s="77"/>
      <c r="J144" s="77"/>
      <c r="K144" s="77"/>
      <c r="L144" s="77"/>
      <c r="M144" s="77"/>
      <c r="N144" s="77"/>
    </row>
    <row r="145" spans="2:14" x14ac:dyDescent="0.2">
      <c r="B145" s="77"/>
      <c r="C145" s="77"/>
      <c r="D145" s="77"/>
      <c r="E145" s="77"/>
      <c r="F145" s="77"/>
      <c r="G145" s="77"/>
      <c r="H145" s="77"/>
      <c r="I145" s="77"/>
      <c r="J145" s="77"/>
      <c r="K145" s="77"/>
      <c r="L145" s="77"/>
      <c r="M145" s="77"/>
      <c r="N145" s="77"/>
    </row>
    <row r="146" spans="2:14" x14ac:dyDescent="0.2">
      <c r="B146" s="77"/>
      <c r="C146" s="77"/>
      <c r="D146" s="77"/>
      <c r="E146" s="77"/>
      <c r="F146" s="77"/>
      <c r="G146" s="77"/>
      <c r="H146" s="77"/>
      <c r="I146" s="77"/>
      <c r="J146" s="77"/>
      <c r="K146" s="77"/>
      <c r="L146" s="77"/>
      <c r="M146" s="77"/>
      <c r="N146" s="77"/>
    </row>
    <row r="147" spans="2:14" x14ac:dyDescent="0.2">
      <c r="B147" s="77"/>
      <c r="C147" s="77"/>
      <c r="D147" s="77"/>
      <c r="E147" s="77"/>
      <c r="F147" s="77"/>
      <c r="G147" s="77"/>
      <c r="H147" s="77"/>
      <c r="I147" s="77"/>
      <c r="J147" s="77"/>
      <c r="K147" s="77"/>
      <c r="L147" s="77"/>
      <c r="M147" s="77"/>
      <c r="N147" s="77"/>
    </row>
    <row r="148" spans="2:14" x14ac:dyDescent="0.2">
      <c r="B148" s="77"/>
      <c r="C148" s="77"/>
      <c r="D148" s="77"/>
      <c r="E148" s="77"/>
      <c r="F148" s="77"/>
      <c r="G148" s="77"/>
      <c r="H148" s="77"/>
      <c r="I148" s="77"/>
      <c r="J148" s="77"/>
      <c r="K148" s="77"/>
      <c r="L148" s="77"/>
      <c r="M148" s="77"/>
      <c r="N148" s="77"/>
    </row>
    <row r="149" spans="2:14" x14ac:dyDescent="0.2">
      <c r="B149" s="77"/>
      <c r="C149" s="77"/>
      <c r="D149" s="77"/>
      <c r="E149" s="77"/>
      <c r="F149" s="77"/>
      <c r="G149" s="77"/>
      <c r="H149" s="77"/>
      <c r="I149" s="77"/>
      <c r="J149" s="77"/>
      <c r="K149" s="77"/>
      <c r="L149" s="77"/>
      <c r="M149" s="77"/>
      <c r="N149" s="77"/>
    </row>
    <row r="150" spans="2:14" x14ac:dyDescent="0.2">
      <c r="B150" s="77"/>
      <c r="C150" s="77"/>
      <c r="D150" s="77"/>
      <c r="E150" s="77"/>
      <c r="F150" s="77"/>
      <c r="G150" s="77"/>
      <c r="H150" s="77"/>
      <c r="I150" s="77"/>
      <c r="J150" s="77"/>
      <c r="K150" s="77"/>
      <c r="L150" s="77"/>
      <c r="M150" s="77"/>
      <c r="N150" s="77"/>
    </row>
    <row r="151" spans="2:14" x14ac:dyDescent="0.2">
      <c r="B151" s="77"/>
      <c r="C151" s="77"/>
      <c r="D151" s="77"/>
      <c r="E151" s="77"/>
      <c r="F151" s="77"/>
      <c r="G151" s="77"/>
      <c r="H151" s="77"/>
      <c r="I151" s="77"/>
      <c r="J151" s="77"/>
      <c r="K151" s="77"/>
      <c r="L151" s="77"/>
      <c r="M151" s="77"/>
      <c r="N151" s="77"/>
    </row>
    <row r="152" spans="2:14" x14ac:dyDescent="0.2">
      <c r="B152" s="77"/>
      <c r="C152" s="77"/>
      <c r="D152" s="77"/>
      <c r="E152" s="77"/>
      <c r="F152" s="77"/>
      <c r="G152" s="77"/>
      <c r="H152" s="77"/>
      <c r="I152" s="77"/>
      <c r="J152" s="77"/>
      <c r="K152" s="77"/>
      <c r="L152" s="77"/>
      <c r="M152" s="77"/>
      <c r="N152" s="77"/>
    </row>
    <row r="153" spans="2:14" x14ac:dyDescent="0.2">
      <c r="B153" s="77"/>
      <c r="C153" s="77"/>
      <c r="D153" s="77"/>
      <c r="E153" s="77"/>
      <c r="F153" s="77"/>
      <c r="G153" s="77"/>
      <c r="H153" s="77"/>
      <c r="I153" s="77"/>
      <c r="J153" s="77"/>
      <c r="K153" s="77"/>
      <c r="L153" s="77"/>
      <c r="M153" s="77"/>
      <c r="N153" s="77"/>
    </row>
    <row r="154" spans="2:14" x14ac:dyDescent="0.2">
      <c r="B154" s="77"/>
      <c r="C154" s="77"/>
      <c r="D154" s="77"/>
      <c r="E154" s="77"/>
      <c r="F154" s="77"/>
      <c r="G154" s="77"/>
      <c r="H154" s="77"/>
      <c r="I154" s="77"/>
      <c r="J154" s="77"/>
      <c r="K154" s="77"/>
      <c r="L154" s="77"/>
      <c r="M154" s="77"/>
      <c r="N154" s="77"/>
    </row>
    <row r="155" spans="2:14" x14ac:dyDescent="0.2">
      <c r="B155" s="77"/>
      <c r="C155" s="77"/>
      <c r="D155" s="77"/>
      <c r="E155" s="77"/>
      <c r="F155" s="77"/>
      <c r="G155" s="77"/>
      <c r="H155" s="77"/>
      <c r="I155" s="77"/>
      <c r="J155" s="77"/>
      <c r="K155" s="77"/>
      <c r="L155" s="77"/>
      <c r="M155" s="77"/>
      <c r="N155" s="77"/>
    </row>
    <row r="156" spans="2:14" x14ac:dyDescent="0.2">
      <c r="B156" s="77"/>
      <c r="C156" s="77"/>
      <c r="D156" s="77"/>
      <c r="E156" s="77"/>
      <c r="F156" s="77"/>
      <c r="G156" s="77"/>
      <c r="H156" s="77"/>
      <c r="I156" s="77"/>
      <c r="J156" s="77"/>
      <c r="K156" s="77"/>
      <c r="L156" s="77"/>
      <c r="M156" s="77"/>
      <c r="N156" s="77"/>
    </row>
    <row r="157" spans="2:14" x14ac:dyDescent="0.2">
      <c r="B157" s="77"/>
      <c r="C157" s="77"/>
      <c r="D157" s="77"/>
      <c r="E157" s="77"/>
      <c r="F157" s="77"/>
      <c r="G157" s="77"/>
      <c r="H157" s="77"/>
      <c r="I157" s="77"/>
      <c r="J157" s="77"/>
      <c r="K157" s="77"/>
      <c r="L157" s="77"/>
      <c r="M157" s="77"/>
      <c r="N157" s="77"/>
    </row>
    <row r="158" spans="2:14" x14ac:dyDescent="0.2">
      <c r="B158" s="77"/>
      <c r="C158" s="77"/>
      <c r="D158" s="77"/>
      <c r="E158" s="77"/>
      <c r="F158" s="77"/>
      <c r="G158" s="77"/>
      <c r="H158" s="77"/>
      <c r="I158" s="77"/>
      <c r="J158" s="77"/>
      <c r="K158" s="77"/>
      <c r="L158" s="77"/>
      <c r="M158" s="77"/>
      <c r="N158" s="77"/>
    </row>
    <row r="159" spans="2:14" x14ac:dyDescent="0.2">
      <c r="B159" s="77"/>
      <c r="C159" s="77"/>
      <c r="D159" s="77"/>
      <c r="E159" s="77"/>
      <c r="F159" s="77"/>
      <c r="G159" s="77"/>
      <c r="H159" s="77"/>
      <c r="I159" s="77"/>
      <c r="J159" s="77"/>
      <c r="K159" s="77"/>
      <c r="L159" s="77"/>
      <c r="M159" s="77"/>
      <c r="N159" s="77"/>
    </row>
    <row r="160" spans="2:14" x14ac:dyDescent="0.2">
      <c r="B160" s="77"/>
      <c r="C160" s="77"/>
      <c r="D160" s="77"/>
      <c r="E160" s="77"/>
      <c r="F160" s="77"/>
      <c r="G160" s="77"/>
      <c r="H160" s="77"/>
      <c r="I160" s="77"/>
      <c r="J160" s="77"/>
      <c r="K160" s="77"/>
      <c r="L160" s="77"/>
      <c r="M160" s="77"/>
      <c r="N160" s="77"/>
    </row>
    <row r="161" spans="2:14" x14ac:dyDescent="0.2">
      <c r="B161" s="77"/>
      <c r="C161" s="77"/>
      <c r="D161" s="77"/>
      <c r="E161" s="77"/>
      <c r="F161" s="77"/>
      <c r="G161" s="77"/>
      <c r="H161" s="77"/>
      <c r="I161" s="77"/>
      <c r="J161" s="77"/>
      <c r="K161" s="77"/>
      <c r="L161" s="77"/>
      <c r="M161" s="77"/>
      <c r="N161" s="77"/>
    </row>
    <row r="162" spans="2:14" x14ac:dyDescent="0.2">
      <c r="B162" s="77"/>
      <c r="C162" s="77"/>
      <c r="D162" s="77"/>
      <c r="E162" s="77"/>
      <c r="F162" s="77"/>
      <c r="G162" s="77"/>
      <c r="H162" s="77"/>
      <c r="I162" s="77"/>
      <c r="J162" s="77"/>
      <c r="K162" s="77"/>
      <c r="L162" s="77"/>
      <c r="M162" s="77"/>
      <c r="N162" s="77"/>
    </row>
    <row r="163" spans="2:14" x14ac:dyDescent="0.2">
      <c r="B163" s="77"/>
      <c r="C163" s="77"/>
      <c r="D163" s="77"/>
      <c r="E163" s="77"/>
      <c r="F163" s="77"/>
      <c r="G163" s="77"/>
      <c r="H163" s="77"/>
      <c r="I163" s="77"/>
      <c r="J163" s="77"/>
      <c r="K163" s="77"/>
      <c r="L163" s="77"/>
      <c r="M163" s="77"/>
      <c r="N163" s="77"/>
    </row>
    <row r="164" spans="2:14" x14ac:dyDescent="0.2">
      <c r="B164" s="77"/>
      <c r="C164" s="77"/>
      <c r="D164" s="77"/>
      <c r="E164" s="77"/>
      <c r="F164" s="77"/>
      <c r="G164" s="77"/>
      <c r="H164" s="77"/>
      <c r="I164" s="77"/>
      <c r="J164" s="77"/>
      <c r="K164" s="77"/>
      <c r="L164" s="77"/>
      <c r="M164" s="77"/>
      <c r="N164" s="77"/>
    </row>
    <row r="165" spans="2:14" x14ac:dyDescent="0.2">
      <c r="B165" s="77"/>
      <c r="C165" s="77"/>
      <c r="D165" s="77"/>
      <c r="E165" s="77"/>
      <c r="F165" s="77"/>
      <c r="G165" s="77"/>
      <c r="H165" s="77"/>
      <c r="I165" s="77"/>
      <c r="J165" s="77"/>
      <c r="K165" s="77"/>
      <c r="L165" s="77"/>
      <c r="M165" s="77"/>
      <c r="N165" s="77"/>
    </row>
    <row r="166" spans="2:14" x14ac:dyDescent="0.2">
      <c r="B166" s="77"/>
      <c r="C166" s="77"/>
      <c r="D166" s="77"/>
      <c r="E166" s="77"/>
      <c r="F166" s="77"/>
      <c r="G166" s="77"/>
      <c r="H166" s="77"/>
      <c r="I166" s="77"/>
      <c r="J166" s="77"/>
      <c r="K166" s="77"/>
      <c r="L166" s="77"/>
      <c r="M166" s="77"/>
      <c r="N166" s="77"/>
    </row>
    <row r="167" spans="2:14" x14ac:dyDescent="0.2">
      <c r="B167" s="77"/>
      <c r="C167" s="77"/>
      <c r="D167" s="77"/>
      <c r="E167" s="77"/>
      <c r="F167" s="77"/>
      <c r="G167" s="77"/>
      <c r="H167" s="77"/>
      <c r="I167" s="77"/>
      <c r="J167" s="77"/>
      <c r="K167" s="77"/>
      <c r="L167" s="77"/>
      <c r="M167" s="77"/>
      <c r="N167" s="77"/>
    </row>
    <row r="168" spans="2:14" x14ac:dyDescent="0.2">
      <c r="B168" s="77"/>
      <c r="C168" s="77"/>
      <c r="D168" s="77"/>
      <c r="E168" s="77"/>
      <c r="F168" s="77"/>
      <c r="G168" s="77"/>
      <c r="H168" s="77"/>
      <c r="I168" s="77"/>
      <c r="J168" s="77"/>
      <c r="K168" s="77"/>
      <c r="L168" s="77"/>
      <c r="M168" s="77"/>
      <c r="N168" s="77"/>
    </row>
    <row r="169" spans="2:14" x14ac:dyDescent="0.2">
      <c r="B169" s="77"/>
      <c r="C169" s="77"/>
      <c r="D169" s="77"/>
      <c r="E169" s="77"/>
      <c r="F169" s="77"/>
      <c r="G169" s="77"/>
      <c r="H169" s="77"/>
      <c r="I169" s="77"/>
      <c r="J169" s="77"/>
      <c r="K169" s="77"/>
      <c r="L169" s="77"/>
      <c r="M169" s="77"/>
      <c r="N169" s="77"/>
    </row>
    <row r="170" spans="2:14" x14ac:dyDescent="0.2">
      <c r="B170" s="77"/>
      <c r="C170" s="77"/>
      <c r="D170" s="77"/>
      <c r="E170" s="77"/>
      <c r="F170" s="77"/>
      <c r="G170" s="77"/>
      <c r="H170" s="77"/>
      <c r="I170" s="77"/>
      <c r="J170" s="77"/>
      <c r="K170" s="77"/>
      <c r="L170" s="77"/>
      <c r="M170" s="77"/>
      <c r="N170" s="77"/>
    </row>
    <row r="171" spans="2:14" x14ac:dyDescent="0.2">
      <c r="B171" s="77"/>
      <c r="C171" s="77"/>
      <c r="D171" s="77"/>
      <c r="E171" s="77"/>
      <c r="F171" s="77"/>
      <c r="G171" s="77"/>
      <c r="H171" s="77"/>
      <c r="I171" s="77"/>
      <c r="J171" s="77"/>
      <c r="K171" s="77"/>
      <c r="L171" s="77"/>
      <c r="M171" s="77"/>
      <c r="N171" s="77"/>
    </row>
    <row r="172" spans="2:14" x14ac:dyDescent="0.2">
      <c r="B172" s="77"/>
      <c r="C172" s="77"/>
      <c r="D172" s="77"/>
      <c r="E172" s="77"/>
      <c r="F172" s="77"/>
      <c r="G172" s="77"/>
      <c r="H172" s="77"/>
      <c r="I172" s="77"/>
      <c r="J172" s="77"/>
      <c r="K172" s="77"/>
      <c r="L172" s="77"/>
      <c r="M172" s="77"/>
      <c r="N172" s="77"/>
    </row>
    <row r="173" spans="2:14" x14ac:dyDescent="0.2">
      <c r="B173" s="77"/>
      <c r="C173" s="77"/>
      <c r="D173" s="77"/>
      <c r="E173" s="77"/>
      <c r="F173" s="77"/>
      <c r="G173" s="77"/>
      <c r="H173" s="77"/>
      <c r="I173" s="77"/>
      <c r="J173" s="77"/>
      <c r="K173" s="77"/>
      <c r="L173" s="77"/>
      <c r="M173" s="77"/>
      <c r="N173" s="77"/>
    </row>
    <row r="174" spans="2:14" x14ac:dyDescent="0.2">
      <c r="B174" s="77"/>
      <c r="C174" s="77"/>
      <c r="D174" s="77"/>
      <c r="E174" s="77"/>
      <c r="F174" s="77"/>
      <c r="G174" s="77"/>
      <c r="H174" s="77"/>
      <c r="I174" s="77"/>
      <c r="J174" s="77"/>
      <c r="K174" s="77"/>
      <c r="L174" s="77"/>
      <c r="M174" s="77"/>
      <c r="N174" s="77"/>
    </row>
    <row r="175" spans="2:14" x14ac:dyDescent="0.2">
      <c r="B175" s="77"/>
      <c r="C175" s="77"/>
      <c r="D175" s="77"/>
      <c r="E175" s="77"/>
      <c r="F175" s="77"/>
      <c r="G175" s="77"/>
      <c r="H175" s="77"/>
      <c r="I175" s="77"/>
      <c r="J175" s="77"/>
      <c r="K175" s="77"/>
      <c r="L175" s="77"/>
      <c r="M175" s="77"/>
      <c r="N175" s="77"/>
    </row>
    <row r="176" spans="2:14" x14ac:dyDescent="0.2">
      <c r="B176" s="77"/>
      <c r="C176" s="77"/>
      <c r="D176" s="77"/>
      <c r="E176" s="77"/>
      <c r="F176" s="77"/>
      <c r="G176" s="77"/>
      <c r="H176" s="77"/>
      <c r="I176" s="77"/>
      <c r="J176" s="77"/>
      <c r="K176" s="77"/>
      <c r="L176" s="77"/>
      <c r="M176" s="77"/>
      <c r="N176" s="77"/>
    </row>
    <row r="177" spans="2:14" x14ac:dyDescent="0.2">
      <c r="B177" s="77"/>
      <c r="C177" s="77"/>
      <c r="D177" s="77"/>
      <c r="E177" s="77"/>
      <c r="F177" s="77"/>
      <c r="G177" s="77"/>
      <c r="H177" s="77"/>
      <c r="I177" s="77"/>
      <c r="J177" s="77"/>
      <c r="K177" s="77"/>
      <c r="L177" s="77"/>
      <c r="M177" s="77"/>
      <c r="N177" s="77"/>
    </row>
    <row r="178" spans="2:14" x14ac:dyDescent="0.2">
      <c r="B178" s="77"/>
      <c r="C178" s="77"/>
      <c r="D178" s="77"/>
      <c r="E178" s="77"/>
      <c r="F178" s="77"/>
      <c r="G178" s="77"/>
      <c r="H178" s="77"/>
      <c r="I178" s="77"/>
      <c r="J178" s="77"/>
      <c r="K178" s="77"/>
      <c r="L178" s="77"/>
      <c r="M178" s="77"/>
      <c r="N178" s="77"/>
    </row>
    <row r="179" spans="2:14" x14ac:dyDescent="0.2">
      <c r="B179" s="77"/>
      <c r="C179" s="77"/>
      <c r="D179" s="77"/>
      <c r="E179" s="77"/>
      <c r="F179" s="77"/>
      <c r="G179" s="77"/>
      <c r="H179" s="77"/>
      <c r="I179" s="77"/>
      <c r="J179" s="77"/>
      <c r="K179" s="77"/>
      <c r="L179" s="77"/>
      <c r="M179" s="77"/>
      <c r="N179" s="77"/>
    </row>
    <row r="180" spans="2:14" x14ac:dyDescent="0.2">
      <c r="B180" s="77"/>
      <c r="C180" s="77"/>
      <c r="D180" s="77"/>
      <c r="E180" s="77"/>
      <c r="F180" s="77"/>
      <c r="G180" s="77"/>
      <c r="H180" s="77"/>
      <c r="I180" s="77"/>
      <c r="J180" s="77"/>
      <c r="K180" s="77"/>
      <c r="L180" s="77"/>
      <c r="M180" s="77"/>
      <c r="N180" s="77"/>
    </row>
    <row r="181" spans="2:14" x14ac:dyDescent="0.2">
      <c r="B181" s="77"/>
      <c r="C181" s="77"/>
      <c r="D181" s="77"/>
      <c r="E181" s="77"/>
      <c r="F181" s="77"/>
      <c r="G181" s="77"/>
      <c r="H181" s="77"/>
      <c r="I181" s="77"/>
      <c r="J181" s="77"/>
      <c r="K181" s="77"/>
      <c r="L181" s="77"/>
      <c r="M181" s="77"/>
      <c r="N181" s="77"/>
    </row>
    <row r="182" spans="2:14" x14ac:dyDescent="0.2">
      <c r="B182" s="77"/>
      <c r="C182" s="77"/>
      <c r="D182" s="77"/>
      <c r="E182" s="77"/>
      <c r="F182" s="77"/>
      <c r="G182" s="77"/>
      <c r="H182" s="77"/>
      <c r="I182" s="77"/>
      <c r="J182" s="77"/>
      <c r="K182" s="77"/>
      <c r="L182" s="77"/>
      <c r="M182" s="77"/>
      <c r="N182" s="77"/>
    </row>
    <row r="183" spans="2:14" x14ac:dyDescent="0.2">
      <c r="B183" s="77"/>
      <c r="C183" s="77"/>
      <c r="D183" s="77"/>
      <c r="E183" s="77"/>
      <c r="F183" s="77"/>
      <c r="G183" s="77"/>
      <c r="H183" s="77"/>
      <c r="I183" s="77"/>
      <c r="J183" s="77"/>
      <c r="K183" s="77"/>
      <c r="L183" s="77"/>
      <c r="M183" s="77"/>
      <c r="N183" s="77"/>
    </row>
    <row r="184" spans="2:14" x14ac:dyDescent="0.2">
      <c r="B184" s="77"/>
      <c r="C184" s="77"/>
      <c r="D184" s="77"/>
      <c r="E184" s="77"/>
      <c r="F184" s="77"/>
      <c r="G184" s="77"/>
      <c r="H184" s="77"/>
      <c r="I184" s="77"/>
      <c r="J184" s="77"/>
      <c r="K184" s="77"/>
      <c r="L184" s="77"/>
      <c r="M184" s="77"/>
      <c r="N184" s="77"/>
    </row>
    <row r="185" spans="2:14" x14ac:dyDescent="0.2">
      <c r="B185" s="77"/>
      <c r="C185" s="77"/>
      <c r="D185" s="77"/>
      <c r="E185" s="77"/>
      <c r="F185" s="77"/>
      <c r="G185" s="77"/>
      <c r="H185" s="77"/>
      <c r="I185" s="77"/>
      <c r="J185" s="77"/>
      <c r="K185" s="77"/>
      <c r="L185" s="77"/>
      <c r="M185" s="77"/>
      <c r="N185" s="77"/>
    </row>
    <row r="186" spans="2:14" x14ac:dyDescent="0.2">
      <c r="B186" s="77"/>
      <c r="C186" s="77"/>
      <c r="D186" s="77"/>
      <c r="E186" s="77"/>
      <c r="F186" s="77"/>
      <c r="G186" s="77"/>
      <c r="H186" s="77"/>
      <c r="I186" s="77"/>
      <c r="J186" s="77"/>
      <c r="K186" s="77"/>
      <c r="L186" s="77"/>
      <c r="M186" s="77"/>
      <c r="N186" s="77"/>
    </row>
    <row r="187" spans="2:14" x14ac:dyDescent="0.2">
      <c r="B187" s="77"/>
      <c r="C187" s="77"/>
      <c r="D187" s="77"/>
      <c r="E187" s="77"/>
      <c r="F187" s="77"/>
      <c r="G187" s="77"/>
      <c r="H187" s="77"/>
      <c r="I187" s="77"/>
      <c r="J187" s="77"/>
      <c r="K187" s="77"/>
      <c r="L187" s="77"/>
      <c r="M187" s="77"/>
      <c r="N187" s="77"/>
    </row>
    <row r="188" spans="2:14" x14ac:dyDescent="0.2">
      <c r="B188" s="77"/>
      <c r="C188" s="77"/>
      <c r="D188" s="77"/>
      <c r="E188" s="77"/>
      <c r="F188" s="77"/>
      <c r="G188" s="77"/>
      <c r="H188" s="77"/>
      <c r="I188" s="77"/>
      <c r="J188" s="77"/>
      <c r="K188" s="77"/>
      <c r="L188" s="77"/>
      <c r="M188" s="77"/>
      <c r="N188" s="77"/>
    </row>
    <row r="189" spans="2:14" x14ac:dyDescent="0.2">
      <c r="B189" s="77"/>
      <c r="C189" s="77"/>
      <c r="D189" s="77"/>
      <c r="E189" s="77"/>
      <c r="F189" s="77"/>
      <c r="G189" s="77"/>
      <c r="H189" s="77"/>
      <c r="I189" s="77"/>
      <c r="J189" s="77"/>
      <c r="K189" s="77"/>
      <c r="L189" s="77"/>
      <c r="M189" s="77"/>
      <c r="N189" s="77"/>
    </row>
    <row r="190" spans="2:14" x14ac:dyDescent="0.2">
      <c r="B190" s="77"/>
      <c r="C190" s="77"/>
      <c r="D190" s="77"/>
      <c r="E190" s="77"/>
      <c r="F190" s="77"/>
      <c r="G190" s="77"/>
      <c r="H190" s="77"/>
      <c r="I190" s="77"/>
      <c r="J190" s="77"/>
      <c r="K190" s="77"/>
      <c r="L190" s="77"/>
      <c r="M190" s="77"/>
      <c r="N190" s="77"/>
    </row>
    <row r="191" spans="2:14" x14ac:dyDescent="0.2">
      <c r="B191" s="77"/>
      <c r="C191" s="77"/>
      <c r="D191" s="77"/>
      <c r="E191" s="77"/>
      <c r="F191" s="77"/>
      <c r="G191" s="77"/>
      <c r="H191" s="77"/>
      <c r="I191" s="77"/>
      <c r="J191" s="77"/>
      <c r="K191" s="77"/>
      <c r="L191" s="77"/>
      <c r="M191" s="77"/>
      <c r="N191" s="77"/>
    </row>
    <row r="192" spans="2:14" x14ac:dyDescent="0.2">
      <c r="B192" s="77"/>
      <c r="C192" s="77"/>
      <c r="D192" s="77"/>
      <c r="E192" s="77"/>
      <c r="F192" s="77"/>
      <c r="G192" s="77"/>
      <c r="H192" s="77"/>
      <c r="I192" s="77"/>
      <c r="J192" s="77"/>
      <c r="K192" s="77"/>
      <c r="L192" s="77"/>
      <c r="M192" s="77"/>
      <c r="N192" s="77"/>
    </row>
    <row r="193" spans="2:14" x14ac:dyDescent="0.2">
      <c r="B193" s="77"/>
      <c r="C193" s="77"/>
      <c r="D193" s="77"/>
      <c r="E193" s="77"/>
      <c r="F193" s="77"/>
      <c r="G193" s="77"/>
      <c r="H193" s="77"/>
      <c r="I193" s="77"/>
      <c r="J193" s="77"/>
      <c r="K193" s="77"/>
      <c r="L193" s="77"/>
      <c r="M193" s="77"/>
      <c r="N193" s="77"/>
    </row>
    <row r="194" spans="2:14" x14ac:dyDescent="0.2">
      <c r="B194" s="77"/>
      <c r="C194" s="77"/>
      <c r="D194" s="77"/>
      <c r="E194" s="77"/>
      <c r="F194" s="77"/>
      <c r="G194" s="77"/>
      <c r="H194" s="77"/>
      <c r="I194" s="77"/>
      <c r="J194" s="77"/>
      <c r="K194" s="77"/>
      <c r="L194" s="77"/>
      <c r="M194" s="77"/>
      <c r="N194" s="77"/>
    </row>
    <row r="195" spans="2:14" x14ac:dyDescent="0.2">
      <c r="B195" s="77"/>
      <c r="C195" s="77"/>
      <c r="D195" s="77"/>
      <c r="E195" s="77"/>
      <c r="F195" s="77"/>
      <c r="G195" s="77"/>
      <c r="H195" s="77"/>
      <c r="I195" s="77"/>
      <c r="J195" s="77"/>
      <c r="K195" s="77"/>
      <c r="L195" s="77"/>
      <c r="M195" s="77"/>
      <c r="N195" s="77"/>
    </row>
    <row r="196" spans="2:14" x14ac:dyDescent="0.2">
      <c r="B196" s="77"/>
      <c r="C196" s="77"/>
      <c r="D196" s="77"/>
      <c r="E196" s="77"/>
      <c r="F196" s="77"/>
      <c r="G196" s="77"/>
      <c r="H196" s="77"/>
      <c r="I196" s="77"/>
      <c r="J196" s="77"/>
      <c r="K196" s="77"/>
      <c r="L196" s="77"/>
      <c r="M196" s="77"/>
      <c r="N196" s="77"/>
    </row>
    <row r="197" spans="2:14" x14ac:dyDescent="0.2">
      <c r="B197" s="77"/>
      <c r="C197" s="77"/>
      <c r="D197" s="77"/>
      <c r="E197" s="77"/>
      <c r="F197" s="77"/>
      <c r="G197" s="77"/>
      <c r="H197" s="77"/>
      <c r="I197" s="77"/>
      <c r="J197" s="77"/>
      <c r="K197" s="77"/>
      <c r="L197" s="77"/>
      <c r="M197" s="77"/>
      <c r="N197" s="77"/>
    </row>
    <row r="198" spans="2:14" x14ac:dyDescent="0.2">
      <c r="B198" s="77"/>
      <c r="C198" s="77"/>
      <c r="D198" s="77"/>
      <c r="E198" s="77"/>
      <c r="F198" s="77"/>
      <c r="G198" s="77"/>
      <c r="H198" s="77"/>
      <c r="I198" s="77"/>
      <c r="J198" s="77"/>
      <c r="K198" s="77"/>
      <c r="L198" s="77"/>
      <c r="M198" s="77"/>
      <c r="N198" s="77"/>
    </row>
    <row r="199" spans="2:14" x14ac:dyDescent="0.2">
      <c r="B199" s="77"/>
      <c r="C199" s="77"/>
      <c r="D199" s="77"/>
      <c r="E199" s="77"/>
      <c r="F199" s="77"/>
      <c r="G199" s="77"/>
      <c r="H199" s="77"/>
      <c r="I199" s="77"/>
      <c r="J199" s="77"/>
      <c r="K199" s="77"/>
      <c r="L199" s="77"/>
      <c r="M199" s="77"/>
      <c r="N199" s="77"/>
    </row>
    <row r="200" spans="2:14" x14ac:dyDescent="0.2">
      <c r="B200" s="77"/>
      <c r="C200" s="77"/>
      <c r="D200" s="77"/>
      <c r="E200" s="77"/>
      <c r="F200" s="77"/>
      <c r="G200" s="77"/>
      <c r="H200" s="77"/>
      <c r="I200" s="77"/>
      <c r="J200" s="77"/>
      <c r="K200" s="77"/>
      <c r="L200" s="77"/>
      <c r="M200" s="77"/>
      <c r="N200" s="77"/>
    </row>
    <row r="201" spans="2:14" x14ac:dyDescent="0.2">
      <c r="B201" s="77"/>
      <c r="C201" s="77"/>
      <c r="D201" s="77"/>
      <c r="E201" s="77"/>
      <c r="F201" s="77"/>
      <c r="G201" s="77"/>
      <c r="H201" s="77"/>
      <c r="I201" s="77"/>
      <c r="J201" s="77"/>
      <c r="K201" s="77"/>
      <c r="L201" s="77"/>
      <c r="M201" s="77"/>
      <c r="N201" s="77"/>
    </row>
    <row r="202" spans="2:14" x14ac:dyDescent="0.2">
      <c r="B202" s="77"/>
      <c r="C202" s="77"/>
      <c r="D202" s="77"/>
      <c r="E202" s="77"/>
      <c r="F202" s="77"/>
      <c r="G202" s="77"/>
      <c r="H202" s="77"/>
      <c r="I202" s="77"/>
      <c r="J202" s="77"/>
      <c r="K202" s="77"/>
      <c r="L202" s="77"/>
      <c r="M202" s="77"/>
      <c r="N202" s="77"/>
    </row>
    <row r="203" spans="2:14" x14ac:dyDescent="0.2">
      <c r="B203" s="77"/>
      <c r="C203" s="77"/>
      <c r="D203" s="77"/>
      <c r="E203" s="77"/>
      <c r="F203" s="77"/>
      <c r="G203" s="77"/>
      <c r="H203" s="77"/>
      <c r="I203" s="77"/>
      <c r="J203" s="77"/>
      <c r="K203" s="77"/>
      <c r="L203" s="77"/>
      <c r="M203" s="77"/>
      <c r="N203" s="77"/>
    </row>
    <row r="204" spans="2:14" x14ac:dyDescent="0.2">
      <c r="B204" s="77"/>
      <c r="C204" s="77"/>
      <c r="D204" s="77"/>
      <c r="E204" s="77"/>
      <c r="F204" s="77"/>
      <c r="G204" s="77"/>
      <c r="H204" s="77"/>
      <c r="I204" s="77"/>
      <c r="J204" s="77"/>
      <c r="K204" s="77"/>
      <c r="L204" s="77"/>
      <c r="M204" s="77"/>
      <c r="N204" s="77"/>
    </row>
    <row r="205" spans="2:14" x14ac:dyDescent="0.2">
      <c r="B205" s="77"/>
      <c r="C205" s="77"/>
      <c r="D205" s="77"/>
      <c r="E205" s="77"/>
      <c r="F205" s="77"/>
      <c r="G205" s="77"/>
      <c r="H205" s="77"/>
      <c r="I205" s="77"/>
      <c r="J205" s="77"/>
      <c r="K205" s="77"/>
      <c r="L205" s="77"/>
      <c r="M205" s="77"/>
      <c r="N205" s="77"/>
    </row>
    <row r="206" spans="2:14" x14ac:dyDescent="0.2">
      <c r="B206" s="77"/>
      <c r="C206" s="77"/>
      <c r="D206" s="77"/>
      <c r="E206" s="77"/>
      <c r="F206" s="77"/>
      <c r="G206" s="77"/>
      <c r="H206" s="77"/>
      <c r="I206" s="77"/>
      <c r="J206" s="77"/>
      <c r="K206" s="77"/>
      <c r="L206" s="77"/>
      <c r="M206" s="77"/>
      <c r="N206" s="77"/>
    </row>
    <row r="207" spans="2:14" x14ac:dyDescent="0.2">
      <c r="B207" s="77"/>
      <c r="C207" s="77"/>
      <c r="D207" s="77"/>
      <c r="E207" s="77"/>
      <c r="F207" s="77"/>
      <c r="G207" s="77"/>
      <c r="H207" s="77"/>
      <c r="I207" s="77"/>
      <c r="J207" s="77"/>
      <c r="K207" s="77"/>
      <c r="L207" s="77"/>
      <c r="M207" s="77"/>
      <c r="N207" s="77"/>
    </row>
    <row r="208" spans="2:14" x14ac:dyDescent="0.2">
      <c r="B208" s="77"/>
      <c r="C208" s="77"/>
      <c r="D208" s="77"/>
      <c r="E208" s="77"/>
      <c r="F208" s="77"/>
      <c r="G208" s="77"/>
      <c r="H208" s="77"/>
      <c r="I208" s="77"/>
      <c r="J208" s="77"/>
      <c r="K208" s="77"/>
      <c r="L208" s="77"/>
      <c r="M208" s="77"/>
      <c r="N208" s="77"/>
    </row>
    <row r="209" spans="2:14" x14ac:dyDescent="0.2">
      <c r="B209" s="77"/>
      <c r="C209" s="77"/>
      <c r="D209" s="77"/>
      <c r="E209" s="77"/>
      <c r="F209" s="77"/>
      <c r="G209" s="77"/>
      <c r="H209" s="77"/>
      <c r="I209" s="77"/>
      <c r="J209" s="77"/>
      <c r="K209" s="77"/>
      <c r="L209" s="77"/>
      <c r="M209" s="77"/>
      <c r="N209" s="77"/>
    </row>
    <row r="210" spans="2:14" x14ac:dyDescent="0.2">
      <c r="B210" s="77"/>
      <c r="C210" s="77"/>
      <c r="D210" s="77"/>
      <c r="E210" s="77"/>
      <c r="F210" s="77"/>
      <c r="G210" s="77"/>
      <c r="H210" s="77"/>
      <c r="I210" s="77"/>
      <c r="J210" s="77"/>
      <c r="K210" s="77"/>
      <c r="L210" s="77"/>
      <c r="M210" s="77"/>
      <c r="N210" s="77"/>
    </row>
    <row r="211" spans="2:14" x14ac:dyDescent="0.2">
      <c r="B211" s="77"/>
      <c r="C211" s="77"/>
      <c r="D211" s="77"/>
      <c r="E211" s="77"/>
      <c r="F211" s="77"/>
      <c r="G211" s="77"/>
      <c r="H211" s="77"/>
      <c r="I211" s="77"/>
      <c r="J211" s="77"/>
      <c r="K211" s="77"/>
      <c r="L211" s="77"/>
      <c r="M211" s="77"/>
      <c r="N211" s="77"/>
    </row>
    <row r="212" spans="2:14" x14ac:dyDescent="0.2">
      <c r="B212" s="77"/>
      <c r="C212" s="77"/>
      <c r="D212" s="77"/>
      <c r="E212" s="77"/>
      <c r="F212" s="77"/>
      <c r="G212" s="77"/>
      <c r="H212" s="77"/>
      <c r="I212" s="77"/>
      <c r="J212" s="77"/>
      <c r="K212" s="77"/>
      <c r="L212" s="77"/>
      <c r="M212" s="77"/>
      <c r="N212" s="77"/>
    </row>
    <row r="213" spans="2:14" x14ac:dyDescent="0.2">
      <c r="B213" s="77"/>
      <c r="C213" s="77"/>
      <c r="D213" s="77"/>
      <c r="E213" s="77"/>
      <c r="F213" s="77"/>
      <c r="G213" s="77"/>
      <c r="H213" s="77"/>
      <c r="I213" s="77"/>
      <c r="J213" s="77"/>
      <c r="K213" s="77"/>
      <c r="L213" s="77"/>
      <c r="M213" s="77"/>
      <c r="N213" s="77"/>
    </row>
    <row r="214" spans="2:14" x14ac:dyDescent="0.2">
      <c r="B214" s="77"/>
      <c r="C214" s="77"/>
      <c r="D214" s="77"/>
      <c r="E214" s="77"/>
      <c r="F214" s="77"/>
      <c r="G214" s="77"/>
      <c r="H214" s="77"/>
      <c r="I214" s="77"/>
      <c r="J214" s="77"/>
      <c r="K214" s="77"/>
      <c r="L214" s="77"/>
      <c r="M214" s="77"/>
      <c r="N214" s="77"/>
    </row>
    <row r="215" spans="2:14" x14ac:dyDescent="0.2">
      <c r="B215" s="77"/>
      <c r="C215" s="77"/>
      <c r="D215" s="77"/>
      <c r="E215" s="77"/>
      <c r="F215" s="77"/>
      <c r="G215" s="77"/>
      <c r="H215" s="77"/>
      <c r="I215" s="77"/>
      <c r="J215" s="77"/>
      <c r="K215" s="77"/>
      <c r="L215" s="77"/>
      <c r="M215" s="77"/>
      <c r="N215" s="77"/>
    </row>
    <row r="216" spans="2:14" x14ac:dyDescent="0.2">
      <c r="B216" s="77"/>
      <c r="C216" s="77"/>
      <c r="D216" s="77"/>
      <c r="E216" s="77"/>
      <c r="F216" s="77"/>
      <c r="G216" s="77"/>
      <c r="H216" s="77"/>
      <c r="I216" s="77"/>
      <c r="J216" s="77"/>
      <c r="K216" s="77"/>
      <c r="L216" s="77"/>
      <c r="M216" s="77"/>
      <c r="N216" s="77"/>
    </row>
    <row r="217" spans="2:14" x14ac:dyDescent="0.2">
      <c r="B217" s="77"/>
      <c r="C217" s="77"/>
      <c r="D217" s="77"/>
      <c r="E217" s="77"/>
      <c r="F217" s="77"/>
      <c r="G217" s="77"/>
      <c r="H217" s="77"/>
      <c r="I217" s="77"/>
      <c r="J217" s="77"/>
      <c r="K217" s="77"/>
      <c r="L217" s="77"/>
      <c r="M217" s="77"/>
      <c r="N217" s="77"/>
    </row>
    <row r="218" spans="2:14" x14ac:dyDescent="0.2">
      <c r="B218" s="77"/>
      <c r="C218" s="77"/>
      <c r="D218" s="77"/>
      <c r="E218" s="77"/>
      <c r="F218" s="77"/>
      <c r="G218" s="77"/>
      <c r="H218" s="77"/>
      <c r="I218" s="77"/>
      <c r="J218" s="77"/>
      <c r="K218" s="77"/>
      <c r="L218" s="77"/>
      <c r="M218" s="77"/>
      <c r="N218" s="77"/>
    </row>
    <row r="219" spans="2:14" x14ac:dyDescent="0.2">
      <c r="B219" s="77"/>
      <c r="C219" s="77"/>
      <c r="D219" s="77"/>
      <c r="E219" s="77"/>
      <c r="F219" s="77"/>
      <c r="G219" s="77"/>
      <c r="H219" s="77"/>
      <c r="I219" s="77"/>
      <c r="J219" s="77"/>
      <c r="K219" s="77"/>
      <c r="L219" s="77"/>
      <c r="M219" s="77"/>
      <c r="N219" s="77"/>
    </row>
    <row r="220" spans="2:14" x14ac:dyDescent="0.2">
      <c r="B220" s="77"/>
      <c r="C220" s="77"/>
      <c r="D220" s="77"/>
      <c r="E220" s="77"/>
      <c r="F220" s="77"/>
      <c r="G220" s="77"/>
      <c r="H220" s="77"/>
      <c r="I220" s="77"/>
      <c r="J220" s="77"/>
      <c r="K220" s="77"/>
      <c r="L220" s="77"/>
      <c r="M220" s="77"/>
      <c r="N220" s="77"/>
    </row>
    <row r="221" spans="2:14" x14ac:dyDescent="0.2">
      <c r="B221" s="77"/>
      <c r="C221" s="77"/>
      <c r="D221" s="77"/>
      <c r="E221" s="77"/>
      <c r="F221" s="77"/>
      <c r="G221" s="77"/>
      <c r="H221" s="77"/>
      <c r="I221" s="77"/>
      <c r="J221" s="77"/>
      <c r="K221" s="77"/>
      <c r="L221" s="77"/>
      <c r="M221" s="77"/>
      <c r="N221" s="77"/>
    </row>
    <row r="222" spans="2:14" x14ac:dyDescent="0.2">
      <c r="B222" s="77"/>
      <c r="C222" s="77"/>
      <c r="D222" s="77"/>
      <c r="E222" s="77"/>
      <c r="F222" s="77"/>
      <c r="G222" s="77"/>
      <c r="H222" s="77"/>
      <c r="I222" s="77"/>
      <c r="J222" s="77"/>
      <c r="K222" s="77"/>
      <c r="L222" s="77"/>
      <c r="M222" s="77"/>
      <c r="N222" s="77"/>
    </row>
    <row r="223" spans="2:14" x14ac:dyDescent="0.2">
      <c r="B223" s="77"/>
      <c r="C223" s="77"/>
      <c r="D223" s="77"/>
      <c r="E223" s="77"/>
      <c r="F223" s="77"/>
      <c r="G223" s="77"/>
      <c r="H223" s="77"/>
      <c r="I223" s="77"/>
      <c r="J223" s="77"/>
      <c r="K223" s="77"/>
      <c r="L223" s="77"/>
      <c r="M223" s="77"/>
      <c r="N223" s="77"/>
    </row>
    <row r="224" spans="2:14" x14ac:dyDescent="0.2">
      <c r="B224" s="77"/>
      <c r="C224" s="77"/>
      <c r="D224" s="77"/>
      <c r="E224" s="77"/>
      <c r="F224" s="77"/>
      <c r="G224" s="77"/>
      <c r="H224" s="77"/>
      <c r="I224" s="77"/>
      <c r="J224" s="77"/>
      <c r="K224" s="77"/>
      <c r="L224" s="77"/>
      <c r="M224" s="77"/>
      <c r="N224" s="77"/>
    </row>
    <row r="225" spans="2:14" x14ac:dyDescent="0.2">
      <c r="B225" s="77"/>
      <c r="C225" s="77"/>
      <c r="D225" s="77"/>
      <c r="E225" s="77"/>
      <c r="F225" s="77"/>
      <c r="G225" s="77"/>
      <c r="H225" s="77"/>
      <c r="I225" s="77"/>
      <c r="J225" s="77"/>
      <c r="K225" s="77"/>
      <c r="L225" s="77"/>
      <c r="M225" s="77"/>
      <c r="N225" s="77"/>
    </row>
    <row r="226" spans="2:14" x14ac:dyDescent="0.2">
      <c r="B226" s="77"/>
      <c r="C226" s="77"/>
      <c r="D226" s="77"/>
      <c r="E226" s="77"/>
      <c r="F226" s="77"/>
      <c r="G226" s="77"/>
      <c r="H226" s="77"/>
      <c r="I226" s="77"/>
      <c r="J226" s="77"/>
      <c r="K226" s="77"/>
      <c r="L226" s="77"/>
      <c r="M226" s="77"/>
      <c r="N226" s="77"/>
    </row>
    <row r="227" spans="2:14" x14ac:dyDescent="0.2">
      <c r="B227" s="77"/>
      <c r="C227" s="77"/>
      <c r="D227" s="77"/>
      <c r="E227" s="77"/>
      <c r="F227" s="77"/>
      <c r="G227" s="77"/>
      <c r="H227" s="77"/>
      <c r="I227" s="77"/>
      <c r="J227" s="77"/>
      <c r="K227" s="77"/>
      <c r="L227" s="77"/>
      <c r="M227" s="77"/>
      <c r="N227" s="77"/>
    </row>
    <row r="228" spans="2:14" x14ac:dyDescent="0.2">
      <c r="B228" s="77"/>
      <c r="C228" s="77"/>
      <c r="D228" s="77"/>
      <c r="E228" s="77"/>
      <c r="F228" s="77"/>
      <c r="G228" s="77"/>
      <c r="H228" s="77"/>
      <c r="I228" s="77"/>
      <c r="J228" s="77"/>
      <c r="K228" s="77"/>
      <c r="L228" s="77"/>
      <c r="M228" s="77"/>
      <c r="N228" s="77"/>
    </row>
    <row r="229" spans="2:14" x14ac:dyDescent="0.2">
      <c r="B229" s="77"/>
      <c r="C229" s="77"/>
      <c r="D229" s="77"/>
      <c r="E229" s="77"/>
      <c r="F229" s="77"/>
      <c r="G229" s="77"/>
      <c r="H229" s="77"/>
      <c r="I229" s="77"/>
      <c r="J229" s="77"/>
      <c r="K229" s="77"/>
      <c r="L229" s="77"/>
      <c r="M229" s="77"/>
      <c r="N229" s="77"/>
    </row>
    <row r="230" spans="2:14" x14ac:dyDescent="0.2">
      <c r="B230" s="77"/>
      <c r="C230" s="77"/>
      <c r="D230" s="77"/>
      <c r="E230" s="77"/>
      <c r="F230" s="77"/>
      <c r="G230" s="77"/>
      <c r="H230" s="77"/>
      <c r="I230" s="77"/>
      <c r="J230" s="77"/>
      <c r="K230" s="77"/>
      <c r="L230" s="77"/>
      <c r="M230" s="77"/>
      <c r="N230" s="77"/>
    </row>
    <row r="231" spans="2:14" x14ac:dyDescent="0.2">
      <c r="B231" s="77"/>
      <c r="C231" s="77"/>
      <c r="D231" s="77"/>
      <c r="E231" s="77"/>
      <c r="F231" s="77"/>
      <c r="G231" s="77"/>
      <c r="H231" s="77"/>
      <c r="I231" s="77"/>
      <c r="J231" s="77"/>
      <c r="K231" s="77"/>
      <c r="L231" s="77"/>
      <c r="M231" s="77"/>
      <c r="N231" s="77"/>
    </row>
    <row r="232" spans="2:14" x14ac:dyDescent="0.2">
      <c r="B232" s="77"/>
      <c r="C232" s="77"/>
      <c r="D232" s="77"/>
      <c r="E232" s="77"/>
      <c r="F232" s="77"/>
      <c r="G232" s="77"/>
      <c r="H232" s="77"/>
      <c r="I232" s="77"/>
      <c r="J232" s="77"/>
      <c r="K232" s="77"/>
      <c r="L232" s="77"/>
      <c r="M232" s="77"/>
      <c r="N232" s="77"/>
    </row>
    <row r="233" spans="2:14" x14ac:dyDescent="0.2">
      <c r="B233" s="77"/>
      <c r="C233" s="77"/>
      <c r="D233" s="77"/>
      <c r="E233" s="77"/>
      <c r="F233" s="77"/>
      <c r="G233" s="77"/>
      <c r="H233" s="77"/>
      <c r="I233" s="77"/>
      <c r="J233" s="77"/>
      <c r="K233" s="77"/>
      <c r="L233" s="77"/>
      <c r="M233" s="77"/>
      <c r="N233" s="77"/>
    </row>
    <row r="234" spans="2:14" x14ac:dyDescent="0.2">
      <c r="B234" s="77"/>
      <c r="C234" s="77"/>
      <c r="D234" s="77"/>
      <c r="E234" s="77"/>
      <c r="F234" s="77"/>
      <c r="G234" s="77"/>
      <c r="H234" s="77"/>
      <c r="I234" s="77"/>
      <c r="J234" s="77"/>
      <c r="K234" s="77"/>
      <c r="L234" s="77"/>
      <c r="M234" s="77"/>
      <c r="N234" s="77"/>
    </row>
    <row r="235" spans="2:14" x14ac:dyDescent="0.2">
      <c r="B235" s="77"/>
      <c r="C235" s="77"/>
      <c r="D235" s="77"/>
      <c r="E235" s="77"/>
      <c r="F235" s="77"/>
      <c r="G235" s="77"/>
      <c r="H235" s="77"/>
      <c r="I235" s="77"/>
      <c r="J235" s="77"/>
      <c r="K235" s="77"/>
      <c r="L235" s="77"/>
      <c r="M235" s="77"/>
      <c r="N235" s="77"/>
    </row>
    <row r="236" spans="2:14" x14ac:dyDescent="0.2">
      <c r="B236" s="77"/>
      <c r="C236" s="77"/>
      <c r="D236" s="77"/>
      <c r="E236" s="77"/>
      <c r="F236" s="77"/>
      <c r="G236" s="77"/>
      <c r="H236" s="77"/>
      <c r="I236" s="77"/>
      <c r="J236" s="77"/>
      <c r="K236" s="77"/>
      <c r="L236" s="77"/>
      <c r="M236" s="77"/>
      <c r="N236" s="77"/>
    </row>
    <row r="237" spans="2:14" x14ac:dyDescent="0.2">
      <c r="B237" s="77"/>
      <c r="C237" s="77"/>
      <c r="D237" s="77"/>
      <c r="E237" s="77"/>
      <c r="F237" s="77"/>
      <c r="G237" s="77"/>
      <c r="H237" s="77"/>
      <c r="I237" s="77"/>
      <c r="J237" s="77"/>
      <c r="K237" s="77"/>
      <c r="L237" s="77"/>
      <c r="M237" s="77"/>
      <c r="N237" s="77"/>
    </row>
    <row r="238" spans="2:14" x14ac:dyDescent="0.2">
      <c r="B238" s="77"/>
      <c r="C238" s="77"/>
      <c r="D238" s="77"/>
      <c r="E238" s="77"/>
      <c r="F238" s="77"/>
      <c r="G238" s="77"/>
      <c r="H238" s="77"/>
      <c r="I238" s="77"/>
      <c r="J238" s="77"/>
      <c r="K238" s="77"/>
      <c r="L238" s="77"/>
      <c r="M238" s="77"/>
      <c r="N238" s="77"/>
    </row>
    <row r="239" spans="2:14" x14ac:dyDescent="0.2">
      <c r="B239" s="77"/>
      <c r="C239" s="77"/>
      <c r="D239" s="77"/>
      <c r="E239" s="77"/>
      <c r="F239" s="77"/>
      <c r="G239" s="77"/>
      <c r="H239" s="77"/>
      <c r="I239" s="77"/>
      <c r="J239" s="77"/>
      <c r="K239" s="77"/>
      <c r="L239" s="77"/>
      <c r="M239" s="77"/>
      <c r="N239" s="77"/>
    </row>
    <row r="240" spans="2:14" x14ac:dyDescent="0.2">
      <c r="B240" s="77"/>
      <c r="C240" s="77"/>
      <c r="D240" s="77"/>
      <c r="E240" s="77"/>
      <c r="F240" s="77"/>
      <c r="G240" s="77"/>
      <c r="H240" s="77"/>
      <c r="I240" s="77"/>
      <c r="J240" s="77"/>
      <c r="K240" s="77"/>
      <c r="L240" s="77"/>
      <c r="M240" s="77"/>
      <c r="N240" s="77"/>
    </row>
    <row r="241" spans="2:14" x14ac:dyDescent="0.2">
      <c r="B241" s="77"/>
      <c r="C241" s="77"/>
      <c r="D241" s="77"/>
      <c r="E241" s="77"/>
      <c r="F241" s="77"/>
      <c r="G241" s="77"/>
      <c r="H241" s="77"/>
      <c r="I241" s="77"/>
      <c r="J241" s="77"/>
      <c r="K241" s="77"/>
      <c r="L241" s="77"/>
      <c r="M241" s="77"/>
      <c r="N241" s="77"/>
    </row>
    <row r="242" spans="2:14" x14ac:dyDescent="0.2">
      <c r="B242" s="77"/>
      <c r="C242" s="77"/>
      <c r="D242" s="77"/>
      <c r="E242" s="77"/>
      <c r="F242" s="77"/>
      <c r="G242" s="77"/>
      <c r="H242" s="77"/>
      <c r="I242" s="77"/>
      <c r="J242" s="77"/>
      <c r="K242" s="77"/>
      <c r="L242" s="77"/>
      <c r="M242" s="77"/>
      <c r="N242" s="77"/>
    </row>
    <row r="243" spans="2:14" x14ac:dyDescent="0.2">
      <c r="B243" s="77"/>
      <c r="C243" s="77"/>
      <c r="D243" s="77"/>
      <c r="E243" s="77"/>
      <c r="F243" s="77"/>
      <c r="G243" s="77"/>
      <c r="H243" s="77"/>
      <c r="I243" s="77"/>
      <c r="J243" s="77"/>
      <c r="K243" s="77"/>
      <c r="L243" s="77"/>
      <c r="M243" s="77"/>
      <c r="N243" s="77"/>
    </row>
    <row r="244" spans="2:14" x14ac:dyDescent="0.2">
      <c r="B244" s="77"/>
      <c r="C244" s="77"/>
      <c r="D244" s="77"/>
      <c r="E244" s="77"/>
      <c r="F244" s="77"/>
      <c r="G244" s="77"/>
      <c r="H244" s="77"/>
      <c r="I244" s="77"/>
      <c r="J244" s="77"/>
      <c r="K244" s="77"/>
      <c r="L244" s="77"/>
      <c r="M244" s="77"/>
      <c r="N244" s="77"/>
    </row>
    <row r="245" spans="2:14" x14ac:dyDescent="0.2">
      <c r="B245" s="77"/>
      <c r="C245" s="77"/>
      <c r="D245" s="77"/>
      <c r="E245" s="77"/>
      <c r="F245" s="77"/>
      <c r="G245" s="77"/>
      <c r="H245" s="77"/>
      <c r="I245" s="77"/>
      <c r="J245" s="77"/>
      <c r="K245" s="77"/>
      <c r="L245" s="77"/>
      <c r="M245" s="77"/>
      <c r="N245" s="77"/>
    </row>
    <row r="246" spans="2:14" x14ac:dyDescent="0.2">
      <c r="B246" s="77"/>
      <c r="C246" s="77"/>
      <c r="D246" s="77"/>
      <c r="E246" s="77"/>
      <c r="F246" s="77"/>
      <c r="G246" s="77"/>
      <c r="H246" s="77"/>
      <c r="I246" s="77"/>
      <c r="J246" s="77"/>
      <c r="K246" s="77"/>
      <c r="L246" s="77"/>
      <c r="M246" s="77"/>
      <c r="N246" s="77"/>
    </row>
    <row r="247" spans="2:14" x14ac:dyDescent="0.2">
      <c r="B247" s="77"/>
      <c r="C247" s="77"/>
      <c r="D247" s="77"/>
      <c r="E247" s="77"/>
      <c r="F247" s="77"/>
      <c r="G247" s="77"/>
      <c r="H247" s="77"/>
      <c r="I247" s="77"/>
      <c r="J247" s="77"/>
      <c r="K247" s="77"/>
      <c r="L247" s="77"/>
      <c r="M247" s="77"/>
      <c r="N247" s="77"/>
    </row>
    <row r="248" spans="2:14" x14ac:dyDescent="0.2">
      <c r="B248" s="77"/>
      <c r="C248" s="77"/>
      <c r="D248" s="77"/>
      <c r="E248" s="77"/>
      <c r="F248" s="77"/>
      <c r="G248" s="77"/>
      <c r="H248" s="77"/>
      <c r="I248" s="77"/>
      <c r="J248" s="77"/>
      <c r="K248" s="77"/>
      <c r="L248" s="77"/>
      <c r="M248" s="77"/>
      <c r="N248" s="77"/>
    </row>
    <row r="249" spans="2:14" x14ac:dyDescent="0.2">
      <c r="B249" s="77"/>
      <c r="C249" s="77"/>
      <c r="D249" s="77"/>
      <c r="E249" s="77"/>
      <c r="F249" s="77"/>
      <c r="G249" s="77"/>
      <c r="H249" s="77"/>
      <c r="I249" s="77"/>
      <c r="J249" s="77"/>
      <c r="K249" s="77"/>
      <c r="L249" s="77"/>
      <c r="M249" s="77"/>
      <c r="N249" s="77"/>
    </row>
    <row r="250" spans="2:14" x14ac:dyDescent="0.2">
      <c r="B250" s="77"/>
      <c r="C250" s="77"/>
      <c r="D250" s="77"/>
      <c r="E250" s="77"/>
      <c r="F250" s="77"/>
      <c r="G250" s="77"/>
      <c r="H250" s="77"/>
      <c r="I250" s="77"/>
      <c r="J250" s="77"/>
      <c r="K250" s="77"/>
      <c r="L250" s="77"/>
      <c r="M250" s="77"/>
      <c r="N250" s="77"/>
    </row>
    <row r="251" spans="2:14" x14ac:dyDescent="0.2">
      <c r="B251" s="77"/>
      <c r="C251" s="77"/>
      <c r="D251" s="77"/>
      <c r="E251" s="77"/>
      <c r="F251" s="77"/>
      <c r="G251" s="77"/>
      <c r="H251" s="77"/>
      <c r="I251" s="77"/>
      <c r="J251" s="77"/>
      <c r="K251" s="77"/>
      <c r="L251" s="77"/>
      <c r="M251" s="77"/>
      <c r="N251" s="77"/>
    </row>
    <row r="252" spans="2:14" x14ac:dyDescent="0.2">
      <c r="B252" s="77"/>
      <c r="C252" s="77"/>
      <c r="D252" s="77"/>
      <c r="E252" s="77"/>
      <c r="F252" s="77"/>
      <c r="G252" s="77"/>
      <c r="H252" s="77"/>
      <c r="I252" s="77"/>
      <c r="J252" s="77"/>
      <c r="K252" s="77"/>
      <c r="L252" s="77"/>
      <c r="M252" s="77"/>
      <c r="N252" s="77"/>
    </row>
    <row r="253" spans="2:14" x14ac:dyDescent="0.2">
      <c r="B253" s="77"/>
      <c r="C253" s="77"/>
      <c r="D253" s="77"/>
      <c r="E253" s="77"/>
      <c r="F253" s="77"/>
      <c r="G253" s="77"/>
      <c r="H253" s="77"/>
      <c r="I253" s="77"/>
      <c r="J253" s="77"/>
      <c r="K253" s="77"/>
      <c r="L253" s="77"/>
      <c r="M253" s="77"/>
      <c r="N253" s="77"/>
    </row>
    <row r="254" spans="2:14" x14ac:dyDescent="0.2">
      <c r="B254" s="77"/>
      <c r="C254" s="77"/>
      <c r="D254" s="77"/>
      <c r="E254" s="77"/>
      <c r="F254" s="77"/>
      <c r="G254" s="77"/>
      <c r="H254" s="77"/>
      <c r="I254" s="77"/>
      <c r="J254" s="77"/>
      <c r="K254" s="77"/>
      <c r="L254" s="77"/>
      <c r="M254" s="77"/>
      <c r="N254" s="77"/>
    </row>
    <row r="255" spans="2:14" x14ac:dyDescent="0.2">
      <c r="B255" s="77"/>
      <c r="C255" s="77"/>
      <c r="D255" s="77"/>
      <c r="E255" s="77"/>
      <c r="F255" s="77"/>
      <c r="G255" s="77"/>
      <c r="H255" s="77"/>
      <c r="I255" s="77"/>
      <c r="J255" s="77"/>
      <c r="K255" s="77"/>
      <c r="L255" s="77"/>
      <c r="M255" s="77"/>
      <c r="N255" s="77"/>
    </row>
    <row r="256" spans="2:14" x14ac:dyDescent="0.2">
      <c r="B256" s="77"/>
      <c r="C256" s="77"/>
      <c r="D256" s="77"/>
      <c r="E256" s="77"/>
      <c r="F256" s="77"/>
      <c r="G256" s="77"/>
      <c r="H256" s="77"/>
      <c r="I256" s="77"/>
      <c r="J256" s="77"/>
      <c r="K256" s="77"/>
      <c r="L256" s="77"/>
      <c r="M256" s="77"/>
      <c r="N256" s="77"/>
    </row>
    <row r="257" spans="2:14" x14ac:dyDescent="0.2">
      <c r="B257" s="77"/>
      <c r="C257" s="77"/>
      <c r="D257" s="77"/>
      <c r="E257" s="77"/>
      <c r="F257" s="77"/>
      <c r="G257" s="77"/>
      <c r="H257" s="77"/>
      <c r="I257" s="77"/>
      <c r="J257" s="77"/>
      <c r="K257" s="77"/>
      <c r="L257" s="77"/>
      <c r="M257" s="77"/>
      <c r="N257" s="77"/>
    </row>
    <row r="258" spans="2:14" x14ac:dyDescent="0.2">
      <c r="B258" s="77"/>
      <c r="C258" s="77"/>
      <c r="D258" s="77"/>
      <c r="E258" s="77"/>
      <c r="F258" s="77"/>
      <c r="G258" s="77"/>
      <c r="H258" s="77"/>
      <c r="I258" s="77"/>
      <c r="J258" s="77"/>
      <c r="K258" s="77"/>
      <c r="L258" s="77"/>
      <c r="M258" s="77"/>
      <c r="N258" s="77"/>
    </row>
    <row r="259" spans="2:14" x14ac:dyDescent="0.2">
      <c r="B259" s="77"/>
      <c r="C259" s="77"/>
      <c r="D259" s="77"/>
      <c r="E259" s="77"/>
      <c r="F259" s="77"/>
      <c r="G259" s="77"/>
      <c r="H259" s="77"/>
      <c r="I259" s="77"/>
      <c r="J259" s="77"/>
      <c r="K259" s="77"/>
      <c r="L259" s="77"/>
      <c r="M259" s="77"/>
      <c r="N259" s="77"/>
    </row>
    <row r="260" spans="2:14" x14ac:dyDescent="0.2">
      <c r="B260" s="77"/>
      <c r="C260" s="77"/>
      <c r="D260" s="77"/>
      <c r="E260" s="77"/>
      <c r="F260" s="77"/>
      <c r="G260" s="77"/>
      <c r="H260" s="77"/>
      <c r="I260" s="77"/>
      <c r="J260" s="77"/>
      <c r="K260" s="77"/>
      <c r="L260" s="77"/>
      <c r="M260" s="77"/>
      <c r="N260" s="77"/>
    </row>
    <row r="261" spans="2:14" x14ac:dyDescent="0.2">
      <c r="B261" s="77"/>
      <c r="C261" s="77"/>
      <c r="D261" s="77"/>
      <c r="E261" s="77"/>
      <c r="F261" s="77"/>
      <c r="G261" s="77"/>
      <c r="H261" s="77"/>
      <c r="I261" s="77"/>
      <c r="J261" s="77"/>
      <c r="K261" s="77"/>
      <c r="L261" s="77"/>
      <c r="M261" s="77"/>
      <c r="N261" s="77"/>
    </row>
    <row r="262" spans="2:14" x14ac:dyDescent="0.2">
      <c r="B262" s="77"/>
      <c r="C262" s="77"/>
      <c r="D262" s="77"/>
      <c r="E262" s="77"/>
      <c r="F262" s="77"/>
      <c r="G262" s="77"/>
      <c r="H262" s="77"/>
      <c r="I262" s="77"/>
      <c r="J262" s="77"/>
      <c r="K262" s="77"/>
      <c r="L262" s="77"/>
      <c r="M262" s="77"/>
      <c r="N262" s="77"/>
    </row>
    <row r="263" spans="2:14" x14ac:dyDescent="0.2">
      <c r="B263" s="77"/>
      <c r="C263" s="77"/>
      <c r="D263" s="77"/>
      <c r="E263" s="77"/>
      <c r="F263" s="77"/>
      <c r="G263" s="77"/>
      <c r="H263" s="77"/>
      <c r="I263" s="77"/>
      <c r="J263" s="77"/>
      <c r="K263" s="77"/>
      <c r="L263" s="77"/>
      <c r="M263" s="77"/>
      <c r="N263" s="77"/>
    </row>
    <row r="264" spans="2:14" x14ac:dyDescent="0.2">
      <c r="B264" s="77"/>
      <c r="C264" s="77"/>
      <c r="D264" s="77"/>
      <c r="E264" s="77"/>
      <c r="F264" s="77"/>
      <c r="G264" s="77"/>
      <c r="H264" s="77"/>
      <c r="I264" s="77"/>
      <c r="J264" s="77"/>
      <c r="K264" s="77"/>
      <c r="L264" s="77"/>
      <c r="M264" s="77"/>
      <c r="N264" s="77"/>
    </row>
    <row r="265" spans="2:14" x14ac:dyDescent="0.2">
      <c r="B265" s="77"/>
      <c r="C265" s="77"/>
      <c r="D265" s="77"/>
      <c r="E265" s="77"/>
      <c r="F265" s="77"/>
      <c r="G265" s="77"/>
      <c r="H265" s="77"/>
      <c r="I265" s="77"/>
      <c r="J265" s="77"/>
      <c r="K265" s="77"/>
      <c r="L265" s="77"/>
      <c r="M265" s="77"/>
      <c r="N265" s="77"/>
    </row>
    <row r="266" spans="2:14" x14ac:dyDescent="0.2">
      <c r="B266" s="77"/>
      <c r="C266" s="77"/>
      <c r="D266" s="77"/>
      <c r="E266" s="77"/>
      <c r="F266" s="77"/>
      <c r="G266" s="77"/>
      <c r="H266" s="77"/>
      <c r="I266" s="77"/>
      <c r="J266" s="77"/>
      <c r="K266" s="77"/>
      <c r="L266" s="77"/>
      <c r="M266" s="77"/>
      <c r="N266" s="77"/>
    </row>
    <row r="267" spans="2:14" x14ac:dyDescent="0.2">
      <c r="B267" s="77"/>
      <c r="C267" s="77"/>
      <c r="D267" s="77"/>
      <c r="E267" s="77"/>
      <c r="F267" s="77"/>
      <c r="G267" s="77"/>
      <c r="H267" s="77"/>
      <c r="I267" s="77"/>
      <c r="J267" s="77"/>
      <c r="K267" s="77"/>
      <c r="L267" s="77"/>
      <c r="M267" s="77"/>
      <c r="N267" s="77"/>
    </row>
    <row r="268" spans="2:14" x14ac:dyDescent="0.2">
      <c r="B268" s="77"/>
      <c r="C268" s="77"/>
      <c r="D268" s="77"/>
      <c r="E268" s="77"/>
      <c r="F268" s="77"/>
      <c r="G268" s="77"/>
      <c r="H268" s="77"/>
      <c r="I268" s="77"/>
      <c r="J268" s="77"/>
      <c r="K268" s="77"/>
      <c r="L268" s="77"/>
      <c r="M268" s="77"/>
      <c r="N268" s="77"/>
    </row>
    <row r="269" spans="2:14" x14ac:dyDescent="0.2">
      <c r="B269" s="77"/>
      <c r="C269" s="77"/>
      <c r="D269" s="77"/>
      <c r="E269" s="77"/>
      <c r="F269" s="77"/>
      <c r="G269" s="77"/>
      <c r="H269" s="77"/>
      <c r="I269" s="77"/>
      <c r="J269" s="77"/>
      <c r="K269" s="77"/>
      <c r="L269" s="77"/>
      <c r="M269" s="77"/>
      <c r="N269" s="77"/>
    </row>
    <row r="270" spans="2:14" x14ac:dyDescent="0.2">
      <c r="B270" s="77"/>
      <c r="C270" s="77"/>
      <c r="D270" s="77"/>
      <c r="E270" s="77"/>
      <c r="F270" s="77"/>
      <c r="G270" s="77"/>
      <c r="H270" s="77"/>
      <c r="I270" s="77"/>
      <c r="J270" s="77"/>
      <c r="K270" s="77"/>
      <c r="L270" s="77"/>
      <c r="M270" s="77"/>
      <c r="N270" s="77"/>
    </row>
    <row r="271" spans="2:14" x14ac:dyDescent="0.2">
      <c r="B271" s="77"/>
      <c r="C271" s="77"/>
      <c r="D271" s="77"/>
      <c r="E271" s="77"/>
      <c r="F271" s="77"/>
      <c r="G271" s="77"/>
      <c r="H271" s="77"/>
      <c r="I271" s="77"/>
      <c r="J271" s="77"/>
      <c r="K271" s="77"/>
      <c r="L271" s="77"/>
      <c r="M271" s="77"/>
      <c r="N271" s="77"/>
    </row>
  </sheetData>
  <mergeCells count="2">
    <mergeCell ref="B1:N1"/>
    <mergeCell ref="B3:N3"/>
  </mergeCells>
  <pageMargins left="0.75" right="0.75" top="1" bottom="1" header="0.5" footer="0.5"/>
  <pageSetup scale="70" fitToHeight="10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5</vt:i4>
      </vt:variant>
    </vt:vector>
  </HeadingPairs>
  <TitlesOfParts>
    <vt:vector size="21" baseType="lpstr">
      <vt:lpstr>BD Original</vt:lpstr>
      <vt:lpstr>Precios</vt:lpstr>
      <vt:lpstr>Retorno</vt:lpstr>
      <vt:lpstr>Portafolio</vt:lpstr>
      <vt:lpstr>VaR (Volt. Hist)</vt:lpstr>
      <vt:lpstr>VaR (No-Param) </vt:lpstr>
      <vt:lpstr>VaR (Montecarlos)</vt:lpstr>
      <vt:lpstr>Ajuste Distr. All</vt:lpstr>
      <vt:lpstr>VaR (GARCH)</vt:lpstr>
      <vt:lpstr>GARCH-Apple</vt:lpstr>
      <vt:lpstr>GARCH-CC</vt:lpstr>
      <vt:lpstr>GARCH-JPMorgan</vt:lpstr>
      <vt:lpstr>GARCH-AT&amp;T</vt:lpstr>
      <vt:lpstr>GARCH-Portafolio</vt:lpstr>
      <vt:lpstr>VaR Dinámico</vt:lpstr>
      <vt:lpstr>Ajuste Distr. Portf</vt:lpstr>
      <vt:lpstr>'GARCH-Apple'!Área_de_impresión</vt:lpstr>
      <vt:lpstr>'GARCH-AT&amp;T'!Área_de_impresión</vt:lpstr>
      <vt:lpstr>'GARCH-CC'!Área_de_impresión</vt:lpstr>
      <vt:lpstr>'GARCH-JPMorgan'!Área_de_impresión</vt:lpstr>
      <vt:lpstr>'GARCH-Portafolio'!Área_de_impresión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francomansilla</dc:creator>
  <cp:lastModifiedBy>Franco Andres Mansilla Ibañez | U.Mayor</cp:lastModifiedBy>
  <dcterms:created xsi:type="dcterms:W3CDTF">2023-01-30T23:03:32Z</dcterms:created>
  <dcterms:modified xsi:type="dcterms:W3CDTF">2024-08-21T22:02:10Z</dcterms:modified>
</cp:coreProperties>
</file>