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uzuk\Desktop\AE460\Github\ae460AB6\Design\"/>
    </mc:Choice>
  </mc:AlternateContent>
  <xr:revisionPtr revIDLastSave="0" documentId="13_ncr:1_{35AD43D8-6AEC-4BF2-B863-FD4D2629F949}" xr6:coauthVersionLast="47" xr6:coauthVersionMax="47" xr10:uidLastSave="{00000000-0000-0000-0000-000000000000}"/>
  <bookViews>
    <workbookView xWindow="-22350" yWindow="3270" windowWidth="28800" windowHeight="735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9" i="1"/>
  <c r="B26" i="1"/>
  <c r="B24" i="1"/>
  <c r="D9" i="1" l="1"/>
  <c r="D4" i="1" s="1"/>
  <c r="B15" i="1" l="1"/>
  <c r="B16" i="1" s="1"/>
  <c r="C10" i="2"/>
  <c r="C8" i="2"/>
  <c r="C9" i="2" s="1"/>
  <c r="N2" i="1" l="1"/>
  <c r="B29" i="1" l="1"/>
  <c r="D26" i="1"/>
  <c r="D29" i="1" s="1"/>
  <c r="C26" i="1"/>
  <c r="C29" i="1" s="1"/>
  <c r="D24" i="1"/>
  <c r="C24" i="1"/>
  <c r="B27" i="1" l="1"/>
  <c r="C27" i="1"/>
  <c r="D27" i="1"/>
  <c r="G7" i="1"/>
  <c r="H7" i="1"/>
  <c r="G6" i="1"/>
  <c r="H6" i="1"/>
  <c r="G5" i="1"/>
  <c r="H5" i="1"/>
  <c r="G4" i="1"/>
  <c r="G8" i="1" s="1"/>
  <c r="H4" i="1"/>
  <c r="H8" i="1" s="1"/>
</calcChain>
</file>

<file path=xl/sharedStrings.xml><?xml version="1.0" encoding="utf-8"?>
<sst xmlns="http://schemas.openxmlformats.org/spreadsheetml/2006/main" count="29" uniqueCount="23">
  <si>
    <t>Root</t>
  </si>
  <si>
    <t>Chord</t>
  </si>
  <si>
    <t>X</t>
  </si>
  <si>
    <t>Y</t>
  </si>
  <si>
    <t>Tip</t>
  </si>
  <si>
    <t>Span</t>
  </si>
  <si>
    <t>Area</t>
  </si>
  <si>
    <t>AR</t>
  </si>
  <si>
    <t>alpha</t>
  </si>
  <si>
    <t>CL</t>
  </si>
  <si>
    <t>CDI</t>
  </si>
  <si>
    <t>e</t>
  </si>
  <si>
    <t>K</t>
  </si>
  <si>
    <t>e calc</t>
  </si>
  <si>
    <t>K Theory</t>
  </si>
  <si>
    <t>beta</t>
  </si>
  <si>
    <t>Mach</t>
  </si>
  <si>
    <t>XLE</t>
  </si>
  <si>
    <t>YLE</t>
  </si>
  <si>
    <t>Alpha</t>
  </si>
  <si>
    <t>CLFF</t>
  </si>
  <si>
    <t>CDFF</t>
  </si>
  <si>
    <t>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</si>
</sst>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Sheet1!$G$4:$G$8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3.75</c:v>
                </c:pt>
                <c:pt idx="3">
                  <c:v>3.75</c:v>
                </c:pt>
                <c:pt idx="4">
                  <c:v>0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0</c:v>
                </c:pt>
                <c:pt idx="1">
                  <c:v>2.0689999999999</c:v>
                </c:pt>
                <c:pt idx="2">
                  <c:v>1.2155499999999551</c:v>
                </c:pt>
                <c:pt idx="3">
                  <c:v>0.28449999999999998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7-44C1-9456-11464E5F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82847"/>
        <c:axId val="2111479935"/>
      </c:scatterChart>
      <c:valAx>
        <c:axId val="21114828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79935"/>
        <c:crosses val="autoZero"/>
        <c:crossBetween val="midCat"/>
      </c:valAx>
      <c:valAx>
        <c:axId val="211147993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8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115230</xdr:colOff>
      <xdr:row>6</xdr:row>
      <xdr:rowOff>17935</xdr:rowOff>
    </xdr:from>
    <xdr:to>
      <xdr:col>16</xdr:col>
      <xdr:colOff>414455</xdr:colOff>
      <xdr:row>20</xdr:row>
      <xdr:rowOff>94135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="82" zoomScaleNormal="82" workbookViewId="0">
      <selection activeCell="B11" sqref="B11"/>
    </sheetView>
  </sheetViews>
  <sheetFormatPr defaultRowHeight="15" x14ac:dyDescent="0.25"/>
  <sheetData>
    <row r="1" spans="1:14" x14ac:dyDescent="0.25">
      <c r="M1" t="s">
        <v>16</v>
      </c>
      <c r="N1">
        <v>0</v>
      </c>
    </row>
    <row r="2" spans="1:14" x14ac:dyDescent="0.25">
      <c r="A2" t="s">
        <v>0</v>
      </c>
      <c r="M2" t="s">
        <v>15</v>
      </c>
      <c r="N2">
        <f>SQRT(1-N1^2)</f>
        <v>1</v>
      </c>
    </row>
    <row r="3" spans="1:14" x14ac:dyDescent="0.25">
      <c r="A3" t="s">
        <v>1</v>
      </c>
      <c r="B3">
        <v>2.0689999999999</v>
      </c>
      <c r="G3" t="s">
        <v>3</v>
      </c>
      <c r="H3" t="s">
        <v>2</v>
      </c>
    </row>
    <row r="4" spans="1:14" x14ac:dyDescent="0.25">
      <c r="A4" t="s">
        <v>17</v>
      </c>
      <c r="B4">
        <v>0</v>
      </c>
      <c r="D4">
        <f>2/3*B3*((1+D9+D9^2)/(1+D9))</f>
        <v>1.571964367816016</v>
      </c>
      <c r="G4">
        <f>B5</f>
        <v>0</v>
      </c>
      <c r="H4">
        <f>B4</f>
        <v>0</v>
      </c>
    </row>
    <row r="5" spans="1:14" x14ac:dyDescent="0.25">
      <c r="A5" t="s">
        <v>18</v>
      </c>
      <c r="B5">
        <v>0</v>
      </c>
      <c r="G5">
        <f>B5</f>
        <v>0</v>
      </c>
      <c r="H5">
        <f>B3</f>
        <v>2.0689999999999</v>
      </c>
    </row>
    <row r="6" spans="1:14" x14ac:dyDescent="0.25">
      <c r="G6">
        <f>B11</f>
        <v>3.75</v>
      </c>
      <c r="H6">
        <f>(B9+B10)</f>
        <v>1.2155499999999551</v>
      </c>
    </row>
    <row r="7" spans="1:14" x14ac:dyDescent="0.25">
      <c r="G7">
        <f>B11</f>
        <v>3.75</v>
      </c>
      <c r="H7">
        <f>B10</f>
        <v>0.28449999999999998</v>
      </c>
    </row>
    <row r="8" spans="1:14" x14ac:dyDescent="0.25">
      <c r="A8" t="s">
        <v>4</v>
      </c>
      <c r="G8">
        <f>G4</f>
        <v>0</v>
      </c>
      <c r="H8">
        <f>H4</f>
        <v>0</v>
      </c>
    </row>
    <row r="9" spans="1:14" x14ac:dyDescent="0.25">
      <c r="A9" t="s">
        <v>1</v>
      </c>
      <c r="B9">
        <f>B3*0.45</f>
        <v>0.93104999999995508</v>
      </c>
      <c r="D9">
        <f>B9/B3</f>
        <v>0.45</v>
      </c>
    </row>
    <row r="10" spans="1:14" x14ac:dyDescent="0.25">
      <c r="A10" t="s">
        <v>17</v>
      </c>
      <c r="B10">
        <v>0.28449999999999998</v>
      </c>
    </row>
    <row r="11" spans="1:14" x14ac:dyDescent="0.25">
      <c r="A11" t="s">
        <v>18</v>
      </c>
      <c r="B11">
        <v>3.75</v>
      </c>
    </row>
    <row r="14" spans="1:14" x14ac:dyDescent="0.25">
      <c r="A14" t="s">
        <v>5</v>
      </c>
      <c r="B14">
        <f>(B11-BQ15)*2</f>
        <v>7.5</v>
      </c>
    </row>
    <row r="15" spans="1:14" x14ac:dyDescent="0.25">
      <c r="A15" t="s">
        <v>6</v>
      </c>
      <c r="B15">
        <f>(B9+B3)/2*B14</f>
        <v>11.250187499999457</v>
      </c>
    </row>
    <row r="16" spans="1:14" x14ac:dyDescent="0.25">
      <c r="A16" t="s">
        <v>7</v>
      </c>
      <c r="B16">
        <f>B14^2/B15</f>
        <v>4.9999166680557732</v>
      </c>
    </row>
    <row r="19" spans="1:4" x14ac:dyDescent="0.25">
      <c r="A19" t="s">
        <v>7</v>
      </c>
      <c r="B19">
        <v>10</v>
      </c>
      <c r="C19">
        <v>20</v>
      </c>
      <c r="D19">
        <v>40</v>
      </c>
    </row>
    <row r="20" spans="1:4" x14ac:dyDescent="0.25">
      <c r="A20" t="s">
        <v>8</v>
      </c>
      <c r="B20">
        <v>5</v>
      </c>
      <c r="C20">
        <v>5</v>
      </c>
      <c r="D20">
        <v>5</v>
      </c>
    </row>
    <row r="21" spans="1:4" x14ac:dyDescent="0.25">
      <c r="A21" t="s">
        <v>9</v>
      </c>
      <c r="B21">
        <v>0.42111999999999999</v>
      </c>
      <c r="C21">
        <v>0.47322999999999998</v>
      </c>
      <c r="D21">
        <v>0.50497000000000003</v>
      </c>
    </row>
    <row r="22" spans="1:4" x14ac:dyDescent="0.25">
      <c r="A22" t="s">
        <v>10</v>
      </c>
      <c r="B22">
        <v>5.9490999999999997E-3</v>
      </c>
      <c r="C22">
        <v>3.9636000000000003E-3</v>
      </c>
      <c r="D22">
        <v>2.4540999999999999E-3</v>
      </c>
    </row>
    <row r="23" spans="1:4" x14ac:dyDescent="0.25">
      <c r="A23" t="s">
        <v>11</v>
      </c>
      <c r="B23">
        <v>0.95520000000000005</v>
      </c>
      <c r="C23">
        <v>0.90129999999999999</v>
      </c>
      <c r="D23">
        <v>0.82920000000000005</v>
      </c>
    </row>
    <row r="24" spans="1:4" x14ac:dyDescent="0.25">
      <c r="A24" t="s">
        <v>12</v>
      </c>
      <c r="B24">
        <f>B22/(B21^2)</f>
        <v>3.3545906638600437E-2</v>
      </c>
      <c r="C24">
        <f>C22/(C21^2)</f>
        <v>1.7698859539316613E-2</v>
      </c>
      <c r="D24">
        <f>D22/(D21^2)</f>
        <v>9.6241215654219083E-3</v>
      </c>
    </row>
    <row r="26" spans="1:4" x14ac:dyDescent="0.25">
      <c r="A26" t="s">
        <v>14</v>
      </c>
      <c r="B26">
        <f>1/PI()/B19</f>
        <v>3.1830988618379068E-2</v>
      </c>
      <c r="C26">
        <f>1/PI()/C19</f>
        <v>1.5915494309189534E-2</v>
      </c>
      <c r="D26">
        <f>1/PI()/D19</f>
        <v>7.9577471545947669E-3</v>
      </c>
    </row>
    <row r="27" spans="1:4" x14ac:dyDescent="0.25">
      <c r="A27" t="s">
        <v>13</v>
      </c>
      <c r="B27">
        <f>B26/B24</f>
        <v>0.94887847156147342</v>
      </c>
      <c r="C27">
        <f>C26/C24</f>
        <v>0.89923840990062243</v>
      </c>
      <c r="D27">
        <f>D26/D24</f>
        <v>0.82685438878762851</v>
      </c>
    </row>
    <row r="29" spans="1:4" x14ac:dyDescent="0.25">
      <c r="B29">
        <f>B26/B23</f>
        <v>3.3323899307348269E-2</v>
      </c>
      <c r="C29">
        <f>C26/C23</f>
        <v>1.7658376022622362E-2</v>
      </c>
      <c r="D29">
        <f>D26/D23</f>
        <v>9.5968971956039151E-3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220" zoomScaleNormal="220" workbookViewId="0">
      <selection activeCell="C11" sqref="C11"/>
    </sheetView>
  </sheetViews>
  <sheetFormatPr defaultRowHeight="15" x14ac:dyDescent="0.25"/>
  <sheetData>
    <row r="1" spans="1:3" x14ac:dyDescent="0.25">
      <c r="A1" t="s">
        <v>19</v>
      </c>
      <c r="B1">
        <v>5</v>
      </c>
      <c r="C1">
        <v>10</v>
      </c>
    </row>
    <row r="2" spans="1:3" x14ac:dyDescent="0.25">
      <c r="A2" t="s">
        <v>20</v>
      </c>
      <c r="B2">
        <v>0.42111999999999999</v>
      </c>
      <c r="C2">
        <v>0.83904000000000001</v>
      </c>
    </row>
    <row r="3" spans="1:3" x14ac:dyDescent="0.25">
      <c r="A3" t="s">
        <v>10</v>
      </c>
      <c r="B3">
        <v>5.9490999999999997E-3</v>
      </c>
      <c r="C3">
        <v>2.33457E-2</v>
      </c>
    </row>
    <row r="4" spans="1:3" x14ac:dyDescent="0.25">
      <c r="A4" t="s">
        <v>21</v>
      </c>
      <c r="B4">
        <v>5.9097999999999998E-3</v>
      </c>
      <c r="C4">
        <v>2.3459600000000001E-2</v>
      </c>
    </row>
    <row r="5" spans="1:3" x14ac:dyDescent="0.25">
      <c r="A5" t="s">
        <v>11</v>
      </c>
      <c r="B5">
        <v>0.95520000000000005</v>
      </c>
      <c r="C5">
        <v>0.95520000000000005</v>
      </c>
    </row>
    <row r="6" spans="1:3" x14ac:dyDescent="0.25">
      <c r="A6" t="s">
        <v>22</v>
      </c>
      <c r="B6">
        <v>4.7955819999999996</v>
      </c>
      <c r="C6">
        <v>4.6883720000000002</v>
      </c>
    </row>
    <row r="8" spans="1:3" x14ac:dyDescent="0.25">
      <c r="C8">
        <f>(C2-B2)/(C1-B1)</f>
        <v>8.3584000000000006E-2</v>
      </c>
    </row>
    <row r="9" spans="1:3" x14ac:dyDescent="0.25">
      <c r="C9">
        <f>C8*180/PI()</f>
        <v>4.7890104348214733</v>
      </c>
    </row>
    <row r="10" spans="1:3" x14ac:dyDescent="0.25">
      <c r="C10">
        <f>(B6+C6)/2</f>
        <v>4.7419770000000003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Merret, Jason M</dc:creator>
  <cp:lastModifiedBy>Suzuki Pro</cp:lastModifiedBy>
  <dcterms:created xsi:type="dcterms:W3CDTF">2020-10-14T15:10:27Z</dcterms:created>
  <dcterms:modified xsi:type="dcterms:W3CDTF">2021-10-25T23:08:23Z</dcterms:modified>
</cp:coreProperties>
</file>