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utenance\Downloads\"/>
    </mc:Choice>
  </mc:AlternateContent>
  <xr:revisionPtr revIDLastSave="0" documentId="13_ncr:1_{6CF72400-B2CE-4D1A-BFE8-C2576999E8C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1ère page" sheetId="3" r:id="rId1"/>
    <sheet name="Budget 2024" sheetId="1" r:id="rId2"/>
    <sheet name="Feuil1" sheetId="13" state="hidden" r:id="rId3"/>
  </sheets>
  <definedNames>
    <definedName name="_xlnm.Print_Titles" localSheetId="1">'Budget 2024'!$1:$2</definedName>
    <definedName name="_xlnm.Print_Area" localSheetId="0">'1ère page'!$A$1:$I$25</definedName>
    <definedName name="_xlnm.Print_Area" localSheetId="1">'Budget 2024'!$A$1:$J$328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13" l="1"/>
  <c r="I59" i="13" s="1"/>
  <c r="G52" i="13"/>
  <c r="C52" i="13"/>
  <c r="B52" i="13"/>
  <c r="E51" i="13"/>
  <c r="I51" i="13" s="1"/>
  <c r="I50" i="13"/>
  <c r="F49" i="13"/>
  <c r="F52" i="13" s="1"/>
  <c r="D49" i="13"/>
  <c r="I48" i="13"/>
  <c r="I47" i="13"/>
  <c r="G45" i="13"/>
  <c r="F45" i="13"/>
  <c r="D45" i="13"/>
  <c r="B45" i="13"/>
  <c r="C44" i="13"/>
  <c r="I44" i="13" s="1"/>
  <c r="I43" i="13"/>
  <c r="I42" i="13"/>
  <c r="C41" i="13"/>
  <c r="I41" i="13" s="1"/>
  <c r="E40" i="13"/>
  <c r="E45" i="13" s="1"/>
  <c r="I39" i="13"/>
  <c r="H37" i="13"/>
  <c r="G36" i="13"/>
  <c r="G37" i="13" s="1"/>
  <c r="F36" i="13"/>
  <c r="D36" i="13"/>
  <c r="D37" i="13" s="1"/>
  <c r="C36" i="13"/>
  <c r="C37" i="13" s="1"/>
  <c r="B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E12" i="13"/>
  <c r="E36" i="13" s="1"/>
  <c r="E37" i="13" s="1"/>
  <c r="I11" i="13"/>
  <c r="I10" i="13"/>
  <c r="I9" i="13"/>
  <c r="I8" i="13"/>
  <c r="I7" i="13"/>
  <c r="I6" i="13"/>
  <c r="F5" i="13"/>
  <c r="I49" i="13" l="1"/>
  <c r="I52" i="13" s="1"/>
  <c r="B5" i="13"/>
  <c r="I5" i="13" s="1"/>
  <c r="G53" i="13"/>
  <c r="I12" i="13"/>
  <c r="I36" i="13" s="1"/>
  <c r="F37" i="13"/>
  <c r="F53" i="13" s="1"/>
  <c r="B37" i="13"/>
  <c r="I40" i="13"/>
  <c r="C45" i="13"/>
  <c r="I45" i="13" s="1"/>
  <c r="D52" i="13"/>
  <c r="D53" i="13" s="1"/>
  <c r="E52" i="13"/>
  <c r="E53" i="13" s="1"/>
  <c r="J79" i="1"/>
  <c r="I79" i="1"/>
  <c r="H78" i="1"/>
  <c r="G78" i="1"/>
  <c r="F78" i="1"/>
  <c r="J77" i="1"/>
  <c r="I77" i="1"/>
  <c r="J76" i="1"/>
  <c r="I76" i="1"/>
  <c r="J75" i="1"/>
  <c r="I75" i="1"/>
  <c r="J74" i="1"/>
  <c r="I74" i="1"/>
  <c r="J73" i="1"/>
  <c r="I73" i="1"/>
  <c r="H72" i="1"/>
  <c r="G72" i="1"/>
  <c r="F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H63" i="1"/>
  <c r="G63" i="1"/>
  <c r="F63" i="1"/>
  <c r="J62" i="1"/>
  <c r="I62" i="1"/>
  <c r="J58" i="1"/>
  <c r="I58" i="1"/>
  <c r="J57" i="1"/>
  <c r="I57" i="1"/>
  <c r="H33" i="1"/>
  <c r="G33" i="1"/>
  <c r="F33" i="1"/>
  <c r="J32" i="1"/>
  <c r="I32" i="1"/>
  <c r="J31" i="1"/>
  <c r="I31" i="1"/>
  <c r="J29" i="1"/>
  <c r="I29" i="1"/>
  <c r="J28" i="1"/>
  <c r="I28" i="1"/>
  <c r="J27" i="1"/>
  <c r="I27" i="1"/>
  <c r="J24" i="1"/>
  <c r="I24" i="1"/>
  <c r="J22" i="1"/>
  <c r="I22" i="1"/>
  <c r="J21" i="1"/>
  <c r="I21" i="1"/>
  <c r="J20" i="1"/>
  <c r="I20" i="1"/>
  <c r="J78" i="1" l="1"/>
  <c r="G23" i="1"/>
  <c r="H23" i="1"/>
  <c r="I78" i="1"/>
  <c r="I72" i="1"/>
  <c r="I33" i="1"/>
  <c r="J33" i="1" s="1"/>
  <c r="J63" i="1"/>
  <c r="J72" i="1"/>
  <c r="I63" i="1"/>
  <c r="F23" i="1"/>
  <c r="C53" i="13"/>
  <c r="B53" i="13"/>
  <c r="I37" i="13"/>
  <c r="K37" i="13" s="1"/>
  <c r="I23" i="1" l="1"/>
  <c r="J23" i="1" s="1"/>
  <c r="I53" i="13"/>
</calcChain>
</file>

<file path=xl/sharedStrings.xml><?xml version="1.0" encoding="utf-8"?>
<sst xmlns="http://schemas.openxmlformats.org/spreadsheetml/2006/main" count="445" uniqueCount="400">
  <si>
    <t>Classe</t>
  </si>
  <si>
    <t>C/Div</t>
  </si>
  <si>
    <t>Intitulé</t>
  </si>
  <si>
    <t>Variation en valeur absolue</t>
  </si>
  <si>
    <t>Variation en valeur relative</t>
  </si>
  <si>
    <t>RECETTES ORDINAIRES</t>
  </si>
  <si>
    <t xml:space="preserve"> VII</t>
  </si>
  <si>
    <t>Compte de produit des activités ordinaires</t>
  </si>
  <si>
    <t>Ventes</t>
  </si>
  <si>
    <t>Droits universitaires</t>
  </si>
  <si>
    <t>Droits d'inscription</t>
  </si>
  <si>
    <t>Droits d'inscription administrative</t>
  </si>
  <si>
    <t>Droits d'inscription pédagogique</t>
  </si>
  <si>
    <t>Droits d'examen</t>
  </si>
  <si>
    <t>Droits de bibliothèque</t>
  </si>
  <si>
    <t>Droits de TP</t>
  </si>
  <si>
    <t>Autres droits</t>
  </si>
  <si>
    <t>Travaux facturés</t>
  </si>
  <si>
    <t>Services vendus</t>
  </si>
  <si>
    <t>Produits des cessions de service : fonction de service</t>
  </si>
  <si>
    <t>Produits des entrées dans les musées</t>
  </si>
  <si>
    <t>Produits de la vente des publications</t>
  </si>
  <si>
    <t>Produits accessoires</t>
  </si>
  <si>
    <t>Total 70 : Ventes</t>
  </si>
  <si>
    <t>Subventions d’exploitation</t>
  </si>
  <si>
    <t>Autres Subventions d'exploitation</t>
  </si>
  <si>
    <t>Accordées par l'Etat</t>
  </si>
  <si>
    <t>Accordées par les organismes internationaux</t>
  </si>
  <si>
    <t>Accordées par les tiers</t>
  </si>
  <si>
    <t>Autres subventions d'exploitation</t>
  </si>
  <si>
    <t>Total  71 subvention</t>
  </si>
  <si>
    <t>Autres produits</t>
  </si>
  <si>
    <t>Produits des cessions courantes d’immobilisations</t>
  </si>
  <si>
    <t>Produits divers</t>
  </si>
  <si>
    <t>Produits du domaine immobilier</t>
  </si>
  <si>
    <t>Produits du domaine mobilier</t>
  </si>
  <si>
    <t>Dons, legs et fonds de concours</t>
  </si>
  <si>
    <t xml:space="preserve">Produits divers accidentels ou exceptionnels </t>
  </si>
  <si>
    <t>Total  75 : Produits divers</t>
  </si>
  <si>
    <t>Revenus financiers et produits assimilés</t>
  </si>
  <si>
    <t>Total Classe  7</t>
  </si>
  <si>
    <t>Total Recettes ordinaires</t>
  </si>
  <si>
    <t>B1 – COMPTES DE LA SECTION INVESTISSEMENT</t>
  </si>
  <si>
    <t xml:space="preserve"> </t>
  </si>
  <si>
    <t>I</t>
  </si>
  <si>
    <t>Ressources Durables</t>
  </si>
  <si>
    <t>Report à nouveau</t>
  </si>
  <si>
    <t>Report à nouveau créditeur</t>
  </si>
  <si>
    <t>Résultat net de l'exercice</t>
  </si>
  <si>
    <t>Subventions d'investissement</t>
  </si>
  <si>
    <t>Etat</t>
  </si>
  <si>
    <t>Autres subventions d'investissement</t>
  </si>
  <si>
    <t>Subvention d'investissement – construction</t>
  </si>
  <si>
    <t>Subvention d'investissement – réhabilitation</t>
  </si>
  <si>
    <t xml:space="preserve">   Total 14 :   Subvention d’investissement</t>
  </si>
  <si>
    <t>Provisions réglementées et fonds assimilés</t>
  </si>
  <si>
    <t>Emprunts et dettes assimilés</t>
  </si>
  <si>
    <t>Emprunts obligataires</t>
  </si>
  <si>
    <t>Emprunts et dettes auprès des établissements de crédits</t>
  </si>
  <si>
    <t>Avances reçues de l'État</t>
  </si>
  <si>
    <t>Avances reçues et comptes courants bloqués</t>
  </si>
  <si>
    <t>Dépôts et cautionnements reçus</t>
  </si>
  <si>
    <t>Intérêts courus</t>
  </si>
  <si>
    <t>Avances assortis de conditions particulières</t>
  </si>
  <si>
    <t>Autres emprunts et dettes</t>
  </si>
  <si>
    <t>Dettes de crédit-bail et contrats assimilés</t>
  </si>
  <si>
    <t>Emprunts équivalents de crédit-bail immobilier</t>
  </si>
  <si>
    <t>Emprunts équivalents de crédit-bail mobilier</t>
  </si>
  <si>
    <t>Emprunts équivalents d'autres contrats</t>
  </si>
  <si>
    <t>Provisions financières</t>
  </si>
  <si>
    <t>Provisions financières pour risques et charges</t>
  </si>
  <si>
    <t>Total Classe 1</t>
  </si>
  <si>
    <t>Total Recettes extraordinaires</t>
  </si>
  <si>
    <t>Recettes ordinaires</t>
  </si>
  <si>
    <t>Recettes extraordinaires</t>
  </si>
  <si>
    <t>Total recettes</t>
  </si>
  <si>
    <t>A2 - COMPTES DE LA SECTION FONCTIONNEMENT</t>
  </si>
  <si>
    <t>VI</t>
  </si>
  <si>
    <t>Compte de charges des activités ordinaires (dépenses de fonctionnement)</t>
  </si>
  <si>
    <t>Achats et variations de stocks</t>
  </si>
  <si>
    <t>Achats stockés  de matières et fournitures consommables</t>
  </si>
  <si>
    <t>Matières consommables</t>
  </si>
  <si>
    <t>Consommables informatiques</t>
  </si>
  <si>
    <t>Produits pharmaceutiques</t>
  </si>
  <si>
    <t>Produits de labo</t>
  </si>
  <si>
    <t>Matières combustibles</t>
  </si>
  <si>
    <t xml:space="preserve">Produits d'entretien </t>
  </si>
  <si>
    <t>Fournitures d’atelier et d’usine</t>
  </si>
  <si>
    <t>Fournitures de bureau</t>
  </si>
  <si>
    <t>Achats imprimés et cartes</t>
  </si>
  <si>
    <t>Autres achats</t>
  </si>
  <si>
    <t>Fournitures non stockables – Eau</t>
  </si>
  <si>
    <t>Eau minérale et autres boissons</t>
  </si>
  <si>
    <t>Fournitures non stockables – Électricité</t>
  </si>
  <si>
    <t>Fournitures non stockables –Autres énergies</t>
  </si>
  <si>
    <t>Carburant</t>
  </si>
  <si>
    <t>Lubrifiants</t>
  </si>
  <si>
    <t>Autres</t>
  </si>
  <si>
    <t>Fournitures d’entretien non stockables</t>
  </si>
  <si>
    <t>Fournitures de bureau non stockable</t>
  </si>
  <si>
    <t>Achat de petits matériels et outillages</t>
  </si>
  <si>
    <t>Achat d’études et de prestations de services</t>
  </si>
  <si>
    <t>Achats de travaux,  matériels et équipements</t>
  </si>
  <si>
    <t>Total 60 : Achats</t>
  </si>
  <si>
    <t>Transports</t>
  </si>
  <si>
    <t xml:space="preserve">Transports du Personnel </t>
  </si>
  <si>
    <t>Transport de plis</t>
  </si>
  <si>
    <t>Autres frais de transport</t>
  </si>
  <si>
    <t>Voyages et déplacements</t>
  </si>
  <si>
    <t>Voyages d'études</t>
  </si>
  <si>
    <t>Autres voyages et déplacements</t>
  </si>
  <si>
    <t>Voyages administratifs</t>
  </si>
  <si>
    <t>Transports administratifs</t>
  </si>
  <si>
    <t>Participation aux frais de transport</t>
  </si>
  <si>
    <t>Total  61 Transport</t>
  </si>
  <si>
    <t>Services extérieurs  A</t>
  </si>
  <si>
    <t>Location et Charges Locatives</t>
  </si>
  <si>
    <t>Entretien, Réparations et Maintenance</t>
  </si>
  <si>
    <t>Entretien, réparations et maintenance de biens immobiliers</t>
  </si>
  <si>
    <t>Bâtiments</t>
  </si>
  <si>
    <t>Stade</t>
  </si>
  <si>
    <t>Campus</t>
  </si>
  <si>
    <t xml:space="preserve">Immeuble à usage d’habitation </t>
  </si>
  <si>
    <t>Entretien et réparation de biens mobiliers</t>
  </si>
  <si>
    <t>Entretien et réparation des meubles</t>
  </si>
  <si>
    <t>Entretien et réparation des matériels de transport</t>
  </si>
  <si>
    <t xml:space="preserve">Maintenance </t>
  </si>
  <si>
    <t xml:space="preserve">Autres entretiens et réparations </t>
  </si>
  <si>
    <t>Primes d’assurances</t>
  </si>
  <si>
    <t>Assurances matériels de transport</t>
  </si>
  <si>
    <t>Autres primes d'assurance</t>
  </si>
  <si>
    <t>Assurances voyages</t>
  </si>
  <si>
    <t>Études, recherche et Documentation</t>
  </si>
  <si>
    <t>Études et recherche</t>
  </si>
  <si>
    <t>Documentation générale</t>
  </si>
  <si>
    <t>Documentation technique</t>
  </si>
  <si>
    <t>Publicité, publication et relations publiques</t>
  </si>
  <si>
    <t>Annonces et insertions</t>
  </si>
  <si>
    <t>Catalogues et imprimés publicitaires</t>
  </si>
  <si>
    <t>Échantillons</t>
  </si>
  <si>
    <t>Foire et expositions</t>
  </si>
  <si>
    <t>Publications</t>
  </si>
  <si>
    <t>Frais de colloques, séminaires, conférences, ...</t>
  </si>
  <si>
    <t>Autres charges de publication et relations publiques</t>
  </si>
  <si>
    <r>
      <t>Frais de télécommunications</t>
    </r>
    <r>
      <rPr>
        <sz val="11"/>
        <color indexed="8"/>
        <rFont val="Arial"/>
        <family val="2"/>
      </rPr>
      <t> </t>
    </r>
  </si>
  <si>
    <t>Frais de téléphone</t>
  </si>
  <si>
    <t>Achats de cartes de téléphone</t>
  </si>
  <si>
    <t>Frais de télécopie</t>
  </si>
  <si>
    <t>Internet ADSL</t>
  </si>
  <si>
    <t>Autres frais de télécommunication</t>
  </si>
  <si>
    <r>
      <t>Dépenses d’Instituts, d’Écoles et Services rattachés</t>
    </r>
    <r>
      <rPr>
        <sz val="11"/>
        <color indexed="8"/>
        <rFont val="Arial"/>
        <family val="2"/>
      </rPr>
      <t> </t>
    </r>
  </si>
  <si>
    <t>EBAD</t>
  </si>
  <si>
    <t>CESTI</t>
  </si>
  <si>
    <t>IREP</t>
  </si>
  <si>
    <t>IREMPT</t>
  </si>
  <si>
    <t>CLAD</t>
  </si>
  <si>
    <t>IMTA</t>
  </si>
  <si>
    <t>IPS</t>
  </si>
  <si>
    <t>BIBLIOTHEQUE UNIVERSITAIRE</t>
  </si>
  <si>
    <t>ITNA</t>
  </si>
  <si>
    <t>CERER</t>
  </si>
  <si>
    <t>IDHP</t>
  </si>
  <si>
    <t>IUPA</t>
  </si>
  <si>
    <t>ISED</t>
  </si>
  <si>
    <t>Total 62 : Services extérieurs A </t>
  </si>
  <si>
    <t>Services extérieurs  B </t>
  </si>
  <si>
    <t>Frais bancaires</t>
  </si>
  <si>
    <t>Rémunération d’intermédiaires et de Conseils</t>
  </si>
  <si>
    <t>Commissions et courtages sur achats</t>
  </si>
  <si>
    <t>Commissions et courtages sur ventes</t>
  </si>
  <si>
    <t>Rémunération des transitaires</t>
  </si>
  <si>
    <t>Honoraires</t>
  </si>
  <si>
    <t>Frais d’actes et de contentieux</t>
  </si>
  <si>
    <t>Divers frais</t>
  </si>
  <si>
    <t>Frais de formation du Personnel</t>
  </si>
  <si>
    <t>Redevances pour brevet, licence, logiciel et droits similaires</t>
  </si>
  <si>
    <t xml:space="preserve">Cotisations </t>
  </si>
  <si>
    <t>Cotisations</t>
  </si>
  <si>
    <t>Concours divers</t>
  </si>
  <si>
    <t>Rémunération de personnels extérieurs</t>
  </si>
  <si>
    <t>Rémunération de personnels intérimaires</t>
  </si>
  <si>
    <t xml:space="preserve">Rémunération de personnels détachés ou prêtés </t>
  </si>
  <si>
    <t>Vacations PER</t>
  </si>
  <si>
    <t>Vacations PATS</t>
  </si>
  <si>
    <t>Autres Charges Externes</t>
  </si>
  <si>
    <t>Frais de recrutement du personnel</t>
  </si>
  <si>
    <t>Frais de déménagement</t>
  </si>
  <si>
    <t>Réception</t>
  </si>
  <si>
    <t>Mission</t>
  </si>
  <si>
    <t>Frais de gardiennage</t>
  </si>
  <si>
    <t>Frais de nettoiement</t>
  </si>
  <si>
    <t>Frais de reproduction de reliure</t>
  </si>
  <si>
    <t>Total 63 : Services extérieurs B</t>
  </si>
  <si>
    <t>Impôts et Taxes</t>
  </si>
  <si>
    <t>Impôts et taxes directs</t>
  </si>
  <si>
    <t>Impôts et taxes indirects</t>
  </si>
  <si>
    <t>Droits d’enregistrement</t>
  </si>
  <si>
    <t>Pénalités et amendes fiscales</t>
  </si>
  <si>
    <t>Autres impôts et taxes</t>
  </si>
  <si>
    <t>Autres Charges</t>
  </si>
  <si>
    <t>Charges diverses</t>
  </si>
  <si>
    <t>Jetons de présence et autres rémunérations d’administrateurs</t>
  </si>
  <si>
    <t>Dons</t>
  </si>
  <si>
    <t>Mécénat</t>
  </si>
  <si>
    <t>Subvention</t>
  </si>
  <si>
    <t>Quote Part Versée</t>
  </si>
  <si>
    <t>Subventions diverses</t>
  </si>
  <si>
    <t>Contribution aux frais de scolarité des enfants du personnel (formation continue)</t>
  </si>
  <si>
    <t>Allocations et bourses de recherche</t>
  </si>
  <si>
    <t>Activités sportives</t>
  </si>
  <si>
    <t>Hôtel du recteur</t>
  </si>
  <si>
    <t>Frais divers et d’organisation d’examen</t>
  </si>
  <si>
    <t xml:space="preserve">Total 65 : Autres charges </t>
  </si>
  <si>
    <t>Charges de Personnel</t>
  </si>
  <si>
    <t xml:space="preserve">Rémunération directe versée au personnel </t>
  </si>
  <si>
    <t>Appointements, salaires et commissions</t>
  </si>
  <si>
    <t>Appointements, salaires et commissions versés aux PATS</t>
  </si>
  <si>
    <t>Appointements, salaires et commissions versés aux PER</t>
  </si>
  <si>
    <t>Appointements, salaires et commissions versés aux contractuels (vigiles, personnels d’appui..)</t>
  </si>
  <si>
    <t>Avantages en nature</t>
  </si>
  <si>
    <t>Autres rémunérations directes</t>
  </si>
  <si>
    <t>Heures supplémentaires</t>
  </si>
  <si>
    <t>Heures supplémentaires PATS</t>
  </si>
  <si>
    <t>Heures complémentaires PER</t>
  </si>
  <si>
    <t>Indemnités forfaitaires versées aux Personnels</t>
  </si>
  <si>
    <t>Indemnités et primes diverses versées PATS</t>
  </si>
  <si>
    <t>Indemnités et primes diverses PER</t>
  </si>
  <si>
    <t>Charges Sociales</t>
  </si>
  <si>
    <t>Charges sociales et cotisations patronales  PATS</t>
  </si>
  <si>
    <t>IPRES</t>
  </si>
  <si>
    <t>FNR</t>
  </si>
  <si>
    <t>CSS</t>
  </si>
  <si>
    <t>Charges sociales et cotisations patronales PER</t>
  </si>
  <si>
    <t xml:space="preserve">IPRES </t>
  </si>
  <si>
    <t>Autres charges sociales</t>
  </si>
  <si>
    <t>Frais médicaux</t>
  </si>
  <si>
    <t>Total  66 Charges  de Personnel</t>
  </si>
  <si>
    <t>Total Classe 6</t>
  </si>
  <si>
    <t>Total Dépenses ordinaires</t>
  </si>
  <si>
    <t>B2 - COMPTES DE LA SECTION INVESTISSEMENT</t>
  </si>
  <si>
    <t>II</t>
  </si>
  <si>
    <t>Comptes de Dépenses d'Investissement</t>
  </si>
  <si>
    <t>Charges Immobilisés</t>
  </si>
  <si>
    <t>Immobilisations incorporelles</t>
  </si>
  <si>
    <t>Frais de recherche et de développement</t>
  </si>
  <si>
    <t>Brevets, licences, concessions et droits similaire</t>
  </si>
  <si>
    <t>Logiciels</t>
  </si>
  <si>
    <t>Marques</t>
  </si>
  <si>
    <t>Fonds commerciale</t>
  </si>
  <si>
    <t>Droits au bail</t>
  </si>
  <si>
    <t>Investissements de création</t>
  </si>
  <si>
    <t>Autre droits et Valeurs incorporelles en cours</t>
  </si>
  <si>
    <t>Immobilisation incorporelles en cours</t>
  </si>
  <si>
    <t>Total 21 Immobilisations incorporelles</t>
  </si>
  <si>
    <t>Bâtiments, installations techniques et agencements</t>
  </si>
  <si>
    <t>Bâtiments administratifs et commerciaux</t>
  </si>
  <si>
    <t>Aménagements de Bureaux</t>
  </si>
  <si>
    <t>Installations Générales</t>
  </si>
  <si>
    <t>Installations des Bâtiments Administratifs</t>
  </si>
  <si>
    <t>Installations des Bâtiments Pédagogiques</t>
  </si>
  <si>
    <t>Total 23 Bâtiments, installations techniques et agencement</t>
  </si>
  <si>
    <t>Matériel</t>
  </si>
  <si>
    <t>Matériel et outillage industriel</t>
  </si>
  <si>
    <t>Matériel industriel</t>
  </si>
  <si>
    <t>Outillage industriel</t>
  </si>
  <si>
    <t>Matériel et Mobilier</t>
  </si>
  <si>
    <t>Matériel de bureau</t>
  </si>
  <si>
    <t>Matériel informatique</t>
  </si>
  <si>
    <t>Matériel  bureautique</t>
  </si>
  <si>
    <t>Mobilier de bureau</t>
  </si>
  <si>
    <t>Matériel et Mobilier des logements du personnel</t>
  </si>
  <si>
    <t>Matériel de Transport</t>
  </si>
  <si>
    <t>Matériel automobile</t>
  </si>
  <si>
    <t>Autres (vélos, mobylettes, motos)</t>
  </si>
  <si>
    <t>Autres Matériels</t>
  </si>
  <si>
    <t>Collections et œuvres d'art</t>
  </si>
  <si>
    <t>Matériels de cours et de TP</t>
  </si>
  <si>
    <t>Total 24 :   Matériel</t>
  </si>
  <si>
    <t>Total Classe 2</t>
  </si>
  <si>
    <t>Total dépenses extraordinaires</t>
  </si>
  <si>
    <t>Dépenses ordinaires</t>
  </si>
  <si>
    <t>Dépenses extraordinaires</t>
  </si>
  <si>
    <t>Total dépenses</t>
  </si>
  <si>
    <t>RECETTES EXTRAORDINAIRES</t>
  </si>
  <si>
    <t xml:space="preserve"> A1 - COMPTES DE LA SECTION FONCTIONNEMENT</t>
  </si>
  <si>
    <t>Cpte</t>
  </si>
  <si>
    <t>Sous cpte</t>
  </si>
  <si>
    <t>Sub. d'équipement A - mobilier et matériel de bureau</t>
  </si>
  <si>
    <t>Sub. d'équipement B - matériel lourd et de transport</t>
  </si>
  <si>
    <t>Dettes liées à des participt° et cptes de liaison des Ets et Stés en participation</t>
  </si>
  <si>
    <t>DEPENSES ORDINAIRES</t>
  </si>
  <si>
    <t>DEPENSES EXTRAORDINAIRES</t>
  </si>
  <si>
    <t>Total 64 : Impôts et Taxes</t>
  </si>
  <si>
    <t>UNIVERSITE CHEIKH ANTA DIOP DE DAKAR</t>
  </si>
  <si>
    <t>B.P. 5005- Dakar- Fann- Sénégal</t>
  </si>
  <si>
    <r>
      <t xml:space="preserve">Courriel : </t>
    </r>
    <r>
      <rPr>
        <sz val="11"/>
        <color rgb="FF002060"/>
        <rFont val="Calibri"/>
        <family val="2"/>
        <scheme val="minor"/>
      </rPr>
      <t>rectorat@ucad.edu.sn</t>
    </r>
    <r>
      <rPr>
        <sz val="11"/>
        <color theme="1"/>
        <rFont val="Calibri"/>
        <family val="2"/>
        <scheme val="minor"/>
      </rPr>
      <t xml:space="preserve"> - Site web : </t>
    </r>
    <r>
      <rPr>
        <sz val="11"/>
        <color rgb="FF002060"/>
        <rFont val="Calibri"/>
        <family val="2"/>
        <scheme val="minor"/>
      </rPr>
      <t>http://www.ucad.sn</t>
    </r>
  </si>
  <si>
    <t>Tel. +221 33 824 05 86</t>
  </si>
  <si>
    <t>Fax +221 33 825 28 83</t>
  </si>
  <si>
    <t xml:space="preserve">Budget Primitif </t>
  </si>
  <si>
    <t>Bâtiments ind., agri., adm. et com. sur sols propres</t>
  </si>
  <si>
    <t>Rectorat : 1</t>
  </si>
  <si>
    <t>Rectorat</t>
  </si>
  <si>
    <t>IGT</t>
  </si>
  <si>
    <t>ISAC</t>
  </si>
  <si>
    <t>Habillement</t>
  </si>
  <si>
    <t>EDEQUE</t>
  </si>
  <si>
    <t>ED SEV</t>
  </si>
  <si>
    <t>ED PCSTUI</t>
  </si>
  <si>
    <t>ED MI</t>
  </si>
  <si>
    <t>ED ARCIV</t>
  </si>
  <si>
    <t>ED ETHOS</t>
  </si>
  <si>
    <t>ED JPEG</t>
  </si>
  <si>
    <t xml:space="preserve">Charges sociales / rémunérations du Personnel </t>
  </si>
  <si>
    <t xml:space="preserve">Produits des cessions de service : Quote Part </t>
  </si>
  <si>
    <t>Produits des cessions de service : Instituts Rattachés</t>
  </si>
  <si>
    <t>Report à nouveau Instituts Rattachés</t>
  </si>
  <si>
    <t>Fonds de Solidarité Enseignement Supérieur</t>
  </si>
  <si>
    <t>RECTORAT</t>
  </si>
  <si>
    <t>IPMS</t>
  </si>
  <si>
    <t>Établissements</t>
  </si>
  <si>
    <t>Droits d'inscription (3)</t>
  </si>
  <si>
    <t>Autres produits (4)</t>
  </si>
  <si>
    <t>Fonctions de services et autres (5)</t>
  </si>
  <si>
    <t>TOTAL</t>
  </si>
  <si>
    <t>Institut de Français pour les Etudiants Etrangers</t>
  </si>
  <si>
    <t>Institut de Recherches et d’Enseignement en psychopathologie</t>
  </si>
  <si>
    <t>Institut de Recherche sur l’Enseignement de la Mathématique, de la Physique et de la Technologie</t>
  </si>
  <si>
    <t>Centre de Linguistique Appliquée de Dakar</t>
  </si>
  <si>
    <t>Institut de Médecine Tropicale Appliquée</t>
  </si>
  <si>
    <t>Institut de Pédiatrie Sociale</t>
  </si>
  <si>
    <t>Bibliothèque Universitaire</t>
  </si>
  <si>
    <t>Centre d’Etudes sur les Energies Renouvelables</t>
  </si>
  <si>
    <t>Institut de Technologie Nucléaire Appliquée</t>
  </si>
  <si>
    <t>Institut des Droits de l’Homme et de la Paix</t>
  </si>
  <si>
    <t>Institut de Santé et Développement</t>
  </si>
  <si>
    <t>Ecole des Bibliothécaires, Archivistes et Documentalistes</t>
  </si>
  <si>
    <t>Centre d’Etudes des Sciences et Techniques de l’Information</t>
  </si>
  <si>
    <t>Institut Universitaire de Pêche et d’Aquaculture</t>
  </si>
  <si>
    <t>Institut de Gouvernance Territoriale</t>
  </si>
  <si>
    <t xml:space="preserve">Institut Supérieur des Arts et des Cultures </t>
  </si>
  <si>
    <t>ECOLE DOCTORALE Eau, Qualité et Usage de l’Eau</t>
  </si>
  <si>
    <t>ECOLE DOCTORALE Science de la Vie, de la Santé et de l’Environnement</t>
  </si>
  <si>
    <t>ECOLE DOCTORALE Physique, Chimie, Science de la Terre, de l’Univers et de l’Ingénieur</t>
  </si>
  <si>
    <t>ECOLE DOCTORALE Mathématique et Informatique</t>
  </si>
  <si>
    <t>ECOLE DOCTORALE Arts, Cultures et Civilisations</t>
  </si>
  <si>
    <t>ECOLE DOCTORALE Etude de l’Homme et de la Société</t>
  </si>
  <si>
    <t>ECOLE DOCTORALE Sciences Juridiques, Politiques, Economiques et de Gestion</t>
  </si>
  <si>
    <t>Sous-total Instituts</t>
  </si>
  <si>
    <t>Sous-total Rectorat</t>
  </si>
  <si>
    <t>FACULTES</t>
  </si>
  <si>
    <t>Faculté des Sciences Juridiques et Politiques</t>
  </si>
  <si>
    <t>Faculté des Sciences économiques et de Gestion</t>
  </si>
  <si>
    <t>Faculté de Médecine, Pharmacie et d’Odontostomatologie</t>
  </si>
  <si>
    <t>Faculté des Sciences et Techniques</t>
  </si>
  <si>
    <t>Faculté des Lettres et Sciences humaines</t>
  </si>
  <si>
    <t>Faculté des Sciences et Technologies de l’Education et de la Formation</t>
  </si>
  <si>
    <t>Sous-total Facultés</t>
  </si>
  <si>
    <t>ECOLES</t>
  </si>
  <si>
    <t>Ecole Supérieure Polytechnique</t>
  </si>
  <si>
    <t xml:space="preserve">Institut National Supérieur de l’Education Populaire et du Sport </t>
  </si>
  <si>
    <t>Institut Fondamental d’Afrique Noire/CAD</t>
  </si>
  <si>
    <t>Ecole Normale Supérieure d’Enseignement Technique et Professionnel</t>
  </si>
  <si>
    <t>Ecole Supérieure d'Economie d'Appliquée</t>
  </si>
  <si>
    <t>Sous-total  Ecoles</t>
  </si>
  <si>
    <t>(1) Subvention de l'Etat</t>
  </si>
  <si>
    <t>(2) Subvention d'autres organismes</t>
  </si>
  <si>
    <t>(3) DIA et DIP</t>
  </si>
  <si>
    <t xml:space="preserve">Autres </t>
  </si>
  <si>
    <t>Quote part du report Rectorat affecté au fonctionnement</t>
  </si>
  <si>
    <t xml:space="preserve">Subvention d'investissement - installations </t>
  </si>
  <si>
    <t>Subvention d'investissement -autres</t>
  </si>
  <si>
    <t>Total  2021</t>
  </si>
  <si>
    <t>Tableau de répartition des ressources 2022</t>
  </si>
  <si>
    <t>ISMED</t>
  </si>
  <si>
    <t>IPP</t>
  </si>
  <si>
    <t>CURI</t>
  </si>
  <si>
    <t>IPDSR</t>
  </si>
  <si>
    <t>Perdiem Voyage d’étude et assimilés</t>
  </si>
  <si>
    <t>Autres Subventions (2)</t>
  </si>
  <si>
    <t>Subvention Etat 2022                       (1)</t>
  </si>
  <si>
    <t xml:space="preserve">(4) Produits divers accidentels ou exceptionnels </t>
  </si>
  <si>
    <t>Report à nouveau     (6)</t>
  </si>
  <si>
    <t xml:space="preserve">(5) Fonctions de services  </t>
  </si>
  <si>
    <t>(6) Report à nouveau</t>
  </si>
  <si>
    <t>Institut Africain de Lutte contre le Cancer</t>
  </si>
  <si>
    <t>CONFUCIUS</t>
  </si>
  <si>
    <t>IALC</t>
  </si>
  <si>
    <t>IFE</t>
  </si>
  <si>
    <t>Produits divers accidentels ou exceptionnels Rectorat et Instituts rattachés</t>
  </si>
  <si>
    <t>OK</t>
  </si>
  <si>
    <t>BUDGET 2023  (FCFA)</t>
  </si>
  <si>
    <t>Materiel &amp; Mobilier de Bureau</t>
  </si>
  <si>
    <t>Autres achats stockes mat.</t>
  </si>
  <si>
    <t xml:space="preserve">Eau  </t>
  </si>
  <si>
    <t>Matériels et équipements spécifiques</t>
  </si>
  <si>
    <t>REALISE 2023 (FCFA)</t>
  </si>
  <si>
    <t>BUDGET 2024  (FCFA)</t>
  </si>
  <si>
    <t>ISFAD</t>
  </si>
  <si>
    <t>IDEE</t>
  </si>
  <si>
    <t>Gestion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</si>
</sst>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\ _€_-;\-* #,##0\ _€_-;_-* &quot;&quot;??\ _€_-;_-@_-"/>
    <numFmt numFmtId="167" formatCode="#,##0_ ;\-#,##0\ "/>
    <numFmt numFmtId="168" formatCode="_ * #,##0.00_)\ _€_ ;_ * \(#,##0.00\)\ _€_ ;_ * &quot;-&quot;??_)\ _€_ ;_ @_ "/>
    <numFmt numFmtId="169" formatCode="_ * #,##0_)\ _€_ ;_ * \(#,##0\)\ _€_ ;_ * &quot;-&quot;_)\ _€_ ;_ @_ "/>
  </numFmts>
  <fonts count="6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b/>
      <sz val="18"/>
      <color rgb="FFFFFFFF"/>
      <name val="Arial"/>
      <family val="2"/>
    </font>
    <font>
      <b/>
      <sz val="12"/>
      <color rgb="FFFFFFFF"/>
      <name val="Arial"/>
      <family val="2"/>
    </font>
    <font>
      <b/>
      <sz val="16"/>
      <color rgb="FFFFFFFF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sz val="2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Arial"/>
      <family val="2"/>
    </font>
    <font>
      <b/>
      <sz val="15"/>
      <color theme="1"/>
      <name val="Arial"/>
      <family val="2"/>
    </font>
    <font>
      <b/>
      <sz val="12"/>
      <name val="Arial"/>
      <family val="2"/>
    </font>
    <font>
      <b/>
      <sz val="14"/>
      <color theme="3"/>
      <name val="Arial"/>
      <family val="2"/>
    </font>
    <font>
      <b/>
      <sz val="12"/>
      <color theme="3"/>
      <name val="Arial"/>
      <family val="2"/>
    </font>
    <font>
      <b/>
      <sz val="11"/>
      <color theme="3"/>
      <name val="Arial"/>
      <family val="2"/>
    </font>
    <font>
      <sz val="11"/>
      <color theme="3"/>
      <name val="Arial"/>
      <family val="2"/>
    </font>
    <font>
      <b/>
      <sz val="14"/>
      <color rgb="FFFFFFFF"/>
      <name val="Arial"/>
      <family val="2"/>
    </font>
    <font>
      <sz val="9"/>
      <color theme="1"/>
      <name val="Arial"/>
      <family val="2"/>
    </font>
    <font>
      <b/>
      <sz val="11"/>
      <color theme="1"/>
      <name val="Times New Roman"/>
      <family val="1"/>
    </font>
    <font>
      <sz val="11"/>
      <color rgb="FF002060"/>
      <name val="Calibri"/>
      <family val="2"/>
      <scheme val="minor"/>
    </font>
    <font>
      <b/>
      <sz val="36"/>
      <color rgb="FF000000"/>
      <name val="Arial"/>
      <family val="2"/>
    </font>
    <font>
      <b/>
      <sz val="24"/>
      <color rgb="FF000000"/>
      <name val="Arial"/>
      <family val="2"/>
    </font>
    <font>
      <b/>
      <sz val="16"/>
      <color theme="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3"/>
      <color theme="1"/>
      <name val="Arial"/>
      <family val="2"/>
    </font>
    <font>
      <sz val="22"/>
      <color theme="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3"/>
      <color theme="3"/>
      <name val="Arial"/>
      <family val="2"/>
    </font>
    <font>
      <b/>
      <sz val="13"/>
      <color rgb="FFFFFFFF"/>
      <name val="Arial"/>
      <family val="2"/>
    </font>
    <font>
      <b/>
      <sz val="13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u/>
      <sz val="12"/>
      <color theme="1"/>
      <name val="Bookman Old Style"/>
      <family val="1"/>
    </font>
    <font>
      <b/>
      <i/>
      <sz val="11"/>
      <color theme="1"/>
      <name val="Tahoma"/>
      <family val="2"/>
    </font>
    <font>
      <b/>
      <i/>
      <sz val="12"/>
      <color rgb="FF000000"/>
      <name val="Arial Narrow"/>
      <family val="2"/>
    </font>
    <font>
      <b/>
      <i/>
      <sz val="11"/>
      <color rgb="FF000000"/>
      <name val="Arial Narrow"/>
      <family val="2"/>
    </font>
    <font>
      <i/>
      <sz val="11"/>
      <color rgb="FF000000"/>
      <name val="Arial Narrow"/>
      <family val="2"/>
    </font>
    <font>
      <i/>
      <sz val="11"/>
      <color theme="1"/>
      <name val="Arial Narrow"/>
      <family val="2"/>
    </font>
    <font>
      <b/>
      <sz val="18"/>
      <name val="Arial"/>
      <family val="2"/>
    </font>
    <font>
      <b/>
      <sz val="13"/>
      <name val="Arial"/>
      <family val="2"/>
    </font>
    <font>
      <b/>
      <i/>
      <sz val="11"/>
      <name val="Arial Narrow"/>
      <family val="2"/>
    </font>
    <font>
      <sz val="11"/>
      <name val="Calibri"/>
      <family val="2"/>
      <scheme val="minor"/>
    </font>
    <font>
      <sz val="11"/>
      <color rgb="FF00B050"/>
      <name val="Arial"/>
      <family val="2"/>
    </font>
    <font>
      <i/>
      <sz val="11"/>
      <name val="Arial Narrow"/>
      <family val="2"/>
    </font>
    <font>
      <sz val="11"/>
      <color theme="9"/>
      <name val="Arial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b/>
      <i/>
      <sz val="14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BFFAD"/>
        <bgColor indexed="64"/>
      </patternFill>
    </fill>
  </fills>
  <borders count="3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/>
    <xf numFmtId="168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6" fillId="0" borderId="0" applyFont="0" applyFill="0" applyBorder="0" applyAlignment="0" applyProtection="0"/>
  </cellStyleXfs>
  <cellXfs count="355">
    <xf numFmtId="0" fontId="0" fillId="0" borderId="0" xfId="0"/>
    <xf numFmtId="0" fontId="16" fillId="0" borderId="0" xfId="0" applyFont="1" applyProtection="1">
      <protection locked="0"/>
    </xf>
    <xf numFmtId="0" fontId="16" fillId="2" borderId="0" xfId="0" applyFont="1" applyFill="1" applyProtection="1">
      <protection locked="0"/>
    </xf>
    <xf numFmtId="3" fontId="16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0" fontId="9" fillId="2" borderId="0" xfId="0" applyFont="1" applyFill="1" applyProtection="1">
      <protection locked="0"/>
    </xf>
    <xf numFmtId="0" fontId="19" fillId="0" borderId="0" xfId="0" applyFont="1" applyProtection="1">
      <protection locked="0"/>
    </xf>
    <xf numFmtId="0" fontId="19" fillId="2" borderId="0" xfId="0" applyFont="1" applyFill="1" applyProtection="1">
      <protection locked="0"/>
    </xf>
    <xf numFmtId="3" fontId="16" fillId="2" borderId="0" xfId="0" applyNumberFormat="1" applyFont="1" applyFill="1" applyProtection="1">
      <protection locked="0"/>
    </xf>
    <xf numFmtId="0" fontId="16" fillId="0" borderId="0" xfId="0" applyFont="1" applyAlignment="1" applyProtection="1">
      <alignment vertical="center"/>
      <protection locked="0"/>
    </xf>
    <xf numFmtId="10" fontId="16" fillId="0" borderId="0" xfId="2" applyNumberFormat="1" applyFont="1" applyFill="1" applyProtection="1">
      <protection locked="0"/>
    </xf>
    <xf numFmtId="10" fontId="16" fillId="0" borderId="0" xfId="0" applyNumberFormat="1" applyFont="1" applyProtection="1">
      <protection locked="0"/>
    </xf>
    <xf numFmtId="165" fontId="16" fillId="0" borderId="0" xfId="0" applyNumberFormat="1" applyFont="1" applyProtection="1">
      <protection locked="0"/>
    </xf>
    <xf numFmtId="165" fontId="16" fillId="2" borderId="0" xfId="0" applyNumberFormat="1" applyFont="1" applyFill="1" applyProtection="1">
      <protection locked="0"/>
    </xf>
    <xf numFmtId="165" fontId="16" fillId="2" borderId="0" xfId="1" applyNumberFormat="1" applyFont="1" applyFill="1" applyProtection="1">
      <protection locked="0"/>
    </xf>
    <xf numFmtId="0" fontId="11" fillId="3" borderId="30" xfId="0" applyFont="1" applyFill="1" applyBorder="1" applyAlignment="1">
      <alignment horizontal="left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left" vertical="center" wrapText="1"/>
    </xf>
    <xf numFmtId="166" fontId="8" fillId="0" borderId="5" xfId="1" applyNumberFormat="1" applyFont="1" applyFill="1" applyBorder="1" applyAlignment="1" applyProtection="1">
      <alignment horizontal="right" vertical="center" wrapText="1"/>
    </xf>
    <xf numFmtId="167" fontId="8" fillId="0" borderId="5" xfId="1" applyNumberFormat="1" applyFont="1" applyFill="1" applyBorder="1" applyAlignment="1" applyProtection="1">
      <alignment horizontal="right" vertical="center" wrapText="1"/>
    </xf>
    <xf numFmtId="9" fontId="8" fillId="0" borderId="20" xfId="0" applyNumberFormat="1" applyFont="1" applyBorder="1" applyAlignment="1">
      <alignment horizontal="right" vertical="center" wrapText="1"/>
    </xf>
    <xf numFmtId="0" fontId="24" fillId="0" borderId="21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166" fontId="9" fillId="0" borderId="5" xfId="1" applyNumberFormat="1" applyFont="1" applyFill="1" applyBorder="1" applyAlignment="1" applyProtection="1">
      <alignment horizontal="right" vertical="center" wrapText="1"/>
    </xf>
    <xf numFmtId="167" fontId="9" fillId="0" borderId="5" xfId="1" applyNumberFormat="1" applyFont="1" applyFill="1" applyBorder="1" applyAlignment="1" applyProtection="1">
      <alignment horizontal="right" vertical="center" wrapText="1"/>
    </xf>
    <xf numFmtId="9" fontId="9" fillId="0" borderId="20" xfId="0" applyNumberFormat="1" applyFont="1" applyBorder="1" applyAlignment="1">
      <alignment horizontal="right" vertical="center" wrapText="1"/>
    </xf>
    <xf numFmtId="0" fontId="25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167" fontId="16" fillId="0" borderId="5" xfId="1" applyNumberFormat="1" applyFont="1" applyFill="1" applyBorder="1" applyAlignment="1" applyProtection="1">
      <alignment horizontal="right" vertical="center" wrapText="1"/>
    </xf>
    <xf numFmtId="9" fontId="16" fillId="0" borderId="20" xfId="0" applyNumberFormat="1" applyFont="1" applyBorder="1" applyAlignment="1">
      <alignment horizontal="right" vertical="center" wrapText="1"/>
    </xf>
    <xf numFmtId="0" fontId="25" fillId="0" borderId="7" xfId="0" applyFont="1" applyBorder="1" applyAlignment="1">
      <alignment horizontal="left"/>
    </xf>
    <xf numFmtId="0" fontId="23" fillId="0" borderId="19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0" fontId="25" fillId="0" borderId="5" xfId="0" applyFont="1" applyBorder="1"/>
    <xf numFmtId="0" fontId="25" fillId="0" borderId="21" xfId="0" applyFont="1" applyBorder="1" applyAlignment="1">
      <alignment horizontal="right" vertical="center" wrapText="1"/>
    </xf>
    <xf numFmtId="0" fontId="25" fillId="0" borderId="5" xfId="0" applyFont="1" applyBorder="1" applyAlignment="1">
      <alignment horizontal="right" vertical="center" wrapText="1"/>
    </xf>
    <xf numFmtId="0" fontId="24" fillId="0" borderId="5" xfId="0" applyFont="1" applyBorder="1" applyAlignment="1">
      <alignment horizontal="left"/>
    </xf>
    <xf numFmtId="0" fontId="24" fillId="0" borderId="23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16" fillId="2" borderId="19" xfId="0" applyFont="1" applyFill="1" applyBorder="1"/>
    <xf numFmtId="0" fontId="6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23" fillId="0" borderId="23" xfId="0" applyFont="1" applyBorder="1" applyAlignment="1">
      <alignment horizontal="left" vertical="center" wrapText="1"/>
    </xf>
    <xf numFmtId="167" fontId="8" fillId="0" borderId="7" xfId="1" applyNumberFormat="1" applyFont="1" applyFill="1" applyBorder="1" applyAlignment="1" applyProtection="1">
      <alignment horizontal="right" vertical="center" wrapText="1"/>
    </xf>
    <xf numFmtId="9" fontId="8" fillId="0" borderId="25" xfId="0" applyNumberFormat="1" applyFont="1" applyBorder="1" applyAlignment="1">
      <alignment horizontal="right" vertical="center" wrapText="1"/>
    </xf>
    <xf numFmtId="0" fontId="22" fillId="0" borderId="16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3" fontId="7" fillId="2" borderId="9" xfId="0" applyNumberFormat="1" applyFont="1" applyFill="1" applyBorder="1" applyAlignment="1">
      <alignment horizontal="right" vertical="center" wrapText="1"/>
    </xf>
    <xf numFmtId="0" fontId="26" fillId="3" borderId="16" xfId="0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0" fontId="16" fillId="2" borderId="0" xfId="0" applyFont="1" applyFill="1"/>
    <xf numFmtId="0" fontId="14" fillId="2" borderId="27" xfId="0" applyFont="1" applyFill="1" applyBorder="1" applyAlignment="1">
      <alignment horizontal="left" vertical="center"/>
    </xf>
    <xf numFmtId="0" fontId="14" fillId="2" borderId="28" xfId="0" applyFont="1" applyFill="1" applyBorder="1" applyAlignment="1">
      <alignment horizontal="left" vertical="center"/>
    </xf>
    <xf numFmtId="0" fontId="14" fillId="2" borderId="29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22" xfId="0" applyFont="1" applyFill="1" applyBorder="1" applyAlignment="1">
      <alignment horizontal="right" vertical="center" wrapText="1"/>
    </xf>
    <xf numFmtId="0" fontId="6" fillId="2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9" fontId="6" fillId="2" borderId="0" xfId="0" applyNumberFormat="1" applyFont="1" applyFill="1" applyAlignment="1">
      <alignment vertical="center" wrapText="1"/>
    </xf>
    <xf numFmtId="0" fontId="17" fillId="2" borderId="16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7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3" fontId="21" fillId="2" borderId="0" xfId="0" applyNumberFormat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27" xfId="0" applyFont="1" applyFill="1" applyBorder="1" applyAlignment="1">
      <alignment vertical="center"/>
    </xf>
    <xf numFmtId="0" fontId="14" fillId="2" borderId="28" xfId="0" applyFont="1" applyFill="1" applyBorder="1" applyAlignment="1">
      <alignment vertical="center"/>
    </xf>
    <xf numFmtId="0" fontId="14" fillId="2" borderId="2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vertical="center"/>
    </xf>
    <xf numFmtId="0" fontId="16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16" fillId="2" borderId="21" xfId="0" applyFont="1" applyFill="1" applyBorder="1"/>
    <xf numFmtId="0" fontId="4" fillId="2" borderId="21" xfId="0" applyFont="1" applyFill="1" applyBorder="1" applyAlignment="1">
      <alignment vertical="center"/>
    </xf>
    <xf numFmtId="0" fontId="16" fillId="2" borderId="5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right" vertical="center"/>
    </xf>
    <xf numFmtId="0" fontId="4" fillId="2" borderId="23" xfId="0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3" fontId="6" fillId="0" borderId="5" xfId="0" applyNumberFormat="1" applyFont="1" applyBorder="1" applyAlignment="1">
      <alignment horizontal="right" vertical="center" wrapText="1"/>
    </xf>
    <xf numFmtId="9" fontId="6" fillId="0" borderId="20" xfId="0" applyNumberFormat="1" applyFont="1" applyBorder="1" applyAlignment="1">
      <alignment horizontal="right" vertical="center" wrapText="1"/>
    </xf>
    <xf numFmtId="0" fontId="6" fillId="2" borderId="24" xfId="0" applyFont="1" applyFill="1" applyBorder="1" applyAlignment="1">
      <alignment vertical="center"/>
    </xf>
    <xf numFmtId="0" fontId="16" fillId="2" borderId="5" xfId="0" applyFont="1" applyFill="1" applyBorder="1" applyAlignment="1">
      <alignment wrapText="1"/>
    </xf>
    <xf numFmtId="0" fontId="16" fillId="2" borderId="5" xfId="0" applyFont="1" applyFill="1" applyBorder="1"/>
    <xf numFmtId="0" fontId="5" fillId="2" borderId="5" xfId="0" applyFont="1" applyFill="1" applyBorder="1" applyAlignment="1">
      <alignment horizontal="right" vertical="center"/>
    </xf>
    <xf numFmtId="0" fontId="5" fillId="2" borderId="23" xfId="0" applyFont="1" applyFill="1" applyBorder="1" applyAlignment="1">
      <alignment vertical="center"/>
    </xf>
    <xf numFmtId="0" fontId="16" fillId="2" borderId="7" xfId="0" applyFont="1" applyFill="1" applyBorder="1"/>
    <xf numFmtId="0" fontId="9" fillId="2" borderId="19" xfId="0" applyFont="1" applyFill="1" applyBorder="1"/>
    <xf numFmtId="0" fontId="16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right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 wrapText="1"/>
    </xf>
    <xf numFmtId="0" fontId="16" fillId="2" borderId="7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18" fillId="2" borderId="21" xfId="0" applyFont="1" applyFill="1" applyBorder="1" applyAlignment="1">
      <alignment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 indent="1"/>
    </xf>
    <xf numFmtId="0" fontId="5" fillId="2" borderId="7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3" fontId="12" fillId="0" borderId="0" xfId="0" applyNumberFormat="1" applyFont="1" applyAlignment="1">
      <alignment horizontal="right" vertical="center" wrapText="1"/>
    </xf>
    <xf numFmtId="10" fontId="12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right" vertical="center"/>
    </xf>
    <xf numFmtId="166" fontId="16" fillId="0" borderId="5" xfId="1" applyNumberFormat="1" applyFont="1" applyFill="1" applyBorder="1" applyAlignment="1" applyProtection="1">
      <alignment horizontal="right" vertical="center" wrapText="1"/>
      <protection locked="0"/>
    </xf>
    <xf numFmtId="166" fontId="9" fillId="0" borderId="5" xfId="1" applyNumberFormat="1" applyFont="1" applyFill="1" applyBorder="1" applyAlignment="1" applyProtection="1">
      <alignment horizontal="right" vertical="center" wrapText="1"/>
      <protection locked="0"/>
    </xf>
    <xf numFmtId="166" fontId="8" fillId="0" borderId="7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6" xfId="0" applyFont="1" applyBorder="1" applyAlignment="1">
      <alignment horizontal="right" vertical="center" wrapText="1"/>
    </xf>
    <xf numFmtId="166" fontId="8" fillId="0" borderId="5" xfId="1" applyNumberFormat="1" applyFont="1" applyFill="1" applyBorder="1" applyAlignment="1" applyProtection="1">
      <alignment horizontal="right" vertical="center" wrapText="1"/>
      <protection locked="0"/>
    </xf>
    <xf numFmtId="3" fontId="7" fillId="0" borderId="9" xfId="0" applyNumberFormat="1" applyFont="1" applyBorder="1" applyAlignment="1">
      <alignment horizontal="right" vertical="center" wrapText="1"/>
    </xf>
    <xf numFmtId="0" fontId="0" fillId="0" borderId="0" xfId="0" applyProtection="1">
      <protection locked="0"/>
    </xf>
    <xf numFmtId="0" fontId="2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7" fillId="0" borderId="0" xfId="0" applyFont="1" applyAlignment="1">
      <alignment horizontal="left" vertical="center" indent="4"/>
    </xf>
    <xf numFmtId="9" fontId="7" fillId="0" borderId="9" xfId="2" applyFont="1" applyFill="1" applyBorder="1" applyAlignment="1" applyProtection="1">
      <alignment horizontal="right" vertical="center" wrapText="1"/>
    </xf>
    <xf numFmtId="166" fontId="33" fillId="0" borderId="5" xfId="1" applyNumberFormat="1" applyFont="1" applyFill="1" applyBorder="1" applyAlignment="1" applyProtection="1">
      <alignment horizontal="right" vertical="center" wrapText="1"/>
      <protection locked="0"/>
    </xf>
    <xf numFmtId="166" fontId="34" fillId="0" borderId="5" xfId="1" applyNumberFormat="1" applyFont="1" applyFill="1" applyBorder="1" applyAlignment="1" applyProtection="1">
      <alignment horizontal="right" vertical="center" wrapText="1"/>
      <protection locked="0"/>
    </xf>
    <xf numFmtId="165" fontId="16" fillId="0" borderId="5" xfId="1" applyNumberFormat="1" applyFont="1" applyFill="1" applyBorder="1" applyAlignment="1" applyProtection="1">
      <alignment horizontal="right" vertical="center" wrapText="1"/>
      <protection locked="0"/>
    </xf>
    <xf numFmtId="165" fontId="33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37" fillId="0" borderId="28" xfId="0" applyFont="1" applyBorder="1" applyAlignment="1">
      <alignment horizontal="left" vertical="center"/>
    </xf>
    <xf numFmtId="0" fontId="37" fillId="0" borderId="29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left"/>
    </xf>
    <xf numFmtId="0" fontId="34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left" vertical="center"/>
    </xf>
    <xf numFmtId="0" fontId="34" fillId="0" borderId="4" xfId="0" applyFont="1" applyBorder="1" applyAlignment="1">
      <alignment horizontal="left" vertical="center" wrapText="1"/>
    </xf>
    <xf numFmtId="0" fontId="37" fillId="0" borderId="27" xfId="0" applyFont="1" applyBorder="1" applyAlignment="1">
      <alignment horizontal="left" vertical="center"/>
    </xf>
    <xf numFmtId="0" fontId="37" fillId="0" borderId="6" xfId="0" applyFont="1" applyBorder="1" applyAlignment="1">
      <alignment vertical="center"/>
    </xf>
    <xf numFmtId="0" fontId="37" fillId="0" borderId="6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3" fillId="0" borderId="0" xfId="0" applyFont="1" applyProtection="1">
      <protection locked="0"/>
    </xf>
    <xf numFmtId="0" fontId="33" fillId="2" borderId="0" xfId="0" applyFont="1" applyFill="1" applyProtection="1">
      <protection locked="0"/>
    </xf>
    <xf numFmtId="0" fontId="38" fillId="0" borderId="21" xfId="0" applyFont="1" applyBorder="1" applyAlignment="1">
      <alignment horizontal="left" vertical="center" wrapText="1"/>
    </xf>
    <xf numFmtId="0" fontId="39" fillId="0" borderId="6" xfId="0" applyFont="1" applyBorder="1" applyAlignment="1">
      <alignment horizontal="right" vertical="center" wrapText="1"/>
    </xf>
    <xf numFmtId="0" fontId="39" fillId="0" borderId="22" xfId="0" applyFont="1" applyBorder="1" applyAlignment="1">
      <alignment horizontal="right" vertical="center" wrapText="1"/>
    </xf>
    <xf numFmtId="0" fontId="21" fillId="0" borderId="21" xfId="0" applyFont="1" applyBorder="1" applyAlignment="1">
      <alignment horizontal="left" vertical="center" wrapText="1"/>
    </xf>
    <xf numFmtId="166" fontId="21" fillId="0" borderId="5" xfId="1" applyNumberFormat="1" applyFont="1" applyFill="1" applyBorder="1" applyAlignment="1" applyProtection="1">
      <alignment horizontal="right" vertical="center" wrapText="1"/>
    </xf>
    <xf numFmtId="167" fontId="21" fillId="0" borderId="5" xfId="1" applyNumberFormat="1" applyFont="1" applyFill="1" applyBorder="1" applyAlignment="1" applyProtection="1">
      <alignment horizontal="right" vertical="center" wrapText="1"/>
    </xf>
    <xf numFmtId="9" fontId="21" fillId="0" borderId="20" xfId="0" applyNumberFormat="1" applyFont="1" applyBorder="1" applyAlignment="1">
      <alignment horizontal="right" vertical="center" wrapText="1"/>
    </xf>
    <xf numFmtId="0" fontId="40" fillId="0" borderId="0" xfId="0" applyFont="1" applyProtection="1">
      <protection locked="0"/>
    </xf>
    <xf numFmtId="0" fontId="40" fillId="2" borderId="0" xfId="0" applyFont="1" applyFill="1" applyProtection="1">
      <protection locked="0"/>
    </xf>
    <xf numFmtId="0" fontId="34" fillId="0" borderId="21" xfId="0" applyFont="1" applyBorder="1" applyAlignment="1">
      <alignment horizontal="left" vertical="center" wrapText="1"/>
    </xf>
    <xf numFmtId="166" fontId="34" fillId="0" borderId="5" xfId="1" applyNumberFormat="1" applyFont="1" applyFill="1" applyBorder="1" applyAlignment="1" applyProtection="1">
      <alignment horizontal="right" vertical="center" wrapText="1"/>
    </xf>
    <xf numFmtId="167" fontId="34" fillId="0" borderId="5" xfId="1" applyNumberFormat="1" applyFont="1" applyFill="1" applyBorder="1" applyAlignment="1" applyProtection="1">
      <alignment horizontal="right" vertical="center" wrapText="1"/>
    </xf>
    <xf numFmtId="9" fontId="34" fillId="0" borderId="20" xfId="0" applyNumberFormat="1" applyFont="1" applyBorder="1" applyAlignment="1">
      <alignment horizontal="right" vertical="center" wrapText="1"/>
    </xf>
    <xf numFmtId="0" fontId="40" fillId="0" borderId="21" xfId="0" applyFont="1" applyBorder="1" applyAlignment="1">
      <alignment horizontal="left" vertical="center" wrapText="1"/>
    </xf>
    <xf numFmtId="0" fontId="33" fillId="0" borderId="5" xfId="0" applyFont="1" applyBorder="1" applyAlignment="1">
      <alignment horizontal="left" wrapText="1"/>
    </xf>
    <xf numFmtId="0" fontId="33" fillId="0" borderId="5" xfId="0" applyFont="1" applyBorder="1" applyAlignment="1">
      <alignment horizontal="left" vertical="center" wrapText="1"/>
    </xf>
    <xf numFmtId="167" fontId="33" fillId="0" borderId="5" xfId="1" applyNumberFormat="1" applyFont="1" applyFill="1" applyBorder="1" applyAlignment="1" applyProtection="1">
      <alignment horizontal="right" vertical="center" wrapText="1"/>
    </xf>
    <xf numFmtId="9" fontId="33" fillId="0" borderId="20" xfId="0" applyNumberFormat="1" applyFont="1" applyBorder="1" applyAlignment="1">
      <alignment horizontal="right" vertical="center" wrapText="1"/>
    </xf>
    <xf numFmtId="0" fontId="33" fillId="0" borderId="21" xfId="0" applyFont="1" applyBorder="1" applyAlignment="1">
      <alignment horizontal="left" vertical="top" wrapText="1"/>
    </xf>
    <xf numFmtId="0" fontId="33" fillId="0" borderId="5" xfId="0" applyFont="1" applyBorder="1" applyAlignment="1">
      <alignment horizontal="left" vertical="top"/>
    </xf>
    <xf numFmtId="3" fontId="33" fillId="0" borderId="0" xfId="0" applyNumberFormat="1" applyFont="1" applyProtection="1">
      <protection locked="0"/>
    </xf>
    <xf numFmtId="0" fontId="33" fillId="0" borderId="23" xfId="0" applyFont="1" applyBorder="1" applyAlignment="1">
      <alignment horizontal="left" vertical="center" wrapText="1"/>
    </xf>
    <xf numFmtId="0" fontId="33" fillId="0" borderId="7" xfId="0" applyFont="1" applyBorder="1" applyAlignment="1">
      <alignment horizontal="left"/>
    </xf>
    <xf numFmtId="0" fontId="21" fillId="0" borderId="19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horizontal="right" vertical="center"/>
    </xf>
    <xf numFmtId="3" fontId="21" fillId="0" borderId="5" xfId="0" applyNumberFormat="1" applyFont="1" applyBorder="1" applyAlignment="1">
      <alignment horizontal="right" vertical="center" wrapText="1"/>
    </xf>
    <xf numFmtId="0" fontId="34" fillId="0" borderId="0" xfId="0" applyFont="1" applyProtection="1">
      <protection locked="0"/>
    </xf>
    <xf numFmtId="0" fontId="34" fillId="2" borderId="0" xfId="0" applyFont="1" applyFill="1" applyProtection="1">
      <protection locked="0"/>
    </xf>
    <xf numFmtId="0" fontId="34" fillId="0" borderId="21" xfId="0" applyFont="1" applyBorder="1" applyAlignment="1">
      <alignment horizontal="right" vertical="center" wrapText="1"/>
    </xf>
    <xf numFmtId="0" fontId="33" fillId="0" borderId="5" xfId="0" applyFont="1" applyBorder="1"/>
    <xf numFmtId="0" fontId="33" fillId="0" borderId="21" xfId="0" applyFont="1" applyBorder="1" applyAlignment="1">
      <alignment horizontal="right" vertical="center" wrapText="1"/>
    </xf>
    <xf numFmtId="0" fontId="33" fillId="0" borderId="5" xfId="0" applyFont="1" applyBorder="1" applyAlignment="1">
      <alignment horizontal="right" vertical="center" wrapText="1"/>
    </xf>
    <xf numFmtId="9" fontId="7" fillId="2" borderId="9" xfId="2" applyFont="1" applyFill="1" applyBorder="1" applyAlignment="1" applyProtection="1">
      <alignment horizontal="right" vertical="center" wrapText="1"/>
    </xf>
    <xf numFmtId="0" fontId="41" fillId="0" borderId="1" xfId="0" applyFont="1" applyBorder="1" applyAlignment="1">
      <alignment vertical="center" wrapText="1"/>
    </xf>
    <xf numFmtId="0" fontId="35" fillId="2" borderId="15" xfId="0" applyFont="1" applyFill="1" applyBorder="1" applyAlignment="1">
      <alignment vertical="center" wrapText="1"/>
    </xf>
    <xf numFmtId="3" fontId="35" fillId="2" borderId="9" xfId="0" applyNumberFormat="1" applyFont="1" applyFill="1" applyBorder="1" applyAlignment="1">
      <alignment horizontal="right" vertical="center" wrapText="1"/>
    </xf>
    <xf numFmtId="3" fontId="35" fillId="0" borderId="9" xfId="0" applyNumberFormat="1" applyFont="1" applyBorder="1" applyAlignment="1">
      <alignment horizontal="right" vertical="center" wrapText="1"/>
    </xf>
    <xf numFmtId="9" fontId="35" fillId="0" borderId="9" xfId="2" applyFont="1" applyFill="1" applyBorder="1" applyAlignment="1" applyProtection="1">
      <alignment horizontal="right" vertical="center" wrapText="1"/>
    </xf>
    <xf numFmtId="0" fontId="42" fillId="3" borderId="1" xfId="0" applyFont="1" applyFill="1" applyBorder="1" applyAlignment="1">
      <alignment vertical="center"/>
    </xf>
    <xf numFmtId="0" fontId="42" fillId="3" borderId="15" xfId="0" applyFont="1" applyFill="1" applyBorder="1" applyAlignment="1">
      <alignment horizontal="left" vertical="center"/>
    </xf>
    <xf numFmtId="3" fontId="43" fillId="3" borderId="9" xfId="0" applyNumberFormat="1" applyFont="1" applyFill="1" applyBorder="1" applyAlignment="1">
      <alignment horizontal="right" vertical="center" wrapText="1"/>
    </xf>
    <xf numFmtId="9" fontId="43" fillId="3" borderId="9" xfId="2" applyFont="1" applyFill="1" applyBorder="1" applyAlignment="1" applyProtection="1">
      <alignment horizontal="right" vertical="center" wrapText="1"/>
    </xf>
    <xf numFmtId="0" fontId="41" fillId="0" borderId="16" xfId="0" applyFont="1" applyBorder="1" applyAlignment="1">
      <alignment vertical="center" wrapText="1"/>
    </xf>
    <xf numFmtId="0" fontId="42" fillId="3" borderId="16" xfId="0" applyFont="1" applyFill="1" applyBorder="1" applyAlignment="1">
      <alignment vertical="center"/>
    </xf>
    <xf numFmtId="0" fontId="42" fillId="3" borderId="26" xfId="0" applyFont="1" applyFill="1" applyBorder="1" applyAlignment="1">
      <alignment horizontal="left" vertical="center"/>
    </xf>
    <xf numFmtId="9" fontId="35" fillId="0" borderId="9" xfId="0" applyNumberFormat="1" applyFont="1" applyBorder="1" applyAlignment="1">
      <alignment horizontal="right" vertical="center" wrapText="1"/>
    </xf>
    <xf numFmtId="0" fontId="42" fillId="3" borderId="1" xfId="0" applyFont="1" applyFill="1" applyBorder="1" applyAlignment="1">
      <alignment horizontal="left" vertical="center"/>
    </xf>
    <xf numFmtId="0" fontId="44" fillId="2" borderId="0" xfId="0" applyFont="1" applyFill="1" applyProtection="1">
      <protection locked="0"/>
    </xf>
    <xf numFmtId="166" fontId="33" fillId="0" borderId="0" xfId="0" applyNumberFormat="1" applyFont="1" applyProtection="1">
      <protection locked="0"/>
    </xf>
    <xf numFmtId="166" fontId="16" fillId="0" borderId="5" xfId="1" quotePrefix="1" applyNumberFormat="1" applyFont="1" applyFill="1" applyBorder="1" applyAlignment="1" applyProtection="1">
      <alignment horizontal="right" vertical="center" wrapText="1"/>
      <protection locked="0"/>
    </xf>
    <xf numFmtId="164" fontId="16" fillId="0" borderId="5" xfId="1" applyFont="1" applyFill="1" applyBorder="1" applyAlignment="1" applyProtection="1">
      <alignment horizontal="right" vertical="center" wrapText="1"/>
    </xf>
    <xf numFmtId="164" fontId="33" fillId="2" borderId="0" xfId="1" applyFont="1" applyFill="1" applyProtection="1">
      <protection locked="0"/>
    </xf>
    <xf numFmtId="167" fontId="16" fillId="0" borderId="0" xfId="0" applyNumberFormat="1" applyFont="1" applyProtection="1">
      <protection locked="0"/>
    </xf>
    <xf numFmtId="0" fontId="8" fillId="2" borderId="24" xfId="0" applyFont="1" applyFill="1" applyBorder="1" applyAlignment="1">
      <alignment vertical="center"/>
    </xf>
    <xf numFmtId="0" fontId="16" fillId="2" borderId="21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right" vertical="center"/>
    </xf>
    <xf numFmtId="0" fontId="48" fillId="0" borderId="0" xfId="0" applyFont="1" applyAlignment="1">
      <alignment horizontal="center"/>
    </xf>
    <xf numFmtId="3" fontId="0" fillId="0" borderId="0" xfId="0" applyNumberFormat="1"/>
    <xf numFmtId="0" fontId="49" fillId="0" borderId="5" xfId="0" applyFont="1" applyBorder="1" applyAlignment="1">
      <alignment vertical="center" wrapText="1"/>
    </xf>
    <xf numFmtId="0" fontId="50" fillId="0" borderId="5" xfId="0" applyFont="1" applyBorder="1" applyAlignment="1">
      <alignment horizontal="center" vertical="center" wrapText="1"/>
    </xf>
    <xf numFmtId="0" fontId="50" fillId="6" borderId="5" xfId="0" applyFont="1" applyFill="1" applyBorder="1" applyAlignment="1">
      <alignment wrapText="1"/>
    </xf>
    <xf numFmtId="165" fontId="50" fillId="6" borderId="5" xfId="5" applyNumberFormat="1" applyFont="1" applyFill="1" applyBorder="1" applyAlignment="1">
      <alignment horizontal="center" wrapText="1"/>
    </xf>
    <xf numFmtId="165" fontId="50" fillId="6" borderId="5" xfId="5" applyNumberFormat="1" applyFont="1" applyFill="1" applyBorder="1" applyAlignment="1">
      <alignment wrapText="1"/>
    </xf>
    <xf numFmtId="0" fontId="50" fillId="0" borderId="5" xfId="0" applyFont="1" applyBorder="1" applyAlignment="1">
      <alignment wrapText="1"/>
    </xf>
    <xf numFmtId="0" fontId="50" fillId="5" borderId="5" xfId="0" applyFont="1" applyFill="1" applyBorder="1" applyAlignment="1">
      <alignment horizontal="right" wrapText="1"/>
    </xf>
    <xf numFmtId="3" fontId="50" fillId="5" borderId="5" xfId="5" applyNumberFormat="1" applyFont="1" applyFill="1" applyBorder="1" applyAlignment="1">
      <alignment horizontal="right" vertical="center" wrapText="1"/>
    </xf>
    <xf numFmtId="3" fontId="50" fillId="6" borderId="5" xfId="0" applyNumberFormat="1" applyFont="1" applyFill="1" applyBorder="1" applyAlignment="1">
      <alignment vertical="center" wrapText="1"/>
    </xf>
    <xf numFmtId="3" fontId="50" fillId="0" borderId="5" xfId="5" applyNumberFormat="1" applyFont="1" applyFill="1" applyBorder="1" applyAlignment="1">
      <alignment vertical="center" wrapText="1"/>
    </xf>
    <xf numFmtId="3" fontId="9" fillId="0" borderId="0" xfId="0" applyNumberFormat="1" applyFont="1" applyProtection="1">
      <protection locked="0"/>
    </xf>
    <xf numFmtId="0" fontId="33" fillId="2" borderId="5" xfId="0" applyFont="1" applyFill="1" applyBorder="1" applyAlignment="1">
      <alignment horizontal="left" vertical="center" wrapText="1"/>
    </xf>
    <xf numFmtId="0" fontId="53" fillId="3" borderId="30" xfId="0" applyFont="1" applyFill="1" applyBorder="1" applyAlignment="1">
      <alignment horizontal="left" vertical="center"/>
    </xf>
    <xf numFmtId="0" fontId="53" fillId="3" borderId="31" xfId="0" applyFont="1" applyFill="1" applyBorder="1" applyAlignment="1">
      <alignment horizontal="center" vertical="center"/>
    </xf>
    <xf numFmtId="0" fontId="53" fillId="3" borderId="31" xfId="0" applyFont="1" applyFill="1" applyBorder="1" applyAlignment="1">
      <alignment horizontal="center" vertical="center" wrapText="1"/>
    </xf>
    <xf numFmtId="0" fontId="53" fillId="3" borderId="14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vertical="center"/>
    </xf>
    <xf numFmtId="0" fontId="37" fillId="2" borderId="28" xfId="0" applyFont="1" applyFill="1" applyBorder="1" applyAlignment="1">
      <alignment vertical="center"/>
    </xf>
    <xf numFmtId="0" fontId="37" fillId="2" borderId="29" xfId="0" applyFont="1" applyFill="1" applyBorder="1" applyAlignment="1">
      <alignment vertical="center"/>
    </xf>
    <xf numFmtId="0" fontId="37" fillId="2" borderId="6" xfId="0" applyFont="1" applyFill="1" applyBorder="1" applyAlignment="1">
      <alignment vertical="center"/>
    </xf>
    <xf numFmtId="0" fontId="37" fillId="2" borderId="6" xfId="0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 wrapText="1"/>
    </xf>
    <xf numFmtId="0" fontId="38" fillId="2" borderId="21" xfId="0" applyFont="1" applyFill="1" applyBorder="1" applyAlignment="1">
      <alignment horizontal="left" vertical="center" wrapText="1"/>
    </xf>
    <xf numFmtId="0" fontId="38" fillId="2" borderId="5" xfId="0" applyFont="1" applyFill="1" applyBorder="1" applyAlignment="1">
      <alignment horizontal="left" vertical="center"/>
    </xf>
    <xf numFmtId="0" fontId="38" fillId="2" borderId="5" xfId="0" applyFont="1" applyFill="1" applyBorder="1" applyAlignment="1">
      <alignment horizontal="left" vertical="center" wrapText="1"/>
    </xf>
    <xf numFmtId="0" fontId="39" fillId="2" borderId="6" xfId="0" applyFont="1" applyFill="1" applyBorder="1" applyAlignment="1">
      <alignment horizontal="right" vertical="center" wrapText="1"/>
    </xf>
    <xf numFmtId="0" fontId="39" fillId="2" borderId="22" xfId="0" applyFont="1" applyFill="1" applyBorder="1" applyAlignment="1">
      <alignment horizontal="right" vertical="center" wrapText="1"/>
    </xf>
    <xf numFmtId="0" fontId="21" fillId="2" borderId="21" xfId="0" applyFont="1" applyFill="1" applyBorder="1" applyAlignment="1">
      <alignment horizontal="left" vertical="center" wrapText="1"/>
    </xf>
    <xf numFmtId="166" fontId="21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34" fillId="2" borderId="21" xfId="0" applyFont="1" applyFill="1" applyBorder="1" applyAlignment="1">
      <alignment horizontal="left" vertical="center" wrapText="1"/>
    </xf>
    <xf numFmtId="0" fontId="33" fillId="2" borderId="5" xfId="0" applyFont="1" applyFill="1" applyBorder="1" applyAlignment="1">
      <alignment horizontal="left" wrapText="1"/>
    </xf>
    <xf numFmtId="0" fontId="34" fillId="2" borderId="23" xfId="0" applyFont="1" applyFill="1" applyBorder="1" applyAlignment="1">
      <alignment horizontal="left" vertical="center" wrapText="1"/>
    </xf>
    <xf numFmtId="0" fontId="33" fillId="2" borderId="7" xfId="0" applyFont="1" applyFill="1" applyBorder="1" applyAlignment="1">
      <alignment horizontal="left" wrapText="1"/>
    </xf>
    <xf numFmtId="0" fontId="33" fillId="2" borderId="19" xfId="0" applyFont="1" applyFill="1" applyBorder="1"/>
    <xf numFmtId="0" fontId="21" fillId="2" borderId="3" xfId="0" applyFont="1" applyFill="1" applyBorder="1" applyAlignment="1">
      <alignment vertical="center" wrapText="1"/>
    </xf>
    <xf numFmtId="0" fontId="21" fillId="2" borderId="24" xfId="0" applyFont="1" applyFill="1" applyBorder="1" applyAlignment="1">
      <alignment horizontal="left" vertical="center" wrapText="1"/>
    </xf>
    <xf numFmtId="0" fontId="34" fillId="2" borderId="5" xfId="0" applyFont="1" applyFill="1" applyBorder="1" applyAlignment="1">
      <alignment horizontal="left" vertical="center"/>
    </xf>
    <xf numFmtId="0" fontId="34" fillId="2" borderId="5" xfId="0" applyFont="1" applyFill="1" applyBorder="1" applyAlignment="1">
      <alignment horizontal="left" vertical="center" wrapText="1"/>
    </xf>
    <xf numFmtId="0" fontId="34" fillId="2" borderId="7" xfId="0" applyFont="1" applyFill="1" applyBorder="1" applyAlignment="1">
      <alignment horizontal="left" vertical="center"/>
    </xf>
    <xf numFmtId="0" fontId="34" fillId="2" borderId="7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vertical="center"/>
    </xf>
    <xf numFmtId="0" fontId="21" fillId="2" borderId="8" xfId="0" applyFont="1" applyFill="1" applyBorder="1" applyAlignment="1">
      <alignment vertical="center"/>
    </xf>
    <xf numFmtId="0" fontId="33" fillId="2" borderId="24" xfId="0" applyFont="1" applyFill="1" applyBorder="1" applyAlignment="1">
      <alignment horizontal="left" wrapText="1"/>
    </xf>
    <xf numFmtId="0" fontId="33" fillId="2" borderId="21" xfId="0" applyFont="1" applyFill="1" applyBorder="1" applyAlignment="1">
      <alignment horizontal="left" vertical="center" wrapText="1"/>
    </xf>
    <xf numFmtId="0" fontId="33" fillId="2" borderId="5" xfId="0" applyFont="1" applyFill="1" applyBorder="1" applyAlignment="1">
      <alignment horizontal="left"/>
    </xf>
    <xf numFmtId="0" fontId="33" fillId="2" borderId="21" xfId="0" applyFont="1" applyFill="1" applyBorder="1" applyAlignment="1">
      <alignment horizontal="left" wrapText="1"/>
    </xf>
    <xf numFmtId="0" fontId="33" fillId="2" borderId="23" xfId="0" applyFont="1" applyFill="1" applyBorder="1" applyAlignment="1">
      <alignment horizontal="left" wrapText="1"/>
    </xf>
    <xf numFmtId="0" fontId="33" fillId="2" borderId="7" xfId="0" applyFont="1" applyFill="1" applyBorder="1" applyAlignment="1">
      <alignment horizontal="left"/>
    </xf>
    <xf numFmtId="0" fontId="33" fillId="2" borderId="7" xfId="0" applyFont="1" applyFill="1" applyBorder="1" applyAlignment="1">
      <alignment horizontal="left" vertical="center" wrapText="1"/>
    </xf>
    <xf numFmtId="0" fontId="21" fillId="2" borderId="19" xfId="0" applyFont="1" applyFill="1" applyBorder="1" applyAlignment="1">
      <alignment vertical="center"/>
    </xf>
    <xf numFmtId="0" fontId="38" fillId="0" borderId="16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 wrapText="1"/>
    </xf>
    <xf numFmtId="0" fontId="54" fillId="2" borderId="15" xfId="0" applyFont="1" applyFill="1" applyBorder="1" applyAlignment="1">
      <alignment vertical="center" wrapText="1"/>
    </xf>
    <xf numFmtId="3" fontId="54" fillId="0" borderId="9" xfId="0" applyNumberFormat="1" applyFont="1" applyBorder="1" applyAlignment="1">
      <alignment horizontal="right" vertical="center" wrapText="1"/>
    </xf>
    <xf numFmtId="9" fontId="54" fillId="0" borderId="9" xfId="2" applyFont="1" applyFill="1" applyBorder="1" applyAlignment="1" applyProtection="1">
      <alignment horizontal="right" vertical="center" wrapText="1"/>
    </xf>
    <xf numFmtId="0" fontId="38" fillId="3" borderId="16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33" fillId="2" borderId="21" xfId="0" applyFont="1" applyFill="1" applyBorder="1" applyAlignment="1">
      <alignment vertical="center"/>
    </xf>
    <xf numFmtId="0" fontId="33" fillId="2" borderId="5" xfId="0" applyFont="1" applyFill="1" applyBorder="1" applyAlignment="1">
      <alignment vertical="center"/>
    </xf>
    <xf numFmtId="0" fontId="55" fillId="5" borderId="5" xfId="0" applyFont="1" applyFill="1" applyBorder="1" applyAlignment="1">
      <alignment horizontal="right" wrapText="1"/>
    </xf>
    <xf numFmtId="3" fontId="55" fillId="5" borderId="5" xfId="5" applyNumberFormat="1" applyFont="1" applyFill="1" applyBorder="1" applyAlignment="1">
      <alignment horizontal="right" vertical="center" wrapText="1"/>
    </xf>
    <xf numFmtId="0" fontId="56" fillId="0" borderId="0" xfId="0" applyFont="1"/>
    <xf numFmtId="4" fontId="0" fillId="0" borderId="0" xfId="0" applyNumberFormat="1"/>
    <xf numFmtId="166" fontId="57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21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166" fontId="33" fillId="2" borderId="5" xfId="1" applyNumberFormat="1" applyFont="1" applyFill="1" applyBorder="1" applyAlignment="1" applyProtection="1">
      <alignment horizontal="right" vertical="center" wrapText="1"/>
      <protection locked="0"/>
    </xf>
    <xf numFmtId="166" fontId="59" fillId="0" borderId="5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0" xfId="0" applyNumberFormat="1" applyFont="1" applyFill="1"/>
    <xf numFmtId="9" fontId="40" fillId="0" borderId="20" xfId="0" applyNumberFormat="1" applyFont="1" applyBorder="1" applyAlignment="1">
      <alignment horizontal="right" vertical="center" wrapText="1"/>
    </xf>
    <xf numFmtId="0" fontId="60" fillId="3" borderId="1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26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3" fontId="61" fillId="0" borderId="5" xfId="0" applyNumberFormat="1" applyFont="1" applyBorder="1" applyAlignment="1">
      <alignment horizontal="right" vertical="center" wrapText="1"/>
    </xf>
    <xf numFmtId="0" fontId="52" fillId="0" borderId="5" xfId="0" applyFont="1" applyBorder="1" applyAlignment="1">
      <alignment wrapText="1"/>
    </xf>
    <xf numFmtId="0" fontId="51" fillId="0" borderId="5" xfId="0" applyFont="1" applyBorder="1" applyAlignment="1">
      <alignment wrapText="1"/>
    </xf>
    <xf numFmtId="3" fontId="51" fillId="0" borderId="5" xfId="5" applyNumberFormat="1" applyFont="1" applyFill="1" applyBorder="1" applyAlignment="1">
      <alignment vertical="center" wrapText="1"/>
    </xf>
    <xf numFmtId="3" fontId="52" fillId="0" borderId="5" xfId="5" applyNumberFormat="1" applyFont="1" applyFill="1" applyBorder="1" applyAlignment="1">
      <alignment vertical="center" wrapText="1"/>
    </xf>
    <xf numFmtId="3" fontId="58" fillId="0" borderId="5" xfId="5" applyNumberFormat="1" applyFont="1" applyFill="1" applyBorder="1" applyAlignment="1">
      <alignment vertical="center" wrapText="1"/>
    </xf>
    <xf numFmtId="0" fontId="51" fillId="0" borderId="32" xfId="0" applyFont="1" applyBorder="1" applyAlignment="1">
      <alignment vertical="center" wrapText="1"/>
    </xf>
    <xf numFmtId="3" fontId="62" fillId="7" borderId="5" xfId="5" applyNumberFormat="1" applyFont="1" applyFill="1" applyBorder="1" applyAlignment="1">
      <alignment horizontal="right" vertical="center" wrapText="1"/>
    </xf>
    <xf numFmtId="0" fontId="51" fillId="8" borderId="5" xfId="0" applyFont="1" applyFill="1" applyBorder="1" applyAlignment="1">
      <alignment wrapText="1"/>
    </xf>
    <xf numFmtId="0" fontId="52" fillId="8" borderId="5" xfId="0" applyFont="1" applyFill="1" applyBorder="1" applyAlignment="1">
      <alignment wrapText="1"/>
    </xf>
    <xf numFmtId="0" fontId="51" fillId="8" borderId="32" xfId="0" applyFont="1" applyFill="1" applyBorder="1" applyAlignment="1">
      <alignment vertical="center" wrapText="1"/>
    </xf>
    <xf numFmtId="165" fontId="56" fillId="0" borderId="0" xfId="1" applyNumberFormat="1" applyFont="1"/>
    <xf numFmtId="165" fontId="56" fillId="0" borderId="0" xfId="1" applyNumberFormat="1" applyFont="1" applyAlignment="1">
      <alignment horizontal="right"/>
    </xf>
    <xf numFmtId="165" fontId="0" fillId="0" borderId="0" xfId="1" applyNumberFormat="1" applyFont="1" applyFill="1"/>
    <xf numFmtId="165" fontId="63" fillId="8" borderId="0" xfId="1" applyNumberFormat="1" applyFont="1" applyFill="1"/>
    <xf numFmtId="165" fontId="0" fillId="0" borderId="0" xfId="1" applyNumberFormat="1" applyFont="1"/>
    <xf numFmtId="165" fontId="8" fillId="0" borderId="5" xfId="1" applyNumberFormat="1" applyFont="1" applyFill="1" applyBorder="1" applyAlignment="1" applyProtection="1">
      <alignment horizontal="right" vertical="center" wrapText="1"/>
    </xf>
    <xf numFmtId="165" fontId="56" fillId="0" borderId="0" xfId="0" applyNumberFormat="1" applyFont="1"/>
    <xf numFmtId="3" fontId="55" fillId="8" borderId="5" xfId="5" applyNumberFormat="1" applyFont="1" applyFill="1" applyBorder="1" applyAlignment="1">
      <alignment horizontal="right" vertical="center" wrapText="1"/>
    </xf>
    <xf numFmtId="0" fontId="33" fillId="2" borderId="2" xfId="0" applyFont="1" applyFill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16" fillId="9" borderId="0" xfId="0" applyFont="1" applyFill="1" applyProtection="1">
      <protection locked="0"/>
    </xf>
    <xf numFmtId="165" fontId="16" fillId="0" borderId="0" xfId="1" applyNumberFormat="1" applyFont="1" applyProtection="1">
      <protection locked="0"/>
    </xf>
    <xf numFmtId="165" fontId="21" fillId="0" borderId="5" xfId="1" applyNumberFormat="1" applyFont="1" applyFill="1" applyBorder="1" applyAlignment="1" applyProtection="1">
      <alignment horizontal="right" vertical="center" wrapText="1"/>
    </xf>
    <xf numFmtId="0" fontId="5" fillId="0" borderId="21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/>
    </xf>
    <xf numFmtId="0" fontId="33" fillId="0" borderId="5" xfId="0" applyFont="1" applyBorder="1" applyAlignment="1">
      <alignment horizontal="left" vertical="center" wrapText="1" indent="1"/>
    </xf>
    <xf numFmtId="0" fontId="16" fillId="8" borderId="0" xfId="0" applyFont="1" applyFill="1" applyProtection="1">
      <protection locked="0"/>
    </xf>
    <xf numFmtId="166" fontId="16" fillId="10" borderId="5" xfId="1" applyNumberFormat="1" applyFont="1" applyFill="1" applyBorder="1" applyAlignment="1" applyProtection="1">
      <alignment horizontal="right" vertical="center" wrapText="1"/>
      <protection locked="0"/>
    </xf>
    <xf numFmtId="167" fontId="16" fillId="2" borderId="5" xfId="1" applyNumberFormat="1" applyFont="1" applyFill="1" applyBorder="1" applyAlignment="1" applyProtection="1">
      <alignment horizontal="right" vertical="center" wrapText="1"/>
    </xf>
    <xf numFmtId="9" fontId="16" fillId="2" borderId="20" xfId="0" applyNumberFormat="1" applyFont="1" applyFill="1" applyBorder="1" applyAlignment="1">
      <alignment horizontal="righ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15" fillId="4" borderId="12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0" fontId="15" fillId="4" borderId="13" xfId="0" applyFont="1" applyFill="1" applyBorder="1" applyAlignment="1" applyProtection="1">
      <alignment horizontal="center" vertical="center" wrapText="1"/>
      <protection locked="0"/>
    </xf>
    <xf numFmtId="0" fontId="15" fillId="4" borderId="17" xfId="0" applyFont="1" applyFill="1" applyBorder="1" applyAlignment="1" applyProtection="1">
      <alignment horizontal="center" vertical="center"/>
      <protection locked="0"/>
    </xf>
    <xf numFmtId="0" fontId="15" fillId="4" borderId="18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2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top" wrapText="1"/>
      <protection locked="0"/>
    </xf>
    <xf numFmtId="0" fontId="15" fillId="4" borderId="12" xfId="0" applyFont="1" applyFill="1" applyBorder="1" applyAlignment="1" applyProtection="1">
      <alignment horizontal="center" vertical="top" wrapText="1"/>
      <protection locked="0"/>
    </xf>
    <xf numFmtId="0" fontId="15" fillId="4" borderId="10" xfId="0" applyFont="1" applyFill="1" applyBorder="1" applyAlignment="1" applyProtection="1">
      <alignment horizontal="left" vertical="center" wrapText="1"/>
      <protection locked="0"/>
    </xf>
    <xf numFmtId="0" fontId="15" fillId="4" borderId="12" xfId="0" applyFont="1" applyFill="1" applyBorder="1" applyAlignment="1" applyProtection="1">
      <alignment horizontal="left" vertical="center" wrapText="1"/>
      <protection locked="0"/>
    </xf>
    <xf numFmtId="0" fontId="12" fillId="2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</cellXfs>
  <cellStyles count="10">
    <cellStyle name="Milliers" xfId="1" builtinId="3"/>
    <cellStyle name="Milliers [0] 2" xfId="6" xr:uid="{00000000-0005-0000-0000-000001000000}"/>
    <cellStyle name="Milliers 13" xfId="8" xr:uid="{00000000-0005-0000-0000-000002000000}"/>
    <cellStyle name="Milliers 2" xfId="4" xr:uid="{00000000-0005-0000-0000-000003000000}"/>
    <cellStyle name="Milliers 3" xfId="5" xr:uid="{00000000-0005-0000-0000-000004000000}"/>
    <cellStyle name="Milliers 4" xfId="9" xr:uid="{00000000-0005-0000-0000-000005000000}"/>
    <cellStyle name="Normal" xfId="0" builtinId="0"/>
    <cellStyle name="Normal 2" xfId="3" xr:uid="{00000000-0005-0000-0000-000007000000}"/>
    <cellStyle name="Pourcentage" xfId="2" builtinId="5"/>
    <cellStyle name="Pourcentage 2" xfId="7" xr:uid="{00000000-0005-0000-0000-000009000000}"/>
  </cellStyles>
  <dxfs count="0"/>
  <tableStyles count="0" defaultTableStyle="TableStyleMedium2" defaultPivotStyle="PivotStyleLight16"/>
  <colors>
    <mruColors>
      <color rgb="FF6BFF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104775</xdr:rowOff>
    </xdr:from>
    <xdr:to>
      <xdr:col>5</xdr:col>
      <xdr:colOff>688500</xdr:colOff>
      <xdr:row>10</xdr:row>
      <xdr:rowOff>31276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123950"/>
          <a:ext cx="1260000" cy="126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gt@ucad.edu.s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O18"/>
  <sheetViews>
    <sheetView showGridLines="0" topLeftCell="A7" zoomScaleNormal="100" workbookViewId="0">
      <selection activeCell="G29" sqref="G29"/>
    </sheetView>
  </sheetViews>
  <sheetFormatPr baseColWidth="10" defaultColWidth="11.453125" defaultRowHeight="14.5" x14ac:dyDescent="0.35"/>
  <cols>
    <col min="1" max="8" width="11.453125" style="136"/>
    <col min="9" max="9" width="28.453125" style="136" customWidth="1"/>
    <col min="10" max="16384" width="11.453125" style="136"/>
  </cols>
  <sheetData>
    <row r="1" spans="1:15" ht="20" x14ac:dyDescent="0.35">
      <c r="A1" s="335" t="s">
        <v>293</v>
      </c>
      <c r="B1" s="335"/>
      <c r="C1" s="335"/>
      <c r="D1" s="335"/>
      <c r="E1" s="335"/>
      <c r="F1" s="335"/>
      <c r="G1" s="335"/>
      <c r="H1" s="335"/>
      <c r="I1" s="335"/>
    </row>
    <row r="2" spans="1:15" x14ac:dyDescent="0.35">
      <c r="A2" s="336" t="s">
        <v>294</v>
      </c>
      <c r="B2" s="336"/>
      <c r="C2" s="336"/>
      <c r="D2" s="336"/>
      <c r="E2" s="336"/>
      <c r="F2" s="336"/>
      <c r="G2" s="336"/>
      <c r="H2" s="336"/>
      <c r="I2" s="336"/>
    </row>
    <row r="3" spans="1:15" x14ac:dyDescent="0.35">
      <c r="A3" s="336" t="s">
        <v>296</v>
      </c>
      <c r="B3" s="336"/>
      <c r="C3" s="336"/>
      <c r="D3" s="336"/>
      <c r="E3" s="336"/>
      <c r="F3" s="336"/>
      <c r="G3" s="336"/>
      <c r="H3" s="336"/>
      <c r="I3" s="336"/>
    </row>
    <row r="4" spans="1:15" x14ac:dyDescent="0.35">
      <c r="A4" s="336" t="s">
        <v>297</v>
      </c>
      <c r="B4" s="336"/>
      <c r="C4" s="336"/>
      <c r="D4" s="336"/>
      <c r="E4" s="336"/>
      <c r="F4" s="336"/>
      <c r="G4" s="336"/>
      <c r="H4" s="336"/>
      <c r="I4" s="336"/>
    </row>
    <row r="5" spans="1:15" x14ac:dyDescent="0.35">
      <c r="A5" s="336" t="s">
        <v>295</v>
      </c>
      <c r="B5" s="336"/>
      <c r="C5" s="336"/>
      <c r="D5" s="336"/>
      <c r="E5" s="336"/>
      <c r="F5" s="336"/>
      <c r="G5" s="336"/>
      <c r="H5" s="336"/>
      <c r="I5" s="336"/>
    </row>
    <row r="6" spans="1:15" x14ac:dyDescent="0.35">
      <c r="A6" s="137"/>
      <c r="B6"/>
      <c r="C6"/>
      <c r="D6"/>
      <c r="E6"/>
      <c r="F6"/>
      <c r="G6"/>
      <c r="H6"/>
      <c r="I6"/>
    </row>
    <row r="7" spans="1:15" x14ac:dyDescent="0.35">
      <c r="A7" s="139"/>
      <c r="B7"/>
      <c r="C7"/>
      <c r="D7"/>
      <c r="E7"/>
      <c r="F7"/>
      <c r="G7" s="138"/>
      <c r="H7" s="138"/>
      <c r="I7" s="138"/>
      <c r="J7" s="9"/>
      <c r="K7" s="9"/>
      <c r="L7" s="9"/>
      <c r="M7" s="9"/>
      <c r="N7" s="9"/>
      <c r="O7" s="9"/>
    </row>
    <row r="8" spans="1:15" ht="45" x14ac:dyDescent="0.35">
      <c r="A8" s="331"/>
      <c r="B8" s="331"/>
      <c r="C8" s="331"/>
      <c r="D8" s="331"/>
      <c r="E8" s="331"/>
      <c r="F8" s="331"/>
      <c r="G8" s="331"/>
      <c r="H8" s="331"/>
      <c r="I8" s="331"/>
      <c r="J8" s="9"/>
      <c r="K8" s="9"/>
      <c r="L8" s="9"/>
      <c r="M8" s="9"/>
      <c r="N8" s="9"/>
      <c r="O8" s="9"/>
    </row>
    <row r="9" spans="1:15" x14ac:dyDescent="0.35">
      <c r="A9"/>
      <c r="B9"/>
      <c r="C9"/>
      <c r="D9"/>
      <c r="E9"/>
      <c r="F9"/>
      <c r="G9"/>
      <c r="H9"/>
      <c r="I9"/>
    </row>
    <row r="10" spans="1:15" x14ac:dyDescent="0.35">
      <c r="A10"/>
      <c r="B10"/>
      <c r="C10"/>
      <c r="D10"/>
      <c r="E10"/>
      <c r="F10"/>
      <c r="G10"/>
      <c r="H10"/>
      <c r="I10"/>
    </row>
    <row r="11" spans="1:15" x14ac:dyDescent="0.35">
      <c r="A11"/>
      <c r="B11"/>
      <c r="C11"/>
      <c r="D11"/>
      <c r="E11"/>
      <c r="F11"/>
      <c r="G11"/>
      <c r="H11"/>
      <c r="I11"/>
    </row>
    <row r="12" spans="1:15" x14ac:dyDescent="0.35">
      <c r="A12"/>
      <c r="B12"/>
      <c r="C12"/>
      <c r="D12"/>
      <c r="E12"/>
      <c r="F12"/>
      <c r="G12"/>
      <c r="H12"/>
      <c r="I12"/>
    </row>
    <row r="13" spans="1:15" x14ac:dyDescent="0.35">
      <c r="A13"/>
      <c r="B13"/>
      <c r="C13"/>
      <c r="D13"/>
      <c r="E13"/>
      <c r="F13"/>
      <c r="G13"/>
      <c r="H13"/>
      <c r="I13"/>
    </row>
    <row r="14" spans="1:15" x14ac:dyDescent="0.35">
      <c r="A14"/>
      <c r="B14"/>
      <c r="C14"/>
      <c r="D14"/>
      <c r="E14"/>
      <c r="F14"/>
      <c r="G14"/>
      <c r="H14"/>
      <c r="I14"/>
    </row>
    <row r="15" spans="1:15" ht="30" x14ac:dyDescent="0.35">
      <c r="A15" s="332" t="s">
        <v>298</v>
      </c>
      <c r="B15" s="332"/>
      <c r="C15" s="332"/>
      <c r="D15" s="332"/>
      <c r="E15" s="332"/>
      <c r="F15" s="332"/>
      <c r="G15" s="332"/>
      <c r="H15" s="332"/>
      <c r="I15" s="332"/>
    </row>
    <row r="16" spans="1:15" ht="25" x14ac:dyDescent="0.35">
      <c r="A16" s="333" t="s">
        <v>399</v>
      </c>
      <c r="B16" s="333"/>
      <c r="C16" s="333"/>
      <c r="D16" s="333"/>
      <c r="E16" s="333"/>
      <c r="F16" s="333"/>
      <c r="G16" s="333"/>
      <c r="H16" s="333"/>
      <c r="I16" s="333"/>
    </row>
    <row r="17" spans="1:9" ht="25" x14ac:dyDescent="0.35">
      <c r="A17" s="145"/>
      <c r="B17" s="145"/>
      <c r="C17" s="145"/>
      <c r="D17" s="145"/>
      <c r="E17" s="145"/>
      <c r="F17" s="145"/>
      <c r="G17" s="145"/>
      <c r="H17" s="145"/>
      <c r="I17" s="145"/>
    </row>
    <row r="18" spans="1:9" ht="27.5" x14ac:dyDescent="0.35">
      <c r="A18" s="334" t="s">
        <v>300</v>
      </c>
      <c r="B18" s="334"/>
      <c r="C18" s="334"/>
      <c r="D18" s="334"/>
      <c r="E18" s="334"/>
      <c r="F18" s="334"/>
      <c r="G18" s="334"/>
      <c r="H18" s="334"/>
      <c r="I18" s="334"/>
    </row>
  </sheetData>
  <sheetProtection algorithmName="SHA-512" hashValue="Xc8yELJr/l5EmZalWCs5l+3ing9ZGxYG7594U1cf6FmsTq52mk52THSwGjmhPGSQ02QX6kr5X8Lr1fIHHOjdaQ==" saltValue="sN+mXhrTO7DfVYMMWvhVdw==" spinCount="100000" sheet="1" objects="1" scenarios="1" formatCells="0" formatRows="0"/>
  <mergeCells count="9">
    <mergeCell ref="A8:I8"/>
    <mergeCell ref="A15:I15"/>
    <mergeCell ref="A16:I16"/>
    <mergeCell ref="A18:I18"/>
    <mergeCell ref="A1:I1"/>
    <mergeCell ref="A2:I2"/>
    <mergeCell ref="A3:I3"/>
    <mergeCell ref="A4:I4"/>
    <mergeCell ref="A5:I5"/>
  </mergeCells>
  <hyperlinks>
    <hyperlink ref="A5" r:id="rId1" display="mailto:igt@ucad.edu.sn" xr:uid="{00000000-0004-0000-0000-000000000000}"/>
  </hyperlinks>
  <pageMargins left="0.98425196850393704" right="0.98425196850393704" top="0.98425196850393704" bottom="0.98425196850393704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U367"/>
  <sheetViews>
    <sheetView showGridLines="0" tabSelected="1" view="pageBreakPreview" zoomScaleNormal="100" zoomScaleSheetLayoutView="100" workbookViewId="0">
      <pane ySplit="2" topLeftCell="A3" activePane="bottomLeft" state="frozen"/>
      <selection activeCell="C1" sqref="C1"/>
      <selection pane="bottomLeft" activeCell="I32" sqref="I32"/>
    </sheetView>
  </sheetViews>
  <sheetFormatPr baseColWidth="10" defaultColWidth="11.453125" defaultRowHeight="14" x14ac:dyDescent="0.3"/>
  <cols>
    <col min="1" max="2" width="5.453125" style="2" customWidth="1"/>
    <col min="3" max="3" width="5.1796875" style="2" customWidth="1"/>
    <col min="4" max="4" width="8.26953125" style="2" customWidth="1"/>
    <col min="5" max="5" width="28" style="2" customWidth="1"/>
    <col min="6" max="6" width="21.453125" style="2" customWidth="1"/>
    <col min="7" max="7" width="21.81640625" style="2" customWidth="1"/>
    <col min="8" max="8" width="21.1796875" style="2" customWidth="1"/>
    <col min="9" max="9" width="20" style="2" customWidth="1"/>
    <col min="10" max="10" width="10.453125" style="2" customWidth="1"/>
    <col min="11" max="11" width="21.1796875" style="1" customWidth="1"/>
    <col min="12" max="13" width="19.453125" style="1" bestFit="1" customWidth="1"/>
    <col min="14" max="14" width="21.453125" style="1" bestFit="1" customWidth="1"/>
    <col min="15" max="18" width="11.453125" style="1" customWidth="1"/>
    <col min="19" max="19" width="27.1796875" style="1" customWidth="1"/>
    <col min="20" max="20" width="13.453125" style="1" bestFit="1" customWidth="1"/>
    <col min="21" max="21" width="10.453125" style="2" bestFit="1" customWidth="1"/>
    <col min="22" max="22" width="15.453125" style="2" customWidth="1"/>
    <col min="23" max="16384" width="11.453125" style="2"/>
  </cols>
  <sheetData>
    <row r="1" spans="1:20" ht="15" customHeight="1" thickTop="1" x14ac:dyDescent="0.3">
      <c r="A1" s="345" t="s">
        <v>0</v>
      </c>
      <c r="B1" s="347" t="s">
        <v>285</v>
      </c>
      <c r="C1" s="341" t="s">
        <v>1</v>
      </c>
      <c r="D1" s="349" t="s">
        <v>286</v>
      </c>
      <c r="E1" s="351" t="s">
        <v>2</v>
      </c>
      <c r="F1" s="341" t="s">
        <v>390</v>
      </c>
      <c r="G1" s="341" t="s">
        <v>395</v>
      </c>
      <c r="H1" s="341" t="s">
        <v>396</v>
      </c>
      <c r="I1" s="341" t="s">
        <v>3</v>
      </c>
      <c r="J1" s="343" t="s">
        <v>4</v>
      </c>
    </row>
    <row r="2" spans="1:20" ht="22.5" customHeight="1" thickBot="1" x14ac:dyDescent="0.35">
      <c r="A2" s="346"/>
      <c r="B2" s="348"/>
      <c r="C2" s="342"/>
      <c r="D2" s="350"/>
      <c r="E2" s="352"/>
      <c r="F2" s="342"/>
      <c r="G2" s="342"/>
      <c r="H2" s="342"/>
      <c r="I2" s="342"/>
      <c r="J2" s="344"/>
    </row>
    <row r="3" spans="1:20" ht="24.75" customHeight="1" thickTop="1" thickBot="1" x14ac:dyDescent="0.35">
      <c r="A3" s="15" t="s">
        <v>5</v>
      </c>
      <c r="B3" s="16"/>
      <c r="C3" s="16"/>
      <c r="D3" s="16"/>
      <c r="E3" s="16"/>
      <c r="F3" s="16"/>
      <c r="G3" s="17"/>
      <c r="H3" s="17"/>
      <c r="I3" s="17"/>
      <c r="J3" s="18"/>
    </row>
    <row r="4" spans="1:20" s="159" customFormat="1" ht="20.5" thickTop="1" x14ac:dyDescent="0.3">
      <c r="A4" s="154" t="s">
        <v>284</v>
      </c>
      <c r="B4" s="146"/>
      <c r="C4" s="146"/>
      <c r="D4" s="146"/>
      <c r="E4" s="147"/>
      <c r="F4" s="155"/>
      <c r="G4" s="156"/>
      <c r="H4" s="156"/>
      <c r="I4" s="156"/>
      <c r="J4" s="157"/>
      <c r="K4" s="158"/>
      <c r="L4" s="158"/>
      <c r="M4" s="158"/>
      <c r="N4" s="158"/>
      <c r="O4" s="158"/>
      <c r="P4" s="158"/>
      <c r="Q4" s="158"/>
      <c r="R4" s="158"/>
      <c r="S4" s="158"/>
      <c r="T4" s="158"/>
    </row>
    <row r="5" spans="1:20" s="159" customFormat="1" ht="18" x14ac:dyDescent="0.3">
      <c r="A5" s="160" t="s">
        <v>6</v>
      </c>
      <c r="B5" s="148" t="s">
        <v>7</v>
      </c>
      <c r="C5" s="149"/>
      <c r="D5" s="149"/>
      <c r="E5" s="149"/>
      <c r="F5" s="161"/>
      <c r="G5" s="161"/>
      <c r="H5" s="161"/>
      <c r="I5" s="161"/>
      <c r="J5" s="162"/>
      <c r="K5" s="158"/>
      <c r="L5" s="158"/>
      <c r="M5" s="158"/>
      <c r="N5" s="158"/>
      <c r="O5" s="158"/>
      <c r="P5" s="158"/>
      <c r="Q5" s="158"/>
      <c r="R5" s="158"/>
      <c r="S5" s="158"/>
      <c r="T5" s="158"/>
    </row>
    <row r="6" spans="1:20" s="168" customFormat="1" ht="15.75" customHeight="1" x14ac:dyDescent="0.35">
      <c r="A6" s="163"/>
      <c r="B6" s="285">
        <v>70</v>
      </c>
      <c r="C6" s="337" t="s">
        <v>8</v>
      </c>
      <c r="D6" s="338"/>
      <c r="E6" s="338"/>
      <c r="F6" s="164"/>
      <c r="G6" s="164"/>
      <c r="H6" s="164"/>
      <c r="I6" s="165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1:20" s="159" customFormat="1" ht="15.5" x14ac:dyDescent="0.35">
      <c r="A7" s="169"/>
      <c r="B7" s="150"/>
      <c r="C7" s="151">
        <v>700</v>
      </c>
      <c r="D7" s="152" t="s">
        <v>9</v>
      </c>
      <c r="E7" s="153"/>
      <c r="F7" s="170"/>
      <c r="G7" s="170"/>
      <c r="H7" s="170"/>
      <c r="I7" s="171"/>
      <c r="J7" s="172"/>
      <c r="K7" s="167"/>
      <c r="L7" s="167"/>
      <c r="M7" s="158"/>
      <c r="N7" s="158"/>
      <c r="O7" s="158"/>
      <c r="P7" s="158"/>
      <c r="Q7" s="158"/>
      <c r="R7" s="158"/>
      <c r="S7" s="158"/>
      <c r="T7" s="158"/>
    </row>
    <row r="8" spans="1:20" s="159" customFormat="1" ht="15.5" x14ac:dyDescent="0.35">
      <c r="A8" s="173"/>
      <c r="B8" s="174"/>
      <c r="C8" s="175"/>
      <c r="D8" s="175">
        <v>7001</v>
      </c>
      <c r="E8" s="175" t="s">
        <v>10</v>
      </c>
      <c r="F8" s="141"/>
      <c r="G8" s="141"/>
      <c r="H8" s="141"/>
      <c r="I8" s="176"/>
      <c r="J8" s="177"/>
      <c r="K8" s="167"/>
      <c r="L8" s="167"/>
      <c r="M8" s="158"/>
      <c r="N8" s="158"/>
      <c r="O8" s="158"/>
      <c r="P8" s="158"/>
      <c r="Q8" s="158"/>
      <c r="R8" s="158"/>
      <c r="S8" s="158"/>
      <c r="T8" s="158"/>
    </row>
    <row r="9" spans="1:20" s="159" customFormat="1" ht="28.5" customHeight="1" x14ac:dyDescent="0.35">
      <c r="A9" s="173"/>
      <c r="B9" s="174"/>
      <c r="C9" s="175"/>
      <c r="D9" s="175">
        <v>70011</v>
      </c>
      <c r="E9" s="175" t="s">
        <v>11</v>
      </c>
      <c r="F9" s="288"/>
      <c r="G9" s="141"/>
      <c r="H9" s="288"/>
      <c r="I9" s="176"/>
      <c r="J9" s="177"/>
      <c r="K9" s="167"/>
      <c r="L9" s="167"/>
      <c r="M9" s="158"/>
      <c r="N9" s="158"/>
      <c r="O9" s="158"/>
      <c r="P9" s="158"/>
      <c r="Q9" s="158"/>
      <c r="R9" s="158"/>
      <c r="S9" s="158"/>
      <c r="T9" s="158"/>
    </row>
    <row r="10" spans="1:20" s="159" customFormat="1" ht="30.75" customHeight="1" x14ac:dyDescent="0.35">
      <c r="A10" s="173"/>
      <c r="B10" s="174"/>
      <c r="C10" s="175"/>
      <c r="D10" s="175">
        <v>70012</v>
      </c>
      <c r="E10" s="175" t="s">
        <v>12</v>
      </c>
      <c r="F10" s="141"/>
      <c r="G10" s="141"/>
      <c r="H10" s="141"/>
      <c r="I10" s="176"/>
      <c r="J10" s="177"/>
      <c r="K10" s="167"/>
      <c r="L10" s="167"/>
      <c r="M10" s="158"/>
      <c r="N10" s="158"/>
      <c r="O10" s="158"/>
      <c r="P10" s="158"/>
      <c r="Q10" s="158"/>
      <c r="R10" s="158"/>
      <c r="S10" s="158"/>
      <c r="T10" s="158"/>
    </row>
    <row r="11" spans="1:20" s="159" customFormat="1" ht="15.5" x14ac:dyDescent="0.35">
      <c r="A11" s="173"/>
      <c r="B11" s="174"/>
      <c r="C11" s="175"/>
      <c r="D11" s="175">
        <v>7002</v>
      </c>
      <c r="E11" s="175" t="s">
        <v>13</v>
      </c>
      <c r="F11" s="141"/>
      <c r="G11" s="141"/>
      <c r="H11" s="141"/>
      <c r="I11" s="176"/>
      <c r="J11" s="177"/>
      <c r="K11" s="167"/>
      <c r="L11" s="167"/>
      <c r="M11" s="158"/>
      <c r="N11" s="158"/>
      <c r="O11" s="158"/>
      <c r="P11" s="158"/>
      <c r="Q11" s="158"/>
      <c r="R11" s="158"/>
      <c r="S11" s="158"/>
      <c r="T11" s="158"/>
    </row>
    <row r="12" spans="1:20" s="159" customFormat="1" ht="15.5" x14ac:dyDescent="0.35">
      <c r="A12" s="173"/>
      <c r="B12" s="174"/>
      <c r="C12" s="175"/>
      <c r="D12" s="175">
        <v>7003</v>
      </c>
      <c r="E12" s="175" t="s">
        <v>14</v>
      </c>
      <c r="F12" s="141"/>
      <c r="G12" s="141"/>
      <c r="H12" s="141"/>
      <c r="I12" s="176"/>
      <c r="J12" s="177"/>
      <c r="K12" s="167"/>
      <c r="L12" s="167"/>
      <c r="M12" s="158"/>
      <c r="N12" s="158"/>
      <c r="O12" s="158"/>
      <c r="P12" s="158"/>
      <c r="Q12" s="158"/>
      <c r="R12" s="158"/>
      <c r="S12" s="158"/>
      <c r="T12" s="158"/>
    </row>
    <row r="13" spans="1:20" s="159" customFormat="1" ht="15.5" hidden="1" x14ac:dyDescent="0.35">
      <c r="A13" s="173"/>
      <c r="B13" s="174"/>
      <c r="C13" s="175"/>
      <c r="D13" s="175">
        <v>7004</v>
      </c>
      <c r="E13" s="175" t="s">
        <v>15</v>
      </c>
      <c r="F13" s="141"/>
      <c r="G13" s="141"/>
      <c r="H13" s="141"/>
      <c r="I13" s="176"/>
      <c r="J13" s="177"/>
      <c r="K13" s="167"/>
      <c r="L13" s="167"/>
      <c r="M13" s="158"/>
      <c r="N13" s="158"/>
      <c r="O13" s="158"/>
      <c r="P13" s="158"/>
      <c r="Q13" s="158"/>
      <c r="R13" s="158"/>
      <c r="S13" s="158"/>
      <c r="T13" s="158"/>
    </row>
    <row r="14" spans="1:20" s="159" customFormat="1" ht="15.5" hidden="1" x14ac:dyDescent="0.35">
      <c r="A14" s="173"/>
      <c r="B14" s="174"/>
      <c r="C14" s="175"/>
      <c r="D14" s="175">
        <v>7008</v>
      </c>
      <c r="E14" s="175" t="s">
        <v>16</v>
      </c>
      <c r="F14" s="141"/>
      <c r="G14" s="141"/>
      <c r="H14" s="141"/>
      <c r="I14" s="176"/>
      <c r="J14" s="177"/>
      <c r="K14" s="167"/>
      <c r="L14" s="167"/>
      <c r="M14" s="158"/>
      <c r="N14" s="158"/>
      <c r="O14" s="158"/>
      <c r="P14" s="158"/>
      <c r="Q14" s="158"/>
      <c r="R14" s="158"/>
      <c r="S14" s="158"/>
      <c r="T14" s="158"/>
    </row>
    <row r="15" spans="1:20" s="159" customFormat="1" ht="15.5" hidden="1" x14ac:dyDescent="0.35">
      <c r="A15" s="178"/>
      <c r="B15" s="179"/>
      <c r="C15" s="151">
        <v>705</v>
      </c>
      <c r="D15" s="152" t="s">
        <v>17</v>
      </c>
      <c r="E15" s="153"/>
      <c r="F15" s="142"/>
      <c r="G15" s="142"/>
      <c r="H15" s="142"/>
      <c r="I15" s="171"/>
      <c r="J15" s="172"/>
      <c r="K15" s="167"/>
      <c r="L15" s="167"/>
      <c r="M15" s="158"/>
      <c r="N15" s="158"/>
      <c r="O15" s="158"/>
      <c r="P15" s="158"/>
      <c r="Q15" s="158"/>
      <c r="R15" s="158"/>
      <c r="S15" s="158"/>
      <c r="T15" s="158"/>
    </row>
    <row r="16" spans="1:20" s="159" customFormat="1" ht="15.5" x14ac:dyDescent="0.35">
      <c r="A16" s="178"/>
      <c r="B16" s="179"/>
      <c r="C16" s="151">
        <v>706</v>
      </c>
      <c r="D16" s="152" t="s">
        <v>18</v>
      </c>
      <c r="E16" s="153"/>
      <c r="F16" s="170"/>
      <c r="G16" s="170"/>
      <c r="H16" s="170"/>
      <c r="I16" s="171"/>
      <c r="J16" s="172"/>
      <c r="K16" s="167"/>
      <c r="L16" s="167"/>
      <c r="M16" s="158"/>
      <c r="N16" s="158"/>
      <c r="O16" s="158"/>
      <c r="P16" s="158"/>
      <c r="Q16" s="158"/>
      <c r="R16" s="158"/>
      <c r="S16" s="158"/>
      <c r="T16" s="158"/>
    </row>
    <row r="17" spans="1:20" s="159" customFormat="1" ht="26.15" customHeight="1" x14ac:dyDescent="0.35">
      <c r="A17" s="173"/>
      <c r="B17" s="150"/>
      <c r="C17" s="175"/>
      <c r="D17" s="175">
        <v>7065</v>
      </c>
      <c r="E17" s="175" t="s">
        <v>19</v>
      </c>
      <c r="F17" s="141"/>
      <c r="G17" s="141"/>
      <c r="H17" s="289"/>
      <c r="I17" s="176"/>
      <c r="J17" s="177"/>
      <c r="K17" s="167"/>
      <c r="L17" s="167"/>
      <c r="M17" s="158"/>
      <c r="N17" s="158"/>
      <c r="O17" s="158"/>
      <c r="P17" s="158"/>
      <c r="Q17" s="158"/>
      <c r="R17" s="158"/>
      <c r="S17" s="180"/>
      <c r="T17" s="158"/>
    </row>
    <row r="18" spans="1:20" s="159" customFormat="1" ht="28" x14ac:dyDescent="0.35">
      <c r="A18" s="173"/>
      <c r="B18" s="150"/>
      <c r="C18" s="175"/>
      <c r="D18" s="175">
        <v>70651</v>
      </c>
      <c r="E18" s="175" t="s">
        <v>313</v>
      </c>
      <c r="F18" s="141"/>
      <c r="G18" s="141"/>
      <c r="H18" s="141"/>
      <c r="I18" s="176"/>
      <c r="J18" s="177"/>
      <c r="K18" s="167"/>
      <c r="L18" s="167"/>
      <c r="M18" s="158"/>
      <c r="N18" s="158"/>
      <c r="O18" s="158"/>
      <c r="P18" s="158"/>
      <c r="Q18" s="158"/>
      <c r="R18" s="158"/>
      <c r="S18" s="180"/>
      <c r="T18" s="158"/>
    </row>
    <row r="19" spans="1:20" s="159" customFormat="1" ht="28" x14ac:dyDescent="0.35">
      <c r="A19" s="173"/>
      <c r="B19" s="150"/>
      <c r="C19" s="175"/>
      <c r="D19" s="175">
        <v>70652</v>
      </c>
      <c r="E19" s="175" t="s">
        <v>314</v>
      </c>
      <c r="F19" s="141"/>
      <c r="G19" s="141"/>
      <c r="H19" s="141"/>
      <c r="I19" s="176"/>
      <c r="J19" s="177"/>
      <c r="K19" s="167"/>
      <c r="L19" s="167"/>
      <c r="M19" s="158"/>
      <c r="N19" s="158"/>
      <c r="O19" s="158"/>
      <c r="P19" s="158"/>
      <c r="Q19" s="158"/>
      <c r="R19" s="158"/>
      <c r="S19" s="180"/>
      <c r="T19" s="158"/>
    </row>
    <row r="20" spans="1:20" s="159" customFormat="1" ht="28" x14ac:dyDescent="0.35">
      <c r="A20" s="173"/>
      <c r="B20" s="150"/>
      <c r="C20" s="175"/>
      <c r="D20" s="175">
        <v>7066</v>
      </c>
      <c r="E20" s="175" t="s">
        <v>20</v>
      </c>
      <c r="F20" s="141"/>
      <c r="G20" s="141"/>
      <c r="H20" s="141"/>
      <c r="I20" s="176" t="str">
        <f t="shared" ref="I20:I33" si="0">IF(AND(F20=0,H20=0),"",H20-F20)</f>
        <v/>
      </c>
      <c r="J20" s="177" t="str">
        <f t="shared" ref="J20:J33" si="1">IF(AND(F20=0,H20=0),"",IF(AND(F20=0,H20&lt;&gt;0),100%,I20/F20))</f>
        <v/>
      </c>
      <c r="K20" s="167"/>
      <c r="L20" s="167"/>
      <c r="M20" s="158"/>
      <c r="N20" s="158"/>
      <c r="O20" s="158"/>
      <c r="P20" s="158"/>
      <c r="Q20" s="158"/>
      <c r="R20" s="158"/>
      <c r="S20" s="180"/>
      <c r="T20" s="158"/>
    </row>
    <row r="21" spans="1:20" s="159" customFormat="1" ht="28" x14ac:dyDescent="0.35">
      <c r="A21" s="173"/>
      <c r="B21" s="150"/>
      <c r="C21" s="175"/>
      <c r="D21" s="175">
        <v>7067</v>
      </c>
      <c r="E21" s="175" t="s">
        <v>21</v>
      </c>
      <c r="F21" s="141"/>
      <c r="G21" s="141"/>
      <c r="H21" s="141"/>
      <c r="I21" s="176" t="str">
        <f t="shared" si="0"/>
        <v/>
      </c>
      <c r="J21" s="177" t="str">
        <f t="shared" si="1"/>
        <v/>
      </c>
      <c r="K21" s="167"/>
      <c r="L21" s="167"/>
      <c r="M21" s="158"/>
      <c r="N21" s="158"/>
      <c r="O21" s="158"/>
      <c r="P21" s="158"/>
      <c r="Q21" s="158"/>
      <c r="R21" s="158"/>
      <c r="S21" s="158"/>
      <c r="T21" s="158"/>
    </row>
    <row r="22" spans="1:20" s="159" customFormat="1" ht="15.5" hidden="1" x14ac:dyDescent="0.35">
      <c r="A22" s="181"/>
      <c r="B22" s="182"/>
      <c r="C22" s="151">
        <v>707</v>
      </c>
      <c r="D22" s="152" t="s">
        <v>22</v>
      </c>
      <c r="E22" s="153"/>
      <c r="F22" s="142"/>
      <c r="G22" s="142"/>
      <c r="H22" s="141"/>
      <c r="I22" s="171" t="str">
        <f t="shared" si="0"/>
        <v/>
      </c>
      <c r="J22" s="177" t="str">
        <f t="shared" si="1"/>
        <v/>
      </c>
      <c r="K22" s="167"/>
      <c r="L22" s="167"/>
      <c r="M22" s="158"/>
      <c r="N22" s="158"/>
      <c r="O22" s="158"/>
      <c r="P22" s="158"/>
      <c r="Q22" s="158"/>
      <c r="R22" s="158"/>
      <c r="S22" s="158"/>
      <c r="T22" s="158"/>
    </row>
    <row r="23" spans="1:20" s="188" customFormat="1" ht="15.5" x14ac:dyDescent="0.35">
      <c r="A23" s="183"/>
      <c r="B23" s="184"/>
      <c r="C23" s="184"/>
      <c r="D23" s="184"/>
      <c r="E23" s="185" t="s">
        <v>23</v>
      </c>
      <c r="F23" s="164">
        <f>F7+F15+F16+F22</f>
        <v>0</v>
      </c>
      <c r="G23" s="164">
        <f>G7+G15+G16+G22</f>
        <v>0</v>
      </c>
      <c r="H23" s="164">
        <f>H7+H15+H16+H22</f>
        <v>0</v>
      </c>
      <c r="I23" s="164" t="str">
        <f t="shared" si="0"/>
        <v/>
      </c>
      <c r="J23" s="172" t="str">
        <f t="shared" si="1"/>
        <v/>
      </c>
      <c r="K23" s="167"/>
      <c r="L23" s="167"/>
      <c r="M23" s="187"/>
      <c r="N23" s="187"/>
      <c r="O23" s="187"/>
      <c r="P23" s="187"/>
      <c r="Q23" s="187"/>
      <c r="R23" s="187"/>
      <c r="S23" s="187"/>
      <c r="T23" s="187"/>
    </row>
    <row r="24" spans="1:20" s="159" customFormat="1" ht="15.75" customHeight="1" x14ac:dyDescent="0.3">
      <c r="A24" s="163"/>
      <c r="B24" s="285">
        <v>71</v>
      </c>
      <c r="C24" s="337" t="s">
        <v>24</v>
      </c>
      <c r="D24" s="338"/>
      <c r="E24" s="338"/>
      <c r="F24" s="164"/>
      <c r="G24" s="164"/>
      <c r="H24" s="164"/>
      <c r="I24" s="171" t="str">
        <f t="shared" si="0"/>
        <v/>
      </c>
      <c r="J24" s="166" t="str">
        <f t="shared" si="1"/>
        <v/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</row>
    <row r="25" spans="1:20" s="159" customFormat="1" x14ac:dyDescent="0.3">
      <c r="A25" s="189"/>
      <c r="B25" s="190"/>
      <c r="C25" s="151">
        <v>718</v>
      </c>
      <c r="D25" s="152" t="s">
        <v>25</v>
      </c>
      <c r="E25" s="153"/>
      <c r="F25" s="170"/>
      <c r="G25" s="170"/>
      <c r="H25" s="170"/>
      <c r="I25" s="171"/>
      <c r="J25" s="172"/>
      <c r="K25" s="158"/>
      <c r="L25" s="158"/>
      <c r="M25" s="158"/>
      <c r="N25" s="158"/>
      <c r="O25" s="158"/>
      <c r="P25" s="158"/>
      <c r="Q25" s="158"/>
      <c r="R25" s="158"/>
      <c r="S25" s="158"/>
      <c r="T25" s="158"/>
    </row>
    <row r="26" spans="1:20" s="159" customFormat="1" x14ac:dyDescent="0.3">
      <c r="A26" s="191"/>
      <c r="B26" s="190"/>
      <c r="C26" s="192"/>
      <c r="D26" s="175">
        <v>7181</v>
      </c>
      <c r="E26" s="175" t="s">
        <v>26</v>
      </c>
      <c r="F26" s="141"/>
      <c r="G26" s="141"/>
      <c r="H26" s="141"/>
      <c r="I26" s="176"/>
      <c r="J26" s="177"/>
      <c r="K26" s="209"/>
      <c r="L26" s="158"/>
      <c r="M26" s="158"/>
      <c r="N26" s="158"/>
      <c r="O26" s="158"/>
      <c r="P26" s="158"/>
      <c r="Q26" s="158"/>
      <c r="R26" s="158"/>
      <c r="S26" s="158"/>
      <c r="T26" s="158"/>
    </row>
    <row r="27" spans="1:20" ht="28" hidden="1" x14ac:dyDescent="0.3">
      <c r="A27" s="40"/>
      <c r="B27" s="39"/>
      <c r="C27" s="41"/>
      <c r="D27" s="32">
        <v>7182</v>
      </c>
      <c r="E27" s="32" t="s">
        <v>27</v>
      </c>
      <c r="F27" s="130"/>
      <c r="G27" s="130"/>
      <c r="H27" s="130"/>
      <c r="I27" s="176" t="str">
        <f t="shared" si="0"/>
        <v/>
      </c>
      <c r="J27" s="177" t="str">
        <f t="shared" si="1"/>
        <v/>
      </c>
    </row>
    <row r="28" spans="1:20" hidden="1" x14ac:dyDescent="0.3">
      <c r="A28" s="40"/>
      <c r="B28" s="39"/>
      <c r="C28" s="41"/>
      <c r="D28" s="32">
        <v>7183</v>
      </c>
      <c r="E28" s="32" t="s">
        <v>28</v>
      </c>
      <c r="F28" s="130"/>
      <c r="G28" s="130"/>
      <c r="H28" s="130"/>
      <c r="I28" s="176" t="str">
        <f t="shared" si="0"/>
        <v/>
      </c>
      <c r="J28" s="177" t="str">
        <f t="shared" si="1"/>
        <v/>
      </c>
    </row>
    <row r="29" spans="1:20" ht="28" hidden="1" x14ac:dyDescent="0.3">
      <c r="A29" s="40"/>
      <c r="B29" s="39"/>
      <c r="C29" s="41"/>
      <c r="D29" s="32">
        <v>7188</v>
      </c>
      <c r="E29" s="32" t="s">
        <v>29</v>
      </c>
      <c r="F29" s="130"/>
      <c r="G29" s="130"/>
      <c r="H29" s="130"/>
      <c r="I29" s="176" t="str">
        <f t="shared" si="0"/>
        <v/>
      </c>
      <c r="J29" s="177" t="str">
        <f t="shared" si="1"/>
        <v/>
      </c>
    </row>
    <row r="30" spans="1:20" s="5" customFormat="1" ht="15.5" x14ac:dyDescent="0.3">
      <c r="A30" s="36"/>
      <c r="B30" s="37"/>
      <c r="C30" s="37"/>
      <c r="D30" s="37"/>
      <c r="E30" s="38" t="s">
        <v>30</v>
      </c>
      <c r="F30" s="21"/>
      <c r="G30" s="21"/>
      <c r="H30" s="21"/>
      <c r="I30" s="21"/>
      <c r="J30" s="30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customHeight="1" x14ac:dyDescent="0.3">
      <c r="A31" s="19"/>
      <c r="B31" s="286">
        <v>75</v>
      </c>
      <c r="C31" s="339" t="s">
        <v>31</v>
      </c>
      <c r="D31" s="340"/>
      <c r="E31" s="340"/>
      <c r="F31" s="20"/>
      <c r="G31" s="20"/>
      <c r="H31" s="20"/>
      <c r="I31" s="21" t="str">
        <f t="shared" si="0"/>
        <v/>
      </c>
      <c r="J31" s="22" t="str">
        <f t="shared" si="1"/>
        <v/>
      </c>
    </row>
    <row r="32" spans="1:20" s="7" customFormat="1" x14ac:dyDescent="0.3">
      <c r="A32" s="23"/>
      <c r="B32" s="42"/>
      <c r="C32" s="25">
        <v>754</v>
      </c>
      <c r="D32" s="26" t="s">
        <v>32</v>
      </c>
      <c r="E32" s="27"/>
      <c r="F32" s="131"/>
      <c r="G32" s="131"/>
      <c r="H32" s="131"/>
      <c r="I32" s="29" t="str">
        <f t="shared" si="0"/>
        <v/>
      </c>
      <c r="J32" s="30" t="str">
        <f t="shared" si="1"/>
        <v/>
      </c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s="7" customFormat="1" x14ac:dyDescent="0.3">
      <c r="A33" s="23"/>
      <c r="B33" s="42"/>
      <c r="C33" s="25">
        <v>758</v>
      </c>
      <c r="D33" s="26" t="s">
        <v>33</v>
      </c>
      <c r="E33" s="27"/>
      <c r="F33" s="28">
        <f>SUM(F34:F40)</f>
        <v>0</v>
      </c>
      <c r="G33" s="28">
        <f>SUM(G34:G40)</f>
        <v>0</v>
      </c>
      <c r="H33" s="28">
        <f>SUM(H34:H40)</f>
        <v>0</v>
      </c>
      <c r="I33" s="29" t="str">
        <f t="shared" si="0"/>
        <v/>
      </c>
      <c r="J33" s="30" t="str">
        <f t="shared" si="1"/>
        <v/>
      </c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28" x14ac:dyDescent="0.3">
      <c r="A34" s="23"/>
      <c r="B34" s="24"/>
      <c r="C34" s="31"/>
      <c r="D34" s="32">
        <v>7583</v>
      </c>
      <c r="E34" s="32" t="s">
        <v>34</v>
      </c>
      <c r="F34" s="141"/>
      <c r="G34" s="141"/>
      <c r="H34" s="141"/>
      <c r="I34" s="33"/>
      <c r="J34" s="34"/>
    </row>
    <row r="35" spans="1:20" hidden="1" x14ac:dyDescent="0.3">
      <c r="A35" s="23"/>
      <c r="B35" s="24"/>
      <c r="C35" s="31"/>
      <c r="D35" s="32">
        <v>7584</v>
      </c>
      <c r="E35" s="32" t="s">
        <v>35</v>
      </c>
      <c r="F35" s="284"/>
      <c r="G35" s="130"/>
      <c r="H35" s="284"/>
      <c r="I35" s="33"/>
      <c r="J35" s="34"/>
    </row>
    <row r="36" spans="1:20" ht="28" hidden="1" x14ac:dyDescent="0.3">
      <c r="A36" s="23"/>
      <c r="B36" s="24"/>
      <c r="C36" s="31"/>
      <c r="D36" s="32">
        <v>7585</v>
      </c>
      <c r="E36" s="32" t="s">
        <v>36</v>
      </c>
      <c r="F36" s="284"/>
      <c r="G36" s="130"/>
      <c r="H36" s="284"/>
      <c r="I36" s="33"/>
      <c r="J36" s="34"/>
    </row>
    <row r="37" spans="1:20" ht="28" hidden="1" x14ac:dyDescent="0.3">
      <c r="A37" s="43"/>
      <c r="B37" s="35"/>
      <c r="C37" s="44"/>
      <c r="D37" s="32">
        <v>7586</v>
      </c>
      <c r="E37" s="32" t="s">
        <v>37</v>
      </c>
      <c r="F37" s="284"/>
      <c r="G37" s="130"/>
      <c r="H37" s="284"/>
      <c r="I37" s="33"/>
      <c r="J37" s="34"/>
    </row>
    <row r="38" spans="1:20" ht="42" x14ac:dyDescent="0.3">
      <c r="A38" s="43"/>
      <c r="B38" s="35"/>
      <c r="C38" s="44"/>
      <c r="D38" s="32">
        <v>75861</v>
      </c>
      <c r="E38" s="32" t="s">
        <v>388</v>
      </c>
      <c r="F38" s="141"/>
      <c r="G38" s="141"/>
      <c r="H38" s="141"/>
      <c r="I38" s="33"/>
      <c r="J38" s="34"/>
    </row>
    <row r="39" spans="1:20" ht="28" x14ac:dyDescent="0.3">
      <c r="A39" s="43"/>
      <c r="B39" s="35"/>
      <c r="C39" s="44"/>
      <c r="D39" s="32">
        <v>75862</v>
      </c>
      <c r="E39" s="32" t="s">
        <v>315</v>
      </c>
      <c r="F39" s="141"/>
      <c r="G39" s="141"/>
      <c r="H39" s="141"/>
      <c r="I39" s="33"/>
      <c r="J39" s="34"/>
    </row>
    <row r="40" spans="1:20" ht="28" x14ac:dyDescent="0.3">
      <c r="A40" s="43"/>
      <c r="B40" s="35"/>
      <c r="C40" s="44"/>
      <c r="D40" s="32">
        <v>75868</v>
      </c>
      <c r="E40" s="32" t="s">
        <v>368</v>
      </c>
      <c r="F40" s="141"/>
      <c r="G40" s="130"/>
      <c r="H40" s="141"/>
      <c r="I40" s="33"/>
      <c r="J40" s="34"/>
    </row>
    <row r="41" spans="1:20" s="5" customFormat="1" ht="16" thickBot="1" x14ac:dyDescent="0.35">
      <c r="A41" s="45"/>
      <c r="B41" s="46"/>
      <c r="C41" s="46"/>
      <c r="D41" s="46"/>
      <c r="E41" s="47" t="s">
        <v>38</v>
      </c>
      <c r="F41" s="21"/>
      <c r="G41" s="21"/>
      <c r="H41" s="21"/>
      <c r="I41" s="103"/>
      <c r="J41" s="10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s="5" customFormat="1" ht="34.5" hidden="1" customHeight="1" thickBot="1" x14ac:dyDescent="0.35">
      <c r="A42" s="48"/>
      <c r="B42" s="287">
        <v>77</v>
      </c>
      <c r="C42" s="340" t="s">
        <v>39</v>
      </c>
      <c r="D42" s="340"/>
      <c r="E42" s="340"/>
      <c r="F42" s="132"/>
      <c r="G42" s="132"/>
      <c r="H42" s="132"/>
      <c r="I42" s="49"/>
      <c r="J42" s="50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9" thickTop="1" thickBot="1" x14ac:dyDescent="0.35">
      <c r="A43" s="51"/>
      <c r="B43" s="52"/>
      <c r="C43" s="52"/>
      <c r="D43" s="194"/>
      <c r="E43" s="195" t="s">
        <v>40</v>
      </c>
      <c r="F43" s="196"/>
      <c r="G43" s="196"/>
      <c r="H43" s="196"/>
      <c r="I43" s="197"/>
      <c r="J43" s="198"/>
      <c r="K43" s="230"/>
    </row>
    <row r="44" spans="1:20" ht="19" thickTop="1" thickBot="1" x14ac:dyDescent="0.35">
      <c r="A44" s="54"/>
      <c r="B44" s="55"/>
      <c r="C44" s="55"/>
      <c r="D44" s="199"/>
      <c r="E44" s="200" t="s">
        <v>41</v>
      </c>
      <c r="F44" s="201"/>
      <c r="G44" s="201"/>
      <c r="H44" s="201"/>
      <c r="I44" s="201"/>
      <c r="J44" s="202"/>
      <c r="K44" s="4"/>
      <c r="T44" s="3"/>
    </row>
    <row r="45" spans="1:20" ht="15" thickTop="1" thickBot="1" x14ac:dyDescent="0.35">
      <c r="A45" s="56"/>
      <c r="B45" s="56"/>
      <c r="C45" s="56"/>
      <c r="D45" s="56"/>
      <c r="E45" s="56"/>
      <c r="F45" s="56"/>
      <c r="G45" s="56"/>
      <c r="H45" s="290"/>
      <c r="I45" s="56"/>
      <c r="J45" s="56"/>
      <c r="K45" s="4"/>
    </row>
    <row r="46" spans="1:20" ht="24" thickTop="1" thickBot="1" x14ac:dyDescent="0.35">
      <c r="A46" s="15" t="s">
        <v>283</v>
      </c>
      <c r="B46" s="16"/>
      <c r="C46" s="16"/>
      <c r="D46" s="16"/>
      <c r="E46" s="16"/>
      <c r="F46" s="16"/>
      <c r="G46" s="17"/>
      <c r="H46" s="17"/>
      <c r="I46" s="17"/>
      <c r="J46" s="18"/>
      <c r="K46" s="4"/>
    </row>
    <row r="47" spans="1:20" ht="20.5" thickTop="1" x14ac:dyDescent="0.3">
      <c r="A47" s="57" t="s">
        <v>42</v>
      </c>
      <c r="B47" s="58"/>
      <c r="C47" s="58"/>
      <c r="D47" s="58"/>
      <c r="E47" s="59"/>
      <c r="F47" s="60"/>
      <c r="G47" s="61"/>
      <c r="H47" s="61" t="s">
        <v>43</v>
      </c>
      <c r="I47" s="61"/>
      <c r="J47" s="62"/>
    </row>
    <row r="48" spans="1:20" ht="18" x14ac:dyDescent="0.3">
      <c r="A48" s="63" t="s">
        <v>44</v>
      </c>
      <c r="B48" s="64" t="s">
        <v>45</v>
      </c>
      <c r="C48" s="65"/>
      <c r="D48" s="65"/>
      <c r="E48" s="65"/>
      <c r="F48" s="133"/>
      <c r="G48" s="133"/>
      <c r="H48" s="133"/>
      <c r="I48" s="66"/>
      <c r="J48" s="67"/>
    </row>
    <row r="49" spans="1:20" ht="15.75" customHeight="1" x14ac:dyDescent="0.3">
      <c r="A49" s="68"/>
      <c r="B49" s="286">
        <v>12</v>
      </c>
      <c r="C49" s="339" t="s">
        <v>46</v>
      </c>
      <c r="D49" s="340"/>
      <c r="E49" s="340"/>
      <c r="F49" s="20"/>
      <c r="G49" s="20"/>
      <c r="H49" s="20"/>
      <c r="I49" s="21"/>
      <c r="J49" s="22"/>
      <c r="S49" s="3"/>
      <c r="T49" s="3"/>
    </row>
    <row r="50" spans="1:20" s="5" customFormat="1" x14ac:dyDescent="0.3">
      <c r="A50" s="69"/>
      <c r="B50" s="70"/>
      <c r="C50" s="25">
        <v>121</v>
      </c>
      <c r="D50" s="26" t="s">
        <v>47</v>
      </c>
      <c r="E50" s="27"/>
      <c r="F50" s="142"/>
      <c r="G50" s="142"/>
      <c r="H50" s="142"/>
      <c r="I50" s="29"/>
      <c r="J50" s="30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5.75" customHeight="1" x14ac:dyDescent="0.3">
      <c r="A51" s="68"/>
      <c r="B51" s="286">
        <v>13</v>
      </c>
      <c r="C51" s="339" t="s">
        <v>48</v>
      </c>
      <c r="D51" s="340"/>
      <c r="E51" s="340"/>
      <c r="F51" s="134"/>
      <c r="G51" s="134"/>
      <c r="H51" s="134"/>
      <c r="I51" s="21"/>
      <c r="J51" s="22"/>
    </row>
    <row r="52" spans="1:20" ht="15.75" customHeight="1" x14ac:dyDescent="0.3">
      <c r="A52" s="68"/>
      <c r="B52" s="286">
        <v>14</v>
      </c>
      <c r="C52" s="339" t="s">
        <v>49</v>
      </c>
      <c r="D52" s="339"/>
      <c r="E52" s="339"/>
      <c r="F52" s="20"/>
      <c r="G52" s="20"/>
      <c r="H52" s="20"/>
      <c r="I52" s="21"/>
      <c r="J52" s="22"/>
    </row>
    <row r="53" spans="1:20" x14ac:dyDescent="0.3">
      <c r="A53" s="71"/>
      <c r="B53" s="72"/>
      <c r="C53" s="25">
        <v>141</v>
      </c>
      <c r="D53" s="26" t="s">
        <v>287</v>
      </c>
      <c r="E53" s="27"/>
      <c r="F53" s="28"/>
      <c r="G53" s="28"/>
      <c r="H53" s="28"/>
      <c r="I53" s="29"/>
      <c r="J53" s="30"/>
      <c r="S53" s="3"/>
    </row>
    <row r="54" spans="1:20" x14ac:dyDescent="0.3">
      <c r="A54" s="71"/>
      <c r="B54" s="72"/>
      <c r="C54" s="73"/>
      <c r="D54" s="32">
        <v>1411</v>
      </c>
      <c r="E54" s="32" t="s">
        <v>50</v>
      </c>
      <c r="F54" s="130"/>
      <c r="G54" s="130"/>
      <c r="H54" s="130"/>
      <c r="I54" s="33"/>
      <c r="J54" s="34"/>
    </row>
    <row r="55" spans="1:20" x14ac:dyDescent="0.3">
      <c r="A55" s="71"/>
      <c r="B55" s="72"/>
      <c r="C55" s="25">
        <v>142</v>
      </c>
      <c r="D55" s="26" t="s">
        <v>288</v>
      </c>
      <c r="E55" s="27"/>
      <c r="F55" s="131"/>
      <c r="G55" s="131"/>
      <c r="H55" s="131"/>
      <c r="I55" s="29"/>
      <c r="J55" s="30"/>
    </row>
    <row r="56" spans="1:20" ht="15.5" x14ac:dyDescent="0.3">
      <c r="A56" s="71"/>
      <c r="B56" s="72"/>
      <c r="C56" s="25">
        <v>148</v>
      </c>
      <c r="D56" s="26" t="s">
        <v>51</v>
      </c>
      <c r="E56" s="27"/>
      <c r="F56" s="28"/>
      <c r="G56" s="28"/>
      <c r="H56" s="28"/>
      <c r="I56" s="21"/>
      <c r="J56" s="30"/>
    </row>
    <row r="57" spans="1:20" ht="28" x14ac:dyDescent="0.3">
      <c r="A57" s="71"/>
      <c r="B57" s="72"/>
      <c r="C57" s="73"/>
      <c r="D57" s="32">
        <v>1481</v>
      </c>
      <c r="E57" s="32" t="s">
        <v>52</v>
      </c>
      <c r="F57" s="130">
        <v>0</v>
      </c>
      <c r="G57" s="130"/>
      <c r="H57" s="284"/>
      <c r="I57" s="33" t="str">
        <f t="shared" ref="I57:I79" si="2">IF(AND(F57=0,H57=0),"",H57-F57)</f>
        <v/>
      </c>
      <c r="J57" s="30" t="str">
        <f t="shared" ref="J57:J79" si="3">IF(AND(F57=0,H57=0),"",IF(AND(F57=0,H57&lt;&gt;0),100%,I57/F57))</f>
        <v/>
      </c>
    </row>
    <row r="58" spans="1:20" ht="28" x14ac:dyDescent="0.3">
      <c r="A58" s="71"/>
      <c r="B58" s="72"/>
      <c r="C58" s="73"/>
      <c r="D58" s="32">
        <v>1482</v>
      </c>
      <c r="E58" s="32" t="s">
        <v>53</v>
      </c>
      <c r="F58" s="130"/>
      <c r="G58" s="130"/>
      <c r="H58" s="284"/>
      <c r="I58" s="33" t="str">
        <f t="shared" si="2"/>
        <v/>
      </c>
      <c r="J58" s="30" t="str">
        <f t="shared" si="3"/>
        <v/>
      </c>
    </row>
    <row r="59" spans="1:20" ht="28" x14ac:dyDescent="0.3">
      <c r="A59" s="71"/>
      <c r="B59" s="72"/>
      <c r="C59" s="73"/>
      <c r="D59" s="32">
        <v>1483</v>
      </c>
      <c r="E59" s="32" t="s">
        <v>369</v>
      </c>
      <c r="F59" s="141"/>
      <c r="G59" s="130"/>
      <c r="H59" s="141"/>
      <c r="I59" s="296"/>
      <c r="J59" s="34"/>
    </row>
    <row r="60" spans="1:20" ht="28" x14ac:dyDescent="0.3">
      <c r="A60" s="71"/>
      <c r="B60" s="72"/>
      <c r="C60" s="73"/>
      <c r="D60" s="32">
        <v>1488</v>
      </c>
      <c r="E60" s="32" t="s">
        <v>370</v>
      </c>
      <c r="F60" s="141"/>
      <c r="G60" s="130"/>
      <c r="H60" s="141"/>
      <c r="I60" s="296"/>
      <c r="J60" s="34"/>
    </row>
    <row r="61" spans="1:20" ht="15.5" x14ac:dyDescent="0.3">
      <c r="A61" s="45"/>
      <c r="B61" s="46"/>
      <c r="C61" s="46"/>
      <c r="D61" s="46"/>
      <c r="E61" s="38" t="s">
        <v>54</v>
      </c>
      <c r="F61" s="21"/>
      <c r="G61" s="21"/>
      <c r="H61" s="21"/>
      <c r="I61" s="103"/>
      <c r="J61" s="30"/>
    </row>
    <row r="62" spans="1:20" ht="15.5" hidden="1" x14ac:dyDescent="0.3">
      <c r="A62" s="76"/>
      <c r="B62" s="286">
        <v>15</v>
      </c>
      <c r="C62" s="339" t="s">
        <v>55</v>
      </c>
      <c r="D62" s="340"/>
      <c r="E62" s="340"/>
      <c r="F62" s="20"/>
      <c r="G62" s="20"/>
      <c r="H62" s="20"/>
      <c r="I62" s="21" t="str">
        <f t="shared" si="2"/>
        <v/>
      </c>
      <c r="J62" s="30" t="str">
        <f t="shared" si="3"/>
        <v/>
      </c>
    </row>
    <row r="63" spans="1:20" ht="15.5" hidden="1" x14ac:dyDescent="0.3">
      <c r="A63" s="68"/>
      <c r="B63" s="286">
        <v>16</v>
      </c>
      <c r="C63" s="339" t="s">
        <v>56</v>
      </c>
      <c r="D63" s="340"/>
      <c r="E63" s="340"/>
      <c r="F63" s="20">
        <f>SUM(F64:F71)</f>
        <v>0</v>
      </c>
      <c r="G63" s="20">
        <f>SUM(G64:G71)</f>
        <v>0</v>
      </c>
      <c r="H63" s="20">
        <f>SUM(H64:H71)</f>
        <v>0</v>
      </c>
      <c r="I63" s="21" t="str">
        <f t="shared" si="2"/>
        <v/>
      </c>
      <c r="J63" s="30" t="str">
        <f t="shared" si="3"/>
        <v/>
      </c>
    </row>
    <row r="64" spans="1:20" hidden="1" x14ac:dyDescent="0.3">
      <c r="A64" s="69"/>
      <c r="B64" s="72"/>
      <c r="C64" s="25">
        <v>161</v>
      </c>
      <c r="D64" s="26" t="s">
        <v>57</v>
      </c>
      <c r="E64" s="27"/>
      <c r="F64" s="131"/>
      <c r="G64" s="131"/>
      <c r="H64" s="131"/>
      <c r="I64" s="29" t="str">
        <f t="shared" si="2"/>
        <v/>
      </c>
      <c r="J64" s="30" t="str">
        <f t="shared" si="3"/>
        <v/>
      </c>
    </row>
    <row r="65" spans="1:10" hidden="1" x14ac:dyDescent="0.3">
      <c r="A65" s="69"/>
      <c r="B65" s="72"/>
      <c r="C65" s="25">
        <v>162</v>
      </c>
      <c r="D65" s="26" t="s">
        <v>58</v>
      </c>
      <c r="E65" s="27"/>
      <c r="F65" s="131"/>
      <c r="G65" s="131"/>
      <c r="H65" s="131"/>
      <c r="I65" s="29" t="str">
        <f t="shared" si="2"/>
        <v/>
      </c>
      <c r="J65" s="30" t="str">
        <f t="shared" si="3"/>
        <v/>
      </c>
    </row>
    <row r="66" spans="1:10" hidden="1" x14ac:dyDescent="0.3">
      <c r="A66" s="69"/>
      <c r="B66" s="72"/>
      <c r="C66" s="25">
        <v>163</v>
      </c>
      <c r="D66" s="26" t="s">
        <v>59</v>
      </c>
      <c r="E66" s="27"/>
      <c r="F66" s="131"/>
      <c r="G66" s="131"/>
      <c r="H66" s="131"/>
      <c r="I66" s="29" t="str">
        <f t="shared" si="2"/>
        <v/>
      </c>
      <c r="J66" s="30" t="str">
        <f t="shared" si="3"/>
        <v/>
      </c>
    </row>
    <row r="67" spans="1:10" hidden="1" x14ac:dyDescent="0.3">
      <c r="A67" s="69"/>
      <c r="B67" s="72"/>
      <c r="C67" s="25">
        <v>164</v>
      </c>
      <c r="D67" s="26" t="s">
        <v>60</v>
      </c>
      <c r="E67" s="27"/>
      <c r="F67" s="131"/>
      <c r="G67" s="131"/>
      <c r="H67" s="131"/>
      <c r="I67" s="29" t="str">
        <f t="shared" si="2"/>
        <v/>
      </c>
      <c r="J67" s="30" t="str">
        <f t="shared" si="3"/>
        <v/>
      </c>
    </row>
    <row r="68" spans="1:10" hidden="1" x14ac:dyDescent="0.3">
      <c r="A68" s="69"/>
      <c r="B68" s="72"/>
      <c r="C68" s="25">
        <v>165</v>
      </c>
      <c r="D68" s="26" t="s">
        <v>61</v>
      </c>
      <c r="E68" s="27"/>
      <c r="F68" s="131"/>
      <c r="G68" s="131"/>
      <c r="H68" s="131"/>
      <c r="I68" s="29" t="str">
        <f t="shared" si="2"/>
        <v/>
      </c>
      <c r="J68" s="30" t="str">
        <f t="shared" si="3"/>
        <v/>
      </c>
    </row>
    <row r="69" spans="1:10" hidden="1" x14ac:dyDescent="0.3">
      <c r="A69" s="69"/>
      <c r="B69" s="72"/>
      <c r="C69" s="25">
        <v>166</v>
      </c>
      <c r="D69" s="26" t="s">
        <v>62</v>
      </c>
      <c r="E69" s="27"/>
      <c r="F69" s="131"/>
      <c r="G69" s="131"/>
      <c r="H69" s="131"/>
      <c r="I69" s="29" t="str">
        <f t="shared" si="2"/>
        <v/>
      </c>
      <c r="J69" s="30" t="str">
        <f t="shared" si="3"/>
        <v/>
      </c>
    </row>
    <row r="70" spans="1:10" hidden="1" x14ac:dyDescent="0.3">
      <c r="A70" s="69"/>
      <c r="B70" s="72"/>
      <c r="C70" s="25">
        <v>167</v>
      </c>
      <c r="D70" s="26" t="s">
        <v>63</v>
      </c>
      <c r="E70" s="27"/>
      <c r="F70" s="131"/>
      <c r="G70" s="131"/>
      <c r="H70" s="131"/>
      <c r="I70" s="29" t="str">
        <f t="shared" si="2"/>
        <v/>
      </c>
      <c r="J70" s="30" t="str">
        <f t="shared" si="3"/>
        <v/>
      </c>
    </row>
    <row r="71" spans="1:10" hidden="1" x14ac:dyDescent="0.3">
      <c r="A71" s="69"/>
      <c r="B71" s="72"/>
      <c r="C71" s="25">
        <v>168</v>
      </c>
      <c r="D71" s="26" t="s">
        <v>64</v>
      </c>
      <c r="E71" s="27"/>
      <c r="F71" s="131"/>
      <c r="G71" s="131"/>
      <c r="H71" s="131"/>
      <c r="I71" s="29" t="str">
        <f t="shared" si="2"/>
        <v/>
      </c>
      <c r="J71" s="30" t="str">
        <f t="shared" si="3"/>
        <v/>
      </c>
    </row>
    <row r="72" spans="1:10" ht="15.5" hidden="1" x14ac:dyDescent="0.3">
      <c r="A72" s="68"/>
      <c r="B72" s="286">
        <v>17</v>
      </c>
      <c r="C72" s="339" t="s">
        <v>65</v>
      </c>
      <c r="D72" s="340"/>
      <c r="E72" s="340"/>
      <c r="F72" s="20">
        <f>SUM(F73:F76)</f>
        <v>0</v>
      </c>
      <c r="G72" s="20">
        <f t="shared" ref="G72:H72" si="4">SUM(G73:G76)</f>
        <v>0</v>
      </c>
      <c r="H72" s="20">
        <f t="shared" si="4"/>
        <v>0</v>
      </c>
      <c r="I72" s="21" t="str">
        <f t="shared" si="2"/>
        <v/>
      </c>
      <c r="J72" s="30" t="str">
        <f t="shared" si="3"/>
        <v/>
      </c>
    </row>
    <row r="73" spans="1:10" hidden="1" x14ac:dyDescent="0.3">
      <c r="A73" s="71"/>
      <c r="B73" s="72"/>
      <c r="C73" s="25">
        <v>172</v>
      </c>
      <c r="D73" s="26" t="s">
        <v>66</v>
      </c>
      <c r="E73" s="27"/>
      <c r="F73" s="131"/>
      <c r="G73" s="131"/>
      <c r="H73" s="131"/>
      <c r="I73" s="29" t="str">
        <f t="shared" si="2"/>
        <v/>
      </c>
      <c r="J73" s="30" t="str">
        <f t="shared" si="3"/>
        <v/>
      </c>
    </row>
    <row r="74" spans="1:10" hidden="1" x14ac:dyDescent="0.3">
      <c r="A74" s="71"/>
      <c r="B74" s="72"/>
      <c r="C74" s="25">
        <v>173</v>
      </c>
      <c r="D74" s="26" t="s">
        <v>67</v>
      </c>
      <c r="E74" s="27"/>
      <c r="F74" s="131"/>
      <c r="G74" s="131"/>
      <c r="H74" s="131"/>
      <c r="I74" s="29" t="str">
        <f t="shared" si="2"/>
        <v/>
      </c>
      <c r="J74" s="30" t="str">
        <f t="shared" si="3"/>
        <v/>
      </c>
    </row>
    <row r="75" spans="1:10" hidden="1" x14ac:dyDescent="0.3">
      <c r="A75" s="71"/>
      <c r="B75" s="72"/>
      <c r="C75" s="25">
        <v>176</v>
      </c>
      <c r="D75" s="26" t="s">
        <v>62</v>
      </c>
      <c r="E75" s="27"/>
      <c r="F75" s="131"/>
      <c r="G75" s="131"/>
      <c r="H75" s="131"/>
      <c r="I75" s="29" t="str">
        <f t="shared" si="2"/>
        <v/>
      </c>
      <c r="J75" s="30" t="str">
        <f t="shared" si="3"/>
        <v/>
      </c>
    </row>
    <row r="76" spans="1:10" hidden="1" x14ac:dyDescent="0.3">
      <c r="A76" s="71"/>
      <c r="B76" s="72"/>
      <c r="C76" s="25">
        <v>178</v>
      </c>
      <c r="D76" s="26" t="s">
        <v>68</v>
      </c>
      <c r="E76" s="27"/>
      <c r="F76" s="131"/>
      <c r="G76" s="131"/>
      <c r="H76" s="131"/>
      <c r="I76" s="29" t="str">
        <f t="shared" si="2"/>
        <v/>
      </c>
      <c r="J76" s="30" t="str">
        <f t="shared" si="3"/>
        <v/>
      </c>
    </row>
    <row r="77" spans="1:10" ht="15.5" hidden="1" x14ac:dyDescent="0.3">
      <c r="A77" s="68"/>
      <c r="B77" s="286">
        <v>18</v>
      </c>
      <c r="C77" s="339" t="s">
        <v>289</v>
      </c>
      <c r="D77" s="340"/>
      <c r="E77" s="340"/>
      <c r="F77" s="134"/>
      <c r="G77" s="134"/>
      <c r="H77" s="134"/>
      <c r="I77" s="21" t="str">
        <f>IF(AND(F77=0,H77=0),"",H77-F77)</f>
        <v/>
      </c>
      <c r="J77" s="30" t="str">
        <f t="shared" si="3"/>
        <v/>
      </c>
    </row>
    <row r="78" spans="1:10" ht="15.5" hidden="1" x14ac:dyDescent="0.3">
      <c r="A78" s="68"/>
      <c r="B78" s="286">
        <v>19</v>
      </c>
      <c r="C78" s="339" t="s">
        <v>69</v>
      </c>
      <c r="D78" s="340"/>
      <c r="E78" s="340"/>
      <c r="F78" s="20">
        <f>SUM(F79)</f>
        <v>0</v>
      </c>
      <c r="G78" s="20">
        <f t="shared" ref="G78:H78" si="5">SUM(G79)</f>
        <v>0</v>
      </c>
      <c r="H78" s="20">
        <f t="shared" si="5"/>
        <v>0</v>
      </c>
      <c r="I78" s="21" t="str">
        <f t="shared" si="2"/>
        <v/>
      </c>
      <c r="J78" s="30" t="str">
        <f t="shared" si="3"/>
        <v/>
      </c>
    </row>
    <row r="79" spans="1:10" ht="14.5" thickBot="1" x14ac:dyDescent="0.35">
      <c r="A79" s="71"/>
      <c r="B79" s="72"/>
      <c r="C79" s="25">
        <v>190</v>
      </c>
      <c r="D79" s="26" t="s">
        <v>70</v>
      </c>
      <c r="E79" s="27"/>
      <c r="F79" s="131"/>
      <c r="G79" s="131"/>
      <c r="H79" s="131"/>
      <c r="I79" s="29" t="str">
        <f t="shared" si="2"/>
        <v/>
      </c>
      <c r="J79" s="30" t="str">
        <f t="shared" si="3"/>
        <v/>
      </c>
    </row>
    <row r="80" spans="1:10" ht="17.5" thickTop="1" thickBot="1" x14ac:dyDescent="0.35">
      <c r="A80" s="203"/>
      <c r="B80" s="194"/>
      <c r="C80" s="194"/>
      <c r="D80" s="194"/>
      <c r="E80" s="195" t="s">
        <v>71</v>
      </c>
      <c r="F80" s="197"/>
      <c r="G80" s="197"/>
      <c r="H80" s="197"/>
      <c r="I80" s="197"/>
      <c r="J80" s="198"/>
    </row>
    <row r="81" spans="1:21" ht="17.5" thickTop="1" thickBot="1" x14ac:dyDescent="0.35">
      <c r="A81" s="204"/>
      <c r="B81" s="199"/>
      <c r="C81" s="199"/>
      <c r="D81" s="199"/>
      <c r="E81" s="205" t="s">
        <v>72</v>
      </c>
      <c r="F81" s="201"/>
      <c r="G81" s="201"/>
      <c r="H81" s="201"/>
      <c r="I81" s="201"/>
      <c r="J81" s="202"/>
    </row>
    <row r="82" spans="1:21" ht="16.5" thickTop="1" thickBot="1" x14ac:dyDescent="0.35">
      <c r="A82" s="77"/>
      <c r="B82" s="77"/>
      <c r="C82" s="77"/>
      <c r="D82" s="77"/>
      <c r="E82" s="77"/>
      <c r="F82" s="77"/>
      <c r="G82" s="77"/>
      <c r="H82" s="77"/>
      <c r="I82" s="77"/>
      <c r="J82" s="78"/>
      <c r="U82" s="8">
        <v>4</v>
      </c>
    </row>
    <row r="83" spans="1:21" ht="26" thickTop="1" thickBot="1" x14ac:dyDescent="0.35">
      <c r="A83" s="79"/>
      <c r="B83" s="80"/>
      <c r="C83" s="80"/>
      <c r="D83" s="80"/>
      <c r="E83" s="80"/>
      <c r="F83" s="81"/>
      <c r="G83" s="80"/>
      <c r="H83" s="80"/>
      <c r="I83" s="80"/>
      <c r="J83" s="82"/>
    </row>
    <row r="84" spans="1:21" ht="20" thickTop="1" thickBot="1" x14ac:dyDescent="0.35">
      <c r="A84" s="83"/>
      <c r="B84" s="84"/>
      <c r="C84" s="84"/>
      <c r="D84" s="84" t="s">
        <v>73</v>
      </c>
      <c r="E84" s="84"/>
      <c r="F84" s="53"/>
      <c r="G84" s="53"/>
      <c r="H84" s="53"/>
      <c r="I84" s="53"/>
      <c r="J84" s="193"/>
    </row>
    <row r="85" spans="1:21" ht="20" thickTop="1" thickBot="1" x14ac:dyDescent="0.35">
      <c r="A85" s="83"/>
      <c r="B85" s="84"/>
      <c r="C85" s="84"/>
      <c r="D85" s="84" t="s">
        <v>74</v>
      </c>
      <c r="E85" s="84"/>
      <c r="F85" s="53"/>
      <c r="G85" s="53"/>
      <c r="H85" s="53"/>
      <c r="I85" s="53"/>
      <c r="J85" s="193"/>
    </row>
    <row r="86" spans="1:21" ht="20" thickTop="1" thickBot="1" x14ac:dyDescent="0.35">
      <c r="A86" s="83"/>
      <c r="B86" s="84"/>
      <c r="C86" s="84"/>
      <c r="D86" s="84" t="s">
        <v>75</v>
      </c>
      <c r="E86" s="84"/>
      <c r="F86" s="53"/>
      <c r="G86" s="53"/>
      <c r="H86" s="53"/>
      <c r="I86" s="53"/>
      <c r="J86" s="193"/>
      <c r="K86" s="3"/>
    </row>
    <row r="87" spans="1:21" ht="16.5" thickTop="1" thickBot="1" x14ac:dyDescent="0.35">
      <c r="A87" s="353"/>
      <c r="B87" s="353"/>
      <c r="C87" s="353"/>
      <c r="D87" s="353"/>
      <c r="E87" s="353"/>
      <c r="F87" s="353"/>
      <c r="G87" s="85"/>
      <c r="H87" s="86"/>
      <c r="I87" s="86"/>
      <c r="J87" s="86"/>
    </row>
    <row r="88" spans="1:21" ht="24" thickTop="1" thickBot="1" x14ac:dyDescent="0.35">
      <c r="A88" s="15" t="s">
        <v>290</v>
      </c>
      <c r="B88" s="16"/>
      <c r="C88" s="16"/>
      <c r="D88" s="16"/>
      <c r="E88" s="16"/>
      <c r="F88" s="16"/>
      <c r="G88" s="17"/>
      <c r="H88" s="17"/>
      <c r="I88" s="17"/>
      <c r="J88" s="18"/>
    </row>
    <row r="89" spans="1:21" ht="20.5" thickTop="1" x14ac:dyDescent="0.3">
      <c r="A89" s="87" t="s">
        <v>76</v>
      </c>
      <c r="B89" s="88"/>
      <c r="C89" s="88"/>
      <c r="D89" s="88"/>
      <c r="E89" s="89"/>
      <c r="F89" s="60"/>
      <c r="G89" s="61"/>
      <c r="H89" s="61"/>
      <c r="I89" s="61"/>
      <c r="J89" s="62"/>
    </row>
    <row r="90" spans="1:21" ht="18" x14ac:dyDescent="0.3">
      <c r="A90" s="63" t="s">
        <v>77</v>
      </c>
      <c r="B90" s="90" t="s">
        <v>78</v>
      </c>
      <c r="C90" s="91"/>
      <c r="D90" s="91"/>
      <c r="E90" s="91"/>
      <c r="F90" s="66"/>
      <c r="G90" s="66"/>
      <c r="H90" s="66"/>
      <c r="I90" s="66"/>
      <c r="J90" s="67"/>
    </row>
    <row r="91" spans="1:21" ht="15.75" customHeight="1" x14ac:dyDescent="0.3">
      <c r="A91" s="92"/>
      <c r="B91" s="286">
        <v>60</v>
      </c>
      <c r="C91" s="339" t="s">
        <v>79</v>
      </c>
      <c r="D91" s="340"/>
      <c r="E91" s="340"/>
      <c r="F91" s="20"/>
      <c r="G91" s="20"/>
      <c r="H91" s="20"/>
      <c r="I91" s="21"/>
      <c r="J91" s="22"/>
    </row>
    <row r="92" spans="1:21" x14ac:dyDescent="0.3">
      <c r="A92" s="93"/>
      <c r="B92" s="94"/>
      <c r="C92" s="25">
        <v>604</v>
      </c>
      <c r="D92" s="26" t="s">
        <v>80</v>
      </c>
      <c r="E92" s="27"/>
      <c r="F92" s="28"/>
      <c r="G92" s="28"/>
      <c r="H92" s="28"/>
      <c r="I92" s="29"/>
      <c r="J92" s="30"/>
    </row>
    <row r="93" spans="1:21" x14ac:dyDescent="0.3">
      <c r="A93" s="93"/>
      <c r="B93" s="72"/>
      <c r="C93" s="73"/>
      <c r="D93" s="32">
        <v>6041</v>
      </c>
      <c r="E93" s="32" t="s">
        <v>81</v>
      </c>
      <c r="F93" s="141"/>
      <c r="G93" s="141"/>
      <c r="H93" s="141"/>
      <c r="I93" s="33"/>
      <c r="J93" s="34"/>
    </row>
    <row r="94" spans="1:21" x14ac:dyDescent="0.3">
      <c r="A94" s="93"/>
      <c r="B94" s="72"/>
      <c r="C94" s="73"/>
      <c r="D94" s="32">
        <v>60411</v>
      </c>
      <c r="E94" s="32" t="s">
        <v>82</v>
      </c>
      <c r="F94" s="141"/>
      <c r="G94" s="141"/>
      <c r="H94" s="141"/>
      <c r="I94" s="33"/>
      <c r="J94" s="34"/>
    </row>
    <row r="95" spans="1:21" hidden="1" x14ac:dyDescent="0.3">
      <c r="A95" s="93"/>
      <c r="B95" s="72"/>
      <c r="C95" s="73"/>
      <c r="D95" s="32">
        <v>60412</v>
      </c>
      <c r="E95" s="32" t="s">
        <v>83</v>
      </c>
      <c r="F95" s="141"/>
      <c r="G95" s="141"/>
      <c r="H95" s="141"/>
      <c r="I95" s="33"/>
      <c r="J95" s="34"/>
    </row>
    <row r="96" spans="1:21" hidden="1" x14ac:dyDescent="0.3">
      <c r="A96" s="93"/>
      <c r="B96" s="72"/>
      <c r="C96" s="73"/>
      <c r="D96" s="32">
        <v>60413</v>
      </c>
      <c r="E96" s="32" t="s">
        <v>84</v>
      </c>
      <c r="F96" s="141"/>
      <c r="G96" s="141"/>
      <c r="H96" s="141"/>
      <c r="I96" s="33"/>
      <c r="J96" s="34"/>
    </row>
    <row r="97" spans="1:10" hidden="1" x14ac:dyDescent="0.3">
      <c r="A97" s="93"/>
      <c r="B97" s="72"/>
      <c r="C97" s="73"/>
      <c r="D97" s="32">
        <v>6042</v>
      </c>
      <c r="E97" s="32" t="s">
        <v>85</v>
      </c>
      <c r="F97" s="141"/>
      <c r="G97" s="141"/>
      <c r="H97" s="141"/>
      <c r="I97" s="33"/>
      <c r="J97" s="34"/>
    </row>
    <row r="98" spans="1:10" x14ac:dyDescent="0.3">
      <c r="A98" s="93"/>
      <c r="B98" s="72"/>
      <c r="C98" s="73"/>
      <c r="D98" s="32">
        <v>6043</v>
      </c>
      <c r="E98" s="32" t="s">
        <v>86</v>
      </c>
      <c r="F98" s="141"/>
      <c r="G98" s="141"/>
      <c r="H98" s="141"/>
      <c r="I98" s="33"/>
      <c r="J98" s="34"/>
    </row>
    <row r="99" spans="1:10" hidden="1" x14ac:dyDescent="0.3">
      <c r="A99" s="93"/>
      <c r="B99" s="95"/>
      <c r="C99" s="73"/>
      <c r="D99" s="32">
        <v>6044</v>
      </c>
      <c r="E99" s="32" t="s">
        <v>87</v>
      </c>
      <c r="F99" s="141"/>
      <c r="G99" s="141"/>
      <c r="H99" s="141"/>
      <c r="I99" s="33"/>
      <c r="J99" s="34"/>
    </row>
    <row r="100" spans="1:10" x14ac:dyDescent="0.3">
      <c r="A100" s="93"/>
      <c r="B100" s="72"/>
      <c r="C100" s="73"/>
      <c r="D100" s="32">
        <v>6047</v>
      </c>
      <c r="E100" s="32" t="s">
        <v>88</v>
      </c>
      <c r="F100" s="141"/>
      <c r="G100" s="141"/>
      <c r="H100" s="141"/>
      <c r="I100" s="33"/>
      <c r="J100" s="34"/>
    </row>
    <row r="101" spans="1:10" x14ac:dyDescent="0.3">
      <c r="A101" s="93"/>
      <c r="B101" s="72"/>
      <c r="C101" s="73"/>
      <c r="D101" s="32">
        <v>6048</v>
      </c>
      <c r="E101" s="32" t="s">
        <v>392</v>
      </c>
      <c r="F101" s="141"/>
      <c r="G101" s="141"/>
      <c r="H101" s="141"/>
      <c r="I101" s="33"/>
      <c r="J101" s="34"/>
    </row>
    <row r="102" spans="1:10" ht="15.75" customHeight="1" x14ac:dyDescent="0.3">
      <c r="A102" s="96"/>
      <c r="B102" s="72"/>
      <c r="C102" s="73"/>
      <c r="D102" s="32">
        <v>60481</v>
      </c>
      <c r="E102" s="32" t="s">
        <v>89</v>
      </c>
      <c r="F102" s="141"/>
      <c r="G102" s="130"/>
      <c r="H102" s="141"/>
      <c r="I102" s="33"/>
      <c r="J102" s="34"/>
    </row>
    <row r="103" spans="1:10" x14ac:dyDescent="0.3">
      <c r="A103" s="97"/>
      <c r="B103" s="98"/>
      <c r="C103" s="25">
        <v>605</v>
      </c>
      <c r="D103" s="26" t="s">
        <v>90</v>
      </c>
      <c r="E103" s="27"/>
      <c r="F103" s="28"/>
      <c r="G103" s="28"/>
      <c r="H103" s="28"/>
      <c r="I103" s="29"/>
      <c r="J103" s="30"/>
    </row>
    <row r="104" spans="1:10" ht="28" x14ac:dyDescent="0.3">
      <c r="A104" s="93"/>
      <c r="B104" s="72"/>
      <c r="C104" s="73"/>
      <c r="D104" s="32">
        <v>6051</v>
      </c>
      <c r="E104" s="32" t="s">
        <v>91</v>
      </c>
      <c r="F104" s="141"/>
      <c r="G104" s="141"/>
      <c r="H104" s="141"/>
      <c r="I104" s="33"/>
      <c r="J104" s="34"/>
    </row>
    <row r="105" spans="1:10" s="317" customFormat="1" x14ac:dyDescent="0.3">
      <c r="A105" s="320"/>
      <c r="B105" s="321"/>
      <c r="C105" s="322"/>
      <c r="D105" s="32">
        <v>60511</v>
      </c>
      <c r="E105" s="32" t="s">
        <v>393</v>
      </c>
      <c r="F105" s="141"/>
      <c r="G105" s="141"/>
      <c r="H105" s="141"/>
      <c r="I105" s="33"/>
      <c r="J105" s="34"/>
    </row>
    <row r="106" spans="1:10" ht="28" x14ac:dyDescent="0.3">
      <c r="A106" s="320"/>
      <c r="B106" s="321"/>
      <c r="C106" s="322"/>
      <c r="D106" s="32">
        <v>60512</v>
      </c>
      <c r="E106" s="32" t="s">
        <v>92</v>
      </c>
      <c r="F106" s="141"/>
      <c r="G106" s="141"/>
      <c r="H106" s="141"/>
      <c r="I106" s="33"/>
      <c r="J106" s="34"/>
    </row>
    <row r="107" spans="1:10" s="317" customFormat="1" ht="28" x14ac:dyDescent="0.3">
      <c r="A107" s="320"/>
      <c r="B107" s="323"/>
      <c r="C107" s="322"/>
      <c r="D107" s="32">
        <v>6052</v>
      </c>
      <c r="E107" s="32" t="s">
        <v>93</v>
      </c>
      <c r="F107" s="141"/>
      <c r="G107" s="141"/>
      <c r="H107" s="141"/>
      <c r="I107" s="33"/>
      <c r="J107" s="34"/>
    </row>
    <row r="108" spans="1:10" ht="28" x14ac:dyDescent="0.3">
      <c r="A108" s="93"/>
      <c r="B108" s="72"/>
      <c r="C108" s="73"/>
      <c r="D108" s="32">
        <v>6053</v>
      </c>
      <c r="E108" s="32" t="s">
        <v>94</v>
      </c>
      <c r="F108" s="141"/>
      <c r="G108" s="141"/>
      <c r="H108" s="141"/>
      <c r="I108" s="33"/>
      <c r="J108" s="34"/>
    </row>
    <row r="109" spans="1:10" x14ac:dyDescent="0.3">
      <c r="A109" s="93"/>
      <c r="B109" s="72"/>
      <c r="C109" s="73"/>
      <c r="D109" s="32">
        <v>60531</v>
      </c>
      <c r="E109" s="32" t="s">
        <v>95</v>
      </c>
      <c r="F109" s="141"/>
      <c r="G109" s="141"/>
      <c r="H109" s="141"/>
      <c r="I109" s="33"/>
      <c r="J109" s="34"/>
    </row>
    <row r="110" spans="1:10" x14ac:dyDescent="0.3">
      <c r="A110" s="93"/>
      <c r="B110" s="72"/>
      <c r="C110" s="73"/>
      <c r="D110" s="32">
        <v>60532</v>
      </c>
      <c r="E110" s="32" t="s">
        <v>96</v>
      </c>
      <c r="F110" s="141"/>
      <c r="G110" s="141"/>
      <c r="H110" s="141"/>
      <c r="I110" s="33"/>
      <c r="J110" s="34"/>
    </row>
    <row r="111" spans="1:10" x14ac:dyDescent="0.3">
      <c r="A111" s="93"/>
      <c r="B111" s="95"/>
      <c r="C111" s="73"/>
      <c r="D111" s="32">
        <v>60538</v>
      </c>
      <c r="E111" s="32" t="s">
        <v>97</v>
      </c>
      <c r="F111" s="141"/>
      <c r="G111" s="141"/>
      <c r="H111" s="141"/>
      <c r="I111" s="33"/>
      <c r="J111" s="34"/>
    </row>
    <row r="112" spans="1:10" ht="28" hidden="1" x14ac:dyDescent="0.3">
      <c r="A112" s="93"/>
      <c r="B112" s="72"/>
      <c r="C112" s="73"/>
      <c r="D112" s="32">
        <v>6054</v>
      </c>
      <c r="E112" s="32" t="s">
        <v>98</v>
      </c>
      <c r="F112" s="141"/>
      <c r="G112" s="141"/>
      <c r="H112" s="141"/>
      <c r="I112" s="33"/>
      <c r="J112" s="34"/>
    </row>
    <row r="113" spans="1:10" ht="28" hidden="1" x14ac:dyDescent="0.3">
      <c r="A113" s="93"/>
      <c r="B113" s="72"/>
      <c r="C113" s="73"/>
      <c r="D113" s="32">
        <v>6055</v>
      </c>
      <c r="E113" s="32" t="s">
        <v>99</v>
      </c>
      <c r="F113" s="141"/>
      <c r="G113" s="141"/>
      <c r="H113" s="141"/>
      <c r="I113" s="33"/>
      <c r="J113" s="34"/>
    </row>
    <row r="114" spans="1:10" ht="28" x14ac:dyDescent="0.3">
      <c r="A114" s="93"/>
      <c r="B114" s="72"/>
      <c r="C114" s="73"/>
      <c r="D114" s="32">
        <v>6056</v>
      </c>
      <c r="E114" s="32" t="s">
        <v>100</v>
      </c>
      <c r="F114" s="141"/>
      <c r="G114" s="141"/>
      <c r="H114" s="141"/>
      <c r="I114" s="33"/>
      <c r="J114" s="34"/>
    </row>
    <row r="115" spans="1:10" ht="28" x14ac:dyDescent="0.3">
      <c r="A115" s="99"/>
      <c r="B115" s="72"/>
      <c r="C115" s="73"/>
      <c r="D115" s="32">
        <v>6057</v>
      </c>
      <c r="E115" s="32" t="s">
        <v>101</v>
      </c>
      <c r="F115" s="141"/>
      <c r="G115" s="141"/>
      <c r="H115" s="141"/>
      <c r="I115" s="33"/>
      <c r="J115" s="34"/>
    </row>
    <row r="116" spans="1:10" ht="28" x14ac:dyDescent="0.3">
      <c r="A116" s="100"/>
      <c r="B116" s="74"/>
      <c r="C116" s="75"/>
      <c r="D116" s="32">
        <v>6058</v>
      </c>
      <c r="E116" s="32" t="s">
        <v>102</v>
      </c>
      <c r="F116" s="130"/>
      <c r="G116" s="130"/>
      <c r="H116" s="141"/>
      <c r="I116" s="33"/>
      <c r="J116" s="34"/>
    </row>
    <row r="117" spans="1:10" ht="15.5" x14ac:dyDescent="0.3">
      <c r="A117" s="45"/>
      <c r="B117" s="46"/>
      <c r="C117" s="46"/>
      <c r="D117" s="101"/>
      <c r="E117" s="102" t="s">
        <v>103</v>
      </c>
      <c r="F117" s="21"/>
      <c r="G117" s="21"/>
      <c r="H117" s="21"/>
      <c r="I117" s="21"/>
      <c r="J117" s="30"/>
    </row>
    <row r="118" spans="1:10" ht="15.75" customHeight="1" x14ac:dyDescent="0.3">
      <c r="A118" s="214"/>
      <c r="B118" s="286">
        <v>61</v>
      </c>
      <c r="C118" s="339" t="s">
        <v>104</v>
      </c>
      <c r="D118" s="340"/>
      <c r="E118" s="340"/>
      <c r="F118" s="20"/>
      <c r="G118" s="20"/>
      <c r="H118" s="20"/>
      <c r="I118" s="21"/>
      <c r="J118" s="22"/>
    </row>
    <row r="119" spans="1:10" x14ac:dyDescent="0.3">
      <c r="A119" s="215"/>
      <c r="B119" s="216"/>
      <c r="C119" s="25">
        <v>614</v>
      </c>
      <c r="D119" s="26" t="s">
        <v>105</v>
      </c>
      <c r="E119" s="27"/>
      <c r="F119" s="131"/>
      <c r="G119" s="131"/>
      <c r="H119" s="131"/>
      <c r="I119" s="29"/>
      <c r="J119" s="30"/>
    </row>
    <row r="120" spans="1:10" x14ac:dyDescent="0.3">
      <c r="A120" s="215"/>
      <c r="B120" s="106"/>
      <c r="C120" s="25">
        <v>616</v>
      </c>
      <c r="D120" s="26" t="s">
        <v>106</v>
      </c>
      <c r="E120" s="27"/>
      <c r="F120" s="131"/>
      <c r="G120" s="131"/>
      <c r="H120" s="142"/>
      <c r="I120" s="29"/>
      <c r="J120" s="30"/>
    </row>
    <row r="121" spans="1:10" x14ac:dyDescent="0.3">
      <c r="A121" s="215"/>
      <c r="B121" s="106"/>
      <c r="C121" s="25">
        <v>618</v>
      </c>
      <c r="D121" s="26" t="s">
        <v>107</v>
      </c>
      <c r="E121" s="27"/>
      <c r="F121" s="28"/>
      <c r="G121" s="28"/>
      <c r="H121" s="28"/>
      <c r="I121" s="29"/>
      <c r="J121" s="30"/>
    </row>
    <row r="122" spans="1:10" x14ac:dyDescent="0.3">
      <c r="A122" s="215"/>
      <c r="B122" s="107"/>
      <c r="C122" s="98"/>
      <c r="D122" s="32">
        <v>6181</v>
      </c>
      <c r="E122" s="32" t="s">
        <v>108</v>
      </c>
      <c r="F122" s="130"/>
      <c r="G122" s="130"/>
      <c r="H122" s="130"/>
      <c r="I122" s="33"/>
      <c r="J122" s="34"/>
    </row>
    <row r="123" spans="1:10" x14ac:dyDescent="0.3">
      <c r="A123" s="215"/>
      <c r="B123" s="107"/>
      <c r="C123" s="98"/>
      <c r="D123" s="32">
        <v>61811</v>
      </c>
      <c r="E123" s="32" t="s">
        <v>109</v>
      </c>
      <c r="F123" s="130"/>
      <c r="G123" s="130"/>
      <c r="H123" s="130"/>
      <c r="I123" s="33"/>
      <c r="J123" s="34"/>
    </row>
    <row r="124" spans="1:10" ht="28" x14ac:dyDescent="0.3">
      <c r="A124" s="215"/>
      <c r="B124" s="107"/>
      <c r="C124" s="98"/>
      <c r="D124" s="32">
        <v>61812</v>
      </c>
      <c r="E124" s="32" t="s">
        <v>110</v>
      </c>
      <c r="F124" s="141"/>
      <c r="G124" s="130"/>
      <c r="H124" s="141"/>
      <c r="I124" s="33"/>
      <c r="J124" s="34"/>
    </row>
    <row r="125" spans="1:10" x14ac:dyDescent="0.3">
      <c r="A125" s="215"/>
      <c r="B125" s="217"/>
      <c r="C125" s="98"/>
      <c r="D125" s="32">
        <v>61813</v>
      </c>
      <c r="E125" s="32" t="s">
        <v>111</v>
      </c>
      <c r="F125" s="141"/>
      <c r="G125" s="130"/>
      <c r="H125" s="141"/>
      <c r="I125" s="33"/>
      <c r="J125" s="34"/>
    </row>
    <row r="126" spans="1:10" x14ac:dyDescent="0.3">
      <c r="A126" s="215"/>
      <c r="B126" s="217"/>
      <c r="C126" s="98"/>
      <c r="D126" s="32">
        <v>6183</v>
      </c>
      <c r="E126" s="32" t="s">
        <v>112</v>
      </c>
      <c r="F126" s="284"/>
      <c r="G126" s="130"/>
      <c r="H126" s="284"/>
      <c r="I126" s="33"/>
      <c r="J126" s="34"/>
    </row>
    <row r="127" spans="1:10" ht="28" x14ac:dyDescent="0.3">
      <c r="A127" s="109"/>
      <c r="B127" s="110"/>
      <c r="C127" s="75"/>
      <c r="D127" s="32">
        <v>6184</v>
      </c>
      <c r="E127" s="32" t="s">
        <v>113</v>
      </c>
      <c r="F127" s="141"/>
      <c r="G127" s="210"/>
      <c r="H127" s="141"/>
      <c r="I127" s="33"/>
      <c r="J127" s="34"/>
    </row>
    <row r="128" spans="1:10" ht="15.5" x14ac:dyDescent="0.3">
      <c r="A128" s="111"/>
      <c r="B128" s="46"/>
      <c r="C128" s="46"/>
      <c r="D128" s="46"/>
      <c r="E128" s="102" t="s">
        <v>114</v>
      </c>
      <c r="F128" s="21"/>
      <c r="G128" s="21"/>
      <c r="H128" s="21"/>
      <c r="I128" s="21"/>
      <c r="J128" s="30"/>
    </row>
    <row r="129" spans="1:10" ht="15.75" customHeight="1" x14ac:dyDescent="0.3">
      <c r="A129" s="105"/>
      <c r="B129" s="286">
        <v>62</v>
      </c>
      <c r="C129" s="339" t="s">
        <v>115</v>
      </c>
      <c r="D129" s="340"/>
      <c r="E129" s="340"/>
      <c r="F129" s="20"/>
      <c r="G129" s="20"/>
      <c r="H129" s="20"/>
      <c r="I129" s="21"/>
      <c r="J129" s="22"/>
    </row>
    <row r="130" spans="1:10" x14ac:dyDescent="0.3">
      <c r="A130" s="93"/>
      <c r="B130" s="94"/>
      <c r="C130" s="25">
        <v>622</v>
      </c>
      <c r="D130" s="26" t="s">
        <v>116</v>
      </c>
      <c r="E130" s="27"/>
      <c r="F130" s="131"/>
      <c r="G130" s="131"/>
      <c r="H130" s="142"/>
      <c r="I130" s="29"/>
      <c r="J130" s="30"/>
    </row>
    <row r="131" spans="1:10" x14ac:dyDescent="0.3">
      <c r="A131" s="93"/>
      <c r="B131" s="94"/>
      <c r="C131" s="25">
        <v>624</v>
      </c>
      <c r="D131" s="26" t="s">
        <v>117</v>
      </c>
      <c r="E131" s="27"/>
      <c r="F131" s="28"/>
      <c r="G131" s="28"/>
      <c r="H131" s="28"/>
      <c r="I131" s="29"/>
      <c r="J131" s="30"/>
    </row>
    <row r="132" spans="1:10" ht="42" x14ac:dyDescent="0.3">
      <c r="A132" s="93"/>
      <c r="B132" s="72"/>
      <c r="C132" s="73"/>
      <c r="D132" s="32">
        <v>6241</v>
      </c>
      <c r="E132" s="32" t="s">
        <v>118</v>
      </c>
      <c r="F132" s="141"/>
      <c r="G132" s="141"/>
      <c r="H132" s="141"/>
      <c r="I132" s="33"/>
      <c r="J132" s="34"/>
    </row>
    <row r="133" spans="1:10" x14ac:dyDescent="0.3">
      <c r="A133" s="93"/>
      <c r="B133" s="72"/>
      <c r="C133" s="73"/>
      <c r="D133" s="32">
        <v>62411</v>
      </c>
      <c r="E133" s="32" t="s">
        <v>119</v>
      </c>
      <c r="F133" s="141"/>
      <c r="G133" s="141"/>
      <c r="H133" s="141"/>
      <c r="I133" s="33"/>
      <c r="J133" s="34"/>
    </row>
    <row r="134" spans="1:10" x14ac:dyDescent="0.3">
      <c r="A134" s="93"/>
      <c r="B134" s="72"/>
      <c r="C134" s="73"/>
      <c r="D134" s="32">
        <v>62412</v>
      </c>
      <c r="E134" s="32" t="s">
        <v>120</v>
      </c>
      <c r="F134" s="141"/>
      <c r="G134" s="141"/>
      <c r="H134" s="141"/>
      <c r="I134" s="33"/>
      <c r="J134" s="34"/>
    </row>
    <row r="135" spans="1:10" x14ac:dyDescent="0.3">
      <c r="A135" s="93"/>
      <c r="B135" s="72"/>
      <c r="C135" s="73"/>
      <c r="D135" s="32">
        <v>62413</v>
      </c>
      <c r="E135" s="32" t="s">
        <v>121</v>
      </c>
      <c r="F135" s="141"/>
      <c r="G135" s="141"/>
      <c r="H135" s="141"/>
      <c r="I135" s="33"/>
      <c r="J135" s="34"/>
    </row>
    <row r="136" spans="1:10" x14ac:dyDescent="0.3">
      <c r="A136" s="93"/>
      <c r="B136" s="72"/>
      <c r="C136" s="73"/>
      <c r="D136" s="32">
        <v>62414</v>
      </c>
      <c r="E136" s="32" t="s">
        <v>122</v>
      </c>
      <c r="F136" s="141"/>
      <c r="G136" s="141"/>
      <c r="H136" s="141"/>
      <c r="I136" s="33"/>
      <c r="J136" s="34"/>
    </row>
    <row r="137" spans="1:10" ht="28" x14ac:dyDescent="0.3">
      <c r="A137" s="93"/>
      <c r="B137" s="72"/>
      <c r="C137" s="73"/>
      <c r="D137" s="32">
        <v>6242</v>
      </c>
      <c r="E137" s="32" t="s">
        <v>123</v>
      </c>
      <c r="F137" s="141"/>
      <c r="G137" s="141"/>
      <c r="H137" s="141"/>
      <c r="I137" s="33"/>
      <c r="J137" s="34"/>
    </row>
    <row r="138" spans="1:10" ht="28" x14ac:dyDescent="0.3">
      <c r="A138" s="93"/>
      <c r="B138" s="72"/>
      <c r="C138" s="73"/>
      <c r="D138" s="32">
        <v>62421</v>
      </c>
      <c r="E138" s="32" t="s">
        <v>124</v>
      </c>
      <c r="F138" s="141"/>
      <c r="G138" s="141"/>
      <c r="H138" s="141"/>
      <c r="I138" s="33"/>
      <c r="J138" s="34"/>
    </row>
    <row r="139" spans="1:10" ht="28" x14ac:dyDescent="0.3">
      <c r="A139" s="93"/>
      <c r="B139" s="72"/>
      <c r="C139" s="73"/>
      <c r="D139" s="32">
        <v>62422</v>
      </c>
      <c r="E139" s="32" t="s">
        <v>125</v>
      </c>
      <c r="F139" s="141"/>
      <c r="G139" s="141"/>
      <c r="H139" s="141"/>
      <c r="I139" s="33"/>
      <c r="J139" s="34"/>
    </row>
    <row r="140" spans="1:10" x14ac:dyDescent="0.3">
      <c r="A140" s="93"/>
      <c r="B140" s="72"/>
      <c r="C140" s="73"/>
      <c r="D140" s="32">
        <v>6243</v>
      </c>
      <c r="E140" s="32" t="s">
        <v>126</v>
      </c>
      <c r="F140" s="141"/>
      <c r="G140" s="130"/>
      <c r="H140" s="141"/>
      <c r="I140" s="33"/>
      <c r="J140" s="34"/>
    </row>
    <row r="141" spans="1:10" ht="28" x14ac:dyDescent="0.3">
      <c r="A141" s="93"/>
      <c r="B141" s="72"/>
      <c r="C141" s="73"/>
      <c r="D141" s="32">
        <v>6248</v>
      </c>
      <c r="E141" s="32" t="s">
        <v>127</v>
      </c>
      <c r="F141" s="141"/>
      <c r="G141" s="130"/>
      <c r="H141" s="141"/>
      <c r="I141" s="33"/>
      <c r="J141" s="34"/>
    </row>
    <row r="142" spans="1:10" x14ac:dyDescent="0.3">
      <c r="A142" s="93"/>
      <c r="B142" s="106"/>
      <c r="C142" s="25">
        <v>625</v>
      </c>
      <c r="D142" s="26" t="s">
        <v>128</v>
      </c>
      <c r="E142" s="27"/>
      <c r="F142" s="28"/>
      <c r="G142" s="28"/>
      <c r="H142" s="170"/>
      <c r="I142" s="29"/>
      <c r="J142" s="30"/>
    </row>
    <row r="143" spans="1:10" ht="28" x14ac:dyDescent="0.3">
      <c r="A143" s="93"/>
      <c r="B143" s="107"/>
      <c r="C143" s="73"/>
      <c r="D143" s="32">
        <v>6252</v>
      </c>
      <c r="E143" s="32" t="s">
        <v>129</v>
      </c>
      <c r="F143" s="141"/>
      <c r="G143" s="130"/>
      <c r="H143" s="141"/>
      <c r="I143" s="33"/>
      <c r="J143" s="34"/>
    </row>
    <row r="144" spans="1:10" x14ac:dyDescent="0.3">
      <c r="A144" s="93"/>
      <c r="B144" s="107"/>
      <c r="C144" s="73"/>
      <c r="D144" s="32">
        <v>6258</v>
      </c>
      <c r="E144" s="32" t="s">
        <v>130</v>
      </c>
      <c r="F144" s="141"/>
      <c r="G144" s="130"/>
      <c r="H144" s="141"/>
      <c r="I144" s="33"/>
      <c r="J144" s="34"/>
    </row>
    <row r="145" spans="1:20" x14ac:dyDescent="0.3">
      <c r="A145" s="93"/>
      <c r="B145" s="107"/>
      <c r="C145" s="73"/>
      <c r="D145" s="32">
        <v>62581</v>
      </c>
      <c r="E145" s="32" t="s">
        <v>131</v>
      </c>
      <c r="F145" s="141"/>
      <c r="G145" s="130"/>
      <c r="H145" s="141"/>
      <c r="I145" s="33"/>
      <c r="J145" s="34"/>
    </row>
    <row r="146" spans="1:20" x14ac:dyDescent="0.3">
      <c r="A146" s="93"/>
      <c r="B146" s="106"/>
      <c r="C146" s="25">
        <v>626</v>
      </c>
      <c r="D146" s="26" t="s">
        <v>132</v>
      </c>
      <c r="E146" s="27"/>
      <c r="F146" s="28"/>
      <c r="G146" s="28"/>
      <c r="H146" s="170"/>
      <c r="I146" s="29"/>
      <c r="J146" s="30"/>
    </row>
    <row r="147" spans="1:20" x14ac:dyDescent="0.3">
      <c r="A147" s="93"/>
      <c r="B147" s="112"/>
      <c r="C147" s="73"/>
      <c r="D147" s="32">
        <v>6261</v>
      </c>
      <c r="E147" s="32" t="s">
        <v>133</v>
      </c>
      <c r="F147" s="141"/>
      <c r="G147" s="130"/>
      <c r="H147" s="141"/>
      <c r="I147" s="33"/>
      <c r="J147" s="34"/>
    </row>
    <row r="148" spans="1:20" s="159" customFormat="1" x14ac:dyDescent="0.3">
      <c r="A148" s="278"/>
      <c r="B148" s="279"/>
      <c r="C148" s="231"/>
      <c r="D148" s="175">
        <v>6265</v>
      </c>
      <c r="E148" s="175" t="s">
        <v>134</v>
      </c>
      <c r="F148" s="141"/>
      <c r="G148" s="141"/>
      <c r="H148" s="141"/>
      <c r="I148" s="176"/>
      <c r="J148" s="177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</row>
    <row r="149" spans="1:20" x14ac:dyDescent="0.3">
      <c r="A149" s="93"/>
      <c r="B149" s="112"/>
      <c r="C149" s="73"/>
      <c r="D149" s="32">
        <v>6266</v>
      </c>
      <c r="E149" s="32" t="s">
        <v>135</v>
      </c>
      <c r="F149" s="141"/>
      <c r="G149" s="141"/>
      <c r="H149" s="141"/>
      <c r="I149" s="33"/>
      <c r="J149" s="34"/>
    </row>
    <row r="150" spans="1:20" x14ac:dyDescent="0.3">
      <c r="A150" s="93"/>
      <c r="B150" s="112"/>
      <c r="C150" s="25">
        <v>627</v>
      </c>
      <c r="D150" s="26" t="s">
        <v>136</v>
      </c>
      <c r="E150" s="27"/>
      <c r="F150" s="28"/>
      <c r="G150" s="28"/>
      <c r="H150" s="170"/>
      <c r="I150" s="29"/>
      <c r="J150" s="30"/>
    </row>
    <row r="151" spans="1:20" x14ac:dyDescent="0.3">
      <c r="A151" s="93"/>
      <c r="B151" s="112"/>
      <c r="C151" s="73"/>
      <c r="D151" s="32">
        <v>6271</v>
      </c>
      <c r="E151" s="32" t="s">
        <v>137</v>
      </c>
      <c r="F151" s="144"/>
      <c r="G151" s="143"/>
      <c r="H151" s="144"/>
      <c r="I151" s="33"/>
      <c r="J151" s="34"/>
    </row>
    <row r="152" spans="1:20" ht="28" x14ac:dyDescent="0.3">
      <c r="A152" s="93"/>
      <c r="B152" s="112"/>
      <c r="C152" s="73"/>
      <c r="D152" s="32">
        <v>6272</v>
      </c>
      <c r="E152" s="32" t="s">
        <v>138</v>
      </c>
      <c r="F152" s="144"/>
      <c r="G152" s="143"/>
      <c r="H152" s="144"/>
      <c r="I152" s="33"/>
      <c r="J152" s="34"/>
    </row>
    <row r="153" spans="1:20" x14ac:dyDescent="0.3">
      <c r="A153" s="93"/>
      <c r="B153" s="112"/>
      <c r="C153" s="73"/>
      <c r="D153" s="32">
        <v>6273</v>
      </c>
      <c r="E153" s="32" t="s">
        <v>139</v>
      </c>
      <c r="F153" s="144"/>
      <c r="G153" s="143"/>
      <c r="H153" s="144"/>
      <c r="I153" s="33"/>
      <c r="J153" s="34"/>
    </row>
    <row r="154" spans="1:20" x14ac:dyDescent="0.3">
      <c r="A154" s="93"/>
      <c r="B154" s="112"/>
      <c r="C154" s="73"/>
      <c r="D154" s="32">
        <v>6274</v>
      </c>
      <c r="E154" s="32" t="s">
        <v>140</v>
      </c>
      <c r="F154" s="144"/>
      <c r="G154" s="143"/>
      <c r="H154" s="144"/>
      <c r="I154" s="33"/>
      <c r="J154" s="34"/>
    </row>
    <row r="155" spans="1:20" x14ac:dyDescent="0.3">
      <c r="A155" s="93"/>
      <c r="B155" s="112"/>
      <c r="C155" s="73"/>
      <c r="D155" s="32">
        <v>6275</v>
      </c>
      <c r="E155" s="32" t="s">
        <v>141</v>
      </c>
      <c r="F155" s="144"/>
      <c r="G155" s="144"/>
      <c r="H155" s="144"/>
      <c r="I155" s="33"/>
      <c r="J155" s="34"/>
    </row>
    <row r="156" spans="1:20" ht="28" x14ac:dyDescent="0.3">
      <c r="A156" s="93"/>
      <c r="B156" s="112"/>
      <c r="C156" s="73"/>
      <c r="D156" s="32">
        <v>6277</v>
      </c>
      <c r="E156" s="32" t="s">
        <v>142</v>
      </c>
      <c r="F156" s="144"/>
      <c r="G156" s="144"/>
      <c r="H156" s="144"/>
      <c r="I156" s="33"/>
      <c r="J156" s="34"/>
    </row>
    <row r="157" spans="1:20" ht="28" x14ac:dyDescent="0.3">
      <c r="A157" s="93"/>
      <c r="B157" s="112"/>
      <c r="C157" s="73"/>
      <c r="D157" s="32">
        <v>6278</v>
      </c>
      <c r="E157" s="32" t="s">
        <v>143</v>
      </c>
      <c r="F157" s="144"/>
      <c r="G157" s="141"/>
      <c r="H157" s="144"/>
      <c r="I157" s="33"/>
      <c r="J157" s="34"/>
    </row>
    <row r="158" spans="1:20" x14ac:dyDescent="0.3">
      <c r="A158" s="93"/>
      <c r="B158" s="112"/>
      <c r="C158" s="25">
        <v>628</v>
      </c>
      <c r="D158" s="26" t="s">
        <v>144</v>
      </c>
      <c r="E158" s="27"/>
      <c r="F158" s="28"/>
      <c r="G158" s="28"/>
      <c r="H158" s="170"/>
      <c r="I158" s="29"/>
      <c r="J158" s="30"/>
    </row>
    <row r="159" spans="1:20" x14ac:dyDescent="0.3">
      <c r="A159" s="93"/>
      <c r="B159" s="112"/>
      <c r="C159" s="73"/>
      <c r="D159" s="32">
        <v>6281</v>
      </c>
      <c r="E159" s="32" t="s">
        <v>145</v>
      </c>
      <c r="F159" s="141"/>
      <c r="G159" s="141"/>
      <c r="H159" s="141"/>
      <c r="I159" s="33"/>
      <c r="J159" s="34"/>
    </row>
    <row r="160" spans="1:20" x14ac:dyDescent="0.3">
      <c r="A160" s="93"/>
      <c r="B160" s="108"/>
      <c r="C160" s="73"/>
      <c r="D160" s="32">
        <v>6282</v>
      </c>
      <c r="E160" s="32" t="s">
        <v>146</v>
      </c>
      <c r="F160" s="141"/>
      <c r="G160" s="141"/>
      <c r="H160" s="141"/>
      <c r="I160" s="33"/>
      <c r="J160" s="34"/>
    </row>
    <row r="161" spans="1:10" x14ac:dyDescent="0.3">
      <c r="A161" s="93"/>
      <c r="B161" s="112"/>
      <c r="C161" s="73"/>
      <c r="D161" s="32">
        <v>6283</v>
      </c>
      <c r="E161" s="32" t="s">
        <v>147</v>
      </c>
      <c r="F161" s="141"/>
      <c r="G161" s="141"/>
      <c r="H161" s="141"/>
      <c r="I161" s="33"/>
      <c r="J161" s="34"/>
    </row>
    <row r="162" spans="1:10" ht="14.25" customHeight="1" x14ac:dyDescent="0.3">
      <c r="A162" s="93"/>
      <c r="B162" s="108"/>
      <c r="C162" s="73"/>
      <c r="D162" s="32">
        <v>6284</v>
      </c>
      <c r="E162" s="32" t="s">
        <v>148</v>
      </c>
      <c r="F162" s="141"/>
      <c r="G162" s="141"/>
      <c r="H162" s="141"/>
      <c r="I162" s="33"/>
      <c r="J162" s="34"/>
    </row>
    <row r="163" spans="1:10" ht="14.25" customHeight="1" x14ac:dyDescent="0.3">
      <c r="A163" s="93"/>
      <c r="B163" s="112"/>
      <c r="C163" s="73"/>
      <c r="D163" s="32">
        <v>6288</v>
      </c>
      <c r="E163" s="32" t="s">
        <v>149</v>
      </c>
      <c r="F163" s="130"/>
      <c r="G163" s="130"/>
      <c r="H163" s="141"/>
      <c r="I163" s="33"/>
      <c r="J163" s="34"/>
    </row>
    <row r="164" spans="1:10" x14ac:dyDescent="0.3">
      <c r="A164" s="93"/>
      <c r="B164" s="113"/>
      <c r="C164" s="25">
        <v>629</v>
      </c>
      <c r="D164" s="26" t="s">
        <v>150</v>
      </c>
      <c r="E164" s="27"/>
      <c r="F164" s="170"/>
      <c r="G164" s="170"/>
      <c r="H164" s="170"/>
      <c r="I164" s="29"/>
      <c r="J164" s="30"/>
    </row>
    <row r="165" spans="1:10" hidden="1" x14ac:dyDescent="0.3">
      <c r="A165" s="93"/>
      <c r="B165" s="112"/>
      <c r="C165" s="73"/>
      <c r="D165" s="32">
        <v>62902</v>
      </c>
      <c r="E165" s="32" t="s">
        <v>151</v>
      </c>
      <c r="F165" s="141"/>
      <c r="G165" s="326"/>
      <c r="H165" s="141"/>
      <c r="I165" s="33"/>
      <c r="J165" s="34"/>
    </row>
    <row r="166" spans="1:10" hidden="1" x14ac:dyDescent="0.3">
      <c r="A166" s="93"/>
      <c r="B166" s="112"/>
      <c r="C166" s="73"/>
      <c r="D166" s="32">
        <v>62903</v>
      </c>
      <c r="E166" s="32" t="s">
        <v>152</v>
      </c>
      <c r="F166" s="141"/>
      <c r="G166" s="326"/>
      <c r="H166" s="141"/>
      <c r="I166" s="33"/>
      <c r="J166" s="34"/>
    </row>
    <row r="167" spans="1:10" x14ac:dyDescent="0.3">
      <c r="A167" s="93"/>
      <c r="B167" s="112"/>
      <c r="C167" s="73"/>
      <c r="D167" s="32">
        <v>62904</v>
      </c>
      <c r="E167" s="32" t="s">
        <v>387</v>
      </c>
      <c r="F167" s="141"/>
      <c r="G167" s="130"/>
      <c r="H167" s="141"/>
      <c r="I167" s="33"/>
      <c r="J167" s="34"/>
    </row>
    <row r="168" spans="1:10" x14ac:dyDescent="0.3">
      <c r="A168" s="93"/>
      <c r="B168" s="112"/>
      <c r="C168" s="73"/>
      <c r="D168" s="32">
        <v>62905</v>
      </c>
      <c r="E168" s="32" t="s">
        <v>153</v>
      </c>
      <c r="F168" s="141"/>
      <c r="G168" s="130"/>
      <c r="H168" s="141"/>
      <c r="I168" s="33"/>
      <c r="J168" s="34"/>
    </row>
    <row r="169" spans="1:10" x14ac:dyDescent="0.3">
      <c r="A169" s="93"/>
      <c r="B169" s="112"/>
      <c r="C169" s="73"/>
      <c r="D169" s="32">
        <v>62906</v>
      </c>
      <c r="E169" s="32" t="s">
        <v>154</v>
      </c>
      <c r="F169" s="141"/>
      <c r="G169" s="130"/>
      <c r="H169" s="141"/>
      <c r="I169" s="33"/>
      <c r="J169" s="34"/>
    </row>
    <row r="170" spans="1:10" x14ac:dyDescent="0.3">
      <c r="A170" s="93"/>
      <c r="B170" s="112"/>
      <c r="C170" s="73"/>
      <c r="D170" s="32">
        <v>62907</v>
      </c>
      <c r="E170" s="32" t="s">
        <v>155</v>
      </c>
      <c r="F170" s="141"/>
      <c r="G170" s="130"/>
      <c r="H170" s="141"/>
      <c r="I170" s="33"/>
      <c r="J170" s="34"/>
    </row>
    <row r="171" spans="1:10" x14ac:dyDescent="0.3">
      <c r="A171" s="93"/>
      <c r="B171" s="112"/>
      <c r="C171" s="73"/>
      <c r="D171" s="32">
        <v>62908</v>
      </c>
      <c r="E171" s="32" t="s">
        <v>156</v>
      </c>
      <c r="F171" s="141"/>
      <c r="G171" s="130"/>
      <c r="H171" s="141"/>
      <c r="I171" s="33"/>
      <c r="J171" s="34"/>
    </row>
    <row r="172" spans="1:10" x14ac:dyDescent="0.3">
      <c r="A172" s="93"/>
      <c r="B172" s="112"/>
      <c r="C172" s="73"/>
      <c r="D172" s="32">
        <v>62909</v>
      </c>
      <c r="E172" s="32" t="s">
        <v>157</v>
      </c>
      <c r="F172" s="141"/>
      <c r="G172" s="130"/>
      <c r="H172" s="141"/>
      <c r="I172" s="33"/>
      <c r="J172" s="34"/>
    </row>
    <row r="173" spans="1:10" ht="28" x14ac:dyDescent="0.3">
      <c r="A173" s="93"/>
      <c r="B173" s="112"/>
      <c r="C173" s="73"/>
      <c r="D173" s="32">
        <v>62910</v>
      </c>
      <c r="E173" s="32" t="s">
        <v>158</v>
      </c>
      <c r="F173" s="141"/>
      <c r="G173" s="130"/>
      <c r="H173" s="141"/>
      <c r="I173" s="33"/>
      <c r="J173" s="34"/>
    </row>
    <row r="174" spans="1:10" x14ac:dyDescent="0.3">
      <c r="A174" s="93"/>
      <c r="B174" s="112"/>
      <c r="C174" s="73"/>
      <c r="D174" s="32">
        <v>62911</v>
      </c>
      <c r="E174" s="32" t="s">
        <v>159</v>
      </c>
      <c r="F174" s="141"/>
      <c r="G174" s="130"/>
      <c r="H174" s="141"/>
      <c r="I174" s="33"/>
      <c r="J174" s="34"/>
    </row>
    <row r="175" spans="1:10" x14ac:dyDescent="0.3">
      <c r="A175" s="93"/>
      <c r="B175" s="112"/>
      <c r="C175" s="73"/>
      <c r="D175" s="32">
        <v>62912</v>
      </c>
      <c r="E175" s="32" t="s">
        <v>160</v>
      </c>
      <c r="F175" s="141"/>
      <c r="G175" s="130"/>
      <c r="H175" s="141"/>
      <c r="I175" s="33"/>
      <c r="J175" s="34"/>
    </row>
    <row r="176" spans="1:10" x14ac:dyDescent="0.3">
      <c r="A176" s="93"/>
      <c r="B176" s="112"/>
      <c r="C176" s="73"/>
      <c r="D176" s="32">
        <v>62913</v>
      </c>
      <c r="E176" s="32" t="s">
        <v>161</v>
      </c>
      <c r="F176" s="141"/>
      <c r="G176" s="130"/>
      <c r="H176" s="141"/>
      <c r="I176" s="33"/>
      <c r="J176" s="34"/>
    </row>
    <row r="177" spans="1:10" x14ac:dyDescent="0.3">
      <c r="A177" s="93"/>
      <c r="B177" s="112"/>
      <c r="C177" s="73"/>
      <c r="D177" s="32">
        <v>62914</v>
      </c>
      <c r="E177" s="32" t="s">
        <v>386</v>
      </c>
      <c r="F177" s="141"/>
      <c r="G177" s="130"/>
      <c r="H177" s="141"/>
      <c r="I177" s="33"/>
      <c r="J177" s="34"/>
    </row>
    <row r="178" spans="1:10" x14ac:dyDescent="0.3">
      <c r="A178" s="93"/>
      <c r="B178" s="112"/>
      <c r="C178" s="73"/>
      <c r="D178" s="32">
        <v>62915</v>
      </c>
      <c r="E178" s="32" t="s">
        <v>162</v>
      </c>
      <c r="F178" s="141"/>
      <c r="G178" s="130"/>
      <c r="H178" s="141"/>
      <c r="I178" s="33"/>
      <c r="J178" s="34"/>
    </row>
    <row r="179" spans="1:10" x14ac:dyDescent="0.3">
      <c r="A179" s="93"/>
      <c r="B179" s="112"/>
      <c r="C179" s="73"/>
      <c r="D179" s="32">
        <v>62916</v>
      </c>
      <c r="E179" s="32" t="s">
        <v>163</v>
      </c>
      <c r="F179" s="141"/>
      <c r="G179" s="130"/>
      <c r="H179" s="141"/>
      <c r="I179" s="33"/>
      <c r="J179" s="34"/>
    </row>
    <row r="180" spans="1:10" x14ac:dyDescent="0.3">
      <c r="A180" s="93"/>
      <c r="B180" s="112"/>
      <c r="C180" s="73"/>
      <c r="D180" s="32">
        <v>62938</v>
      </c>
      <c r="E180" s="32" t="s">
        <v>302</v>
      </c>
      <c r="F180" s="141"/>
      <c r="G180" s="130"/>
      <c r="H180" s="141"/>
      <c r="I180" s="33"/>
      <c r="J180" s="34"/>
    </row>
    <row r="181" spans="1:10" x14ac:dyDescent="0.3">
      <c r="A181" s="93"/>
      <c r="B181" s="112"/>
      <c r="C181" s="73"/>
      <c r="D181" s="32">
        <v>62939</v>
      </c>
      <c r="E181" s="32" t="s">
        <v>303</v>
      </c>
      <c r="F181" s="141"/>
      <c r="G181" s="130"/>
      <c r="H181" s="141"/>
      <c r="I181" s="33"/>
      <c r="J181" s="34"/>
    </row>
    <row r="182" spans="1:10" x14ac:dyDescent="0.3">
      <c r="A182" s="93"/>
      <c r="B182" s="112"/>
      <c r="C182" s="73"/>
      <c r="D182" s="32">
        <v>62941</v>
      </c>
      <c r="E182" s="32" t="s">
        <v>318</v>
      </c>
      <c r="F182" s="141"/>
      <c r="G182" s="130"/>
      <c r="H182" s="141"/>
      <c r="I182" s="33"/>
      <c r="J182" s="34"/>
    </row>
    <row r="183" spans="1:10" x14ac:dyDescent="0.3">
      <c r="A183" s="93"/>
      <c r="B183" s="108"/>
      <c r="C183" s="73"/>
      <c r="D183" s="32">
        <v>62931</v>
      </c>
      <c r="E183" s="32" t="s">
        <v>305</v>
      </c>
      <c r="F183" s="141"/>
      <c r="G183" s="130"/>
      <c r="H183" s="141"/>
      <c r="I183" s="33"/>
      <c r="J183" s="34"/>
    </row>
    <row r="184" spans="1:10" x14ac:dyDescent="0.3">
      <c r="A184" s="93"/>
      <c r="B184" s="108"/>
      <c r="C184" s="73"/>
      <c r="D184" s="32">
        <v>62932</v>
      </c>
      <c r="E184" s="32" t="s">
        <v>306</v>
      </c>
      <c r="F184" s="141"/>
      <c r="G184" s="130"/>
      <c r="H184" s="141"/>
      <c r="I184" s="33"/>
      <c r="J184" s="34"/>
    </row>
    <row r="185" spans="1:10" x14ac:dyDescent="0.3">
      <c r="A185" s="93"/>
      <c r="B185" s="108"/>
      <c r="C185" s="73"/>
      <c r="D185" s="32">
        <v>62933</v>
      </c>
      <c r="E185" s="32" t="s">
        <v>307</v>
      </c>
      <c r="F185" s="141"/>
      <c r="G185" s="130"/>
      <c r="H185" s="141"/>
      <c r="I185" s="33"/>
      <c r="J185" s="34"/>
    </row>
    <row r="186" spans="1:10" x14ac:dyDescent="0.3">
      <c r="A186" s="93"/>
      <c r="B186" s="108"/>
      <c r="C186" s="73"/>
      <c r="D186" s="32">
        <v>62934</v>
      </c>
      <c r="E186" s="32" t="s">
        <v>308</v>
      </c>
      <c r="F186" s="141"/>
      <c r="G186" s="130"/>
      <c r="H186" s="141"/>
      <c r="I186" s="33"/>
      <c r="J186" s="34"/>
    </row>
    <row r="187" spans="1:10" x14ac:dyDescent="0.3">
      <c r="A187" s="93"/>
      <c r="B187" s="108"/>
      <c r="C187" s="73"/>
      <c r="D187" s="32">
        <v>62935</v>
      </c>
      <c r="E187" s="32" t="s">
        <v>309</v>
      </c>
      <c r="F187" s="141"/>
      <c r="G187" s="130"/>
      <c r="H187" s="141"/>
      <c r="I187" s="33"/>
      <c r="J187" s="34"/>
    </row>
    <row r="188" spans="1:10" x14ac:dyDescent="0.3">
      <c r="A188" s="93"/>
      <c r="B188" s="108"/>
      <c r="C188" s="73"/>
      <c r="D188" s="32">
        <v>62936</v>
      </c>
      <c r="E188" s="32" t="s">
        <v>310</v>
      </c>
      <c r="F188" s="141"/>
      <c r="G188" s="130"/>
      <c r="H188" s="141"/>
      <c r="I188" s="33"/>
      <c r="J188" s="34"/>
    </row>
    <row r="189" spans="1:10" x14ac:dyDescent="0.3">
      <c r="A189" s="93"/>
      <c r="B189" s="108"/>
      <c r="C189" s="73"/>
      <c r="D189" s="295">
        <v>62937</v>
      </c>
      <c r="E189" s="32" t="s">
        <v>311</v>
      </c>
      <c r="F189" s="141"/>
      <c r="G189" s="130"/>
      <c r="H189" s="141"/>
      <c r="I189" s="33"/>
      <c r="J189" s="34"/>
    </row>
    <row r="190" spans="1:10" x14ac:dyDescent="0.3">
      <c r="A190" s="93"/>
      <c r="B190" s="108"/>
      <c r="C190" s="73"/>
      <c r="D190" s="295">
        <v>62938</v>
      </c>
      <c r="E190" s="295" t="s">
        <v>373</v>
      </c>
      <c r="F190" s="141"/>
      <c r="G190" s="130"/>
      <c r="H190" s="141"/>
      <c r="I190" s="33"/>
      <c r="J190" s="34"/>
    </row>
    <row r="191" spans="1:10" x14ac:dyDescent="0.3">
      <c r="A191" s="93"/>
      <c r="B191" s="108"/>
      <c r="C191" s="73"/>
      <c r="D191" s="295">
        <v>62939</v>
      </c>
      <c r="E191" s="295" t="s">
        <v>374</v>
      </c>
      <c r="F191" s="141"/>
      <c r="G191" s="130"/>
      <c r="H191" s="141"/>
      <c r="I191" s="327"/>
      <c r="J191" s="328"/>
    </row>
    <row r="192" spans="1:10" s="325" customFormat="1" x14ac:dyDescent="0.3">
      <c r="A192" s="93"/>
      <c r="B192" s="108"/>
      <c r="C192" s="73"/>
      <c r="D192" s="329">
        <v>62940</v>
      </c>
      <c r="E192" s="295" t="s">
        <v>375</v>
      </c>
      <c r="F192" s="141"/>
      <c r="G192" s="130"/>
      <c r="H192" s="141"/>
      <c r="I192" s="327"/>
      <c r="J192" s="328"/>
    </row>
    <row r="193" spans="1:19" x14ac:dyDescent="0.3">
      <c r="A193" s="93"/>
      <c r="B193" s="108"/>
      <c r="C193" s="73"/>
      <c r="D193" s="295">
        <v>62941</v>
      </c>
      <c r="E193" s="295" t="s">
        <v>385</v>
      </c>
      <c r="F193" s="141"/>
      <c r="G193" s="130"/>
      <c r="H193" s="141"/>
      <c r="I193" s="33"/>
      <c r="J193" s="34"/>
    </row>
    <row r="194" spans="1:19" x14ac:dyDescent="0.3">
      <c r="A194" s="93"/>
      <c r="B194" s="108"/>
      <c r="C194" s="73"/>
      <c r="D194" s="295">
        <v>62942</v>
      </c>
      <c r="E194" s="295" t="s">
        <v>376</v>
      </c>
      <c r="F194" s="141"/>
      <c r="G194" s="130"/>
      <c r="H194" s="141"/>
      <c r="I194" s="33"/>
      <c r="J194" s="34"/>
    </row>
    <row r="195" spans="1:19" x14ac:dyDescent="0.3">
      <c r="A195" s="330"/>
      <c r="B195" s="108"/>
      <c r="C195" s="73"/>
      <c r="D195" s="295">
        <v>62942</v>
      </c>
      <c r="E195" s="295" t="s">
        <v>397</v>
      </c>
      <c r="F195" s="141"/>
      <c r="G195" s="130"/>
      <c r="H195" s="141"/>
      <c r="I195" s="33"/>
      <c r="J195" s="34"/>
    </row>
    <row r="196" spans="1:19" x14ac:dyDescent="0.3">
      <c r="A196" s="330"/>
      <c r="B196" s="108"/>
      <c r="C196" s="73"/>
      <c r="D196" s="295">
        <v>62942</v>
      </c>
      <c r="E196" s="295" t="s">
        <v>398</v>
      </c>
      <c r="F196" s="141"/>
      <c r="G196" s="130"/>
      <c r="H196" s="141"/>
      <c r="I196" s="33"/>
      <c r="J196" s="34"/>
    </row>
    <row r="197" spans="1:19" ht="15.5" x14ac:dyDescent="0.3">
      <c r="A197" s="45"/>
      <c r="B197" s="46"/>
      <c r="C197" s="46"/>
      <c r="D197" s="46"/>
      <c r="E197" s="102" t="s">
        <v>164</v>
      </c>
      <c r="F197" s="21"/>
      <c r="G197" s="21"/>
      <c r="H197" s="165"/>
      <c r="I197" s="165"/>
      <c r="J197" s="30"/>
    </row>
    <row r="198" spans="1:19" ht="15.5" x14ac:dyDescent="0.3">
      <c r="A198" s="114"/>
      <c r="B198" s="286">
        <v>63</v>
      </c>
      <c r="C198" s="339" t="s">
        <v>165</v>
      </c>
      <c r="D198" s="340"/>
      <c r="E198" s="340"/>
      <c r="F198" s="20"/>
      <c r="G198" s="20"/>
      <c r="H198" s="164"/>
      <c r="I198" s="21"/>
      <c r="J198" s="22"/>
    </row>
    <row r="199" spans="1:19" x14ac:dyDescent="0.3">
      <c r="A199" s="97"/>
      <c r="B199" s="98"/>
      <c r="C199" s="25">
        <v>631</v>
      </c>
      <c r="D199" s="26" t="s">
        <v>166</v>
      </c>
      <c r="E199" s="27"/>
      <c r="F199" s="131"/>
      <c r="G199" s="131"/>
      <c r="H199" s="142"/>
      <c r="I199" s="29"/>
      <c r="J199" s="30"/>
    </row>
    <row r="200" spans="1:19" x14ac:dyDescent="0.3">
      <c r="A200" s="97"/>
      <c r="B200" s="98"/>
      <c r="C200" s="25">
        <v>632</v>
      </c>
      <c r="D200" s="26" t="s">
        <v>167</v>
      </c>
      <c r="E200" s="27"/>
      <c r="F200" s="28"/>
      <c r="G200" s="28"/>
      <c r="H200" s="28"/>
      <c r="I200" s="29"/>
      <c r="J200" s="30"/>
    </row>
    <row r="201" spans="1:19" ht="28" hidden="1" x14ac:dyDescent="0.3">
      <c r="A201" s="93"/>
      <c r="B201" s="115"/>
      <c r="C201" s="73"/>
      <c r="D201" s="32">
        <v>6321</v>
      </c>
      <c r="E201" s="32" t="s">
        <v>168</v>
      </c>
      <c r="F201" s="130"/>
      <c r="G201" s="130"/>
      <c r="H201" s="141"/>
      <c r="I201" s="33"/>
      <c r="J201" s="34"/>
    </row>
    <row r="202" spans="1:19" ht="28" hidden="1" x14ac:dyDescent="0.3">
      <c r="A202" s="93"/>
      <c r="B202" s="115"/>
      <c r="C202" s="73"/>
      <c r="D202" s="32">
        <v>6322</v>
      </c>
      <c r="E202" s="32" t="s">
        <v>169</v>
      </c>
      <c r="F202" s="130"/>
      <c r="G202" s="130"/>
      <c r="H202" s="141"/>
      <c r="I202" s="33"/>
      <c r="J202" s="34"/>
    </row>
    <row r="203" spans="1:19" hidden="1" x14ac:dyDescent="0.3">
      <c r="A203" s="93"/>
      <c r="B203" s="115"/>
      <c r="C203" s="73"/>
      <c r="D203" s="32">
        <v>6323</v>
      </c>
      <c r="E203" s="32" t="s">
        <v>170</v>
      </c>
      <c r="F203" s="130"/>
      <c r="G203" s="130"/>
      <c r="H203" s="141"/>
      <c r="I203" s="33"/>
      <c r="J203" s="34"/>
    </row>
    <row r="204" spans="1:19" x14ac:dyDescent="0.3">
      <c r="A204" s="93"/>
      <c r="B204" s="115"/>
      <c r="C204" s="231"/>
      <c r="D204" s="175">
        <v>6324</v>
      </c>
      <c r="E204" s="175" t="s">
        <v>171</v>
      </c>
      <c r="F204" s="141"/>
      <c r="G204" s="141"/>
      <c r="H204" s="141"/>
      <c r="I204" s="33"/>
      <c r="J204" s="34"/>
    </row>
    <row r="205" spans="1:19" ht="25" customHeight="1" x14ac:dyDescent="0.3">
      <c r="A205" s="93"/>
      <c r="B205" s="115"/>
      <c r="C205" s="231"/>
      <c r="D205" s="175">
        <v>6325</v>
      </c>
      <c r="E205" s="175" t="s">
        <v>172</v>
      </c>
      <c r="F205" s="141"/>
      <c r="G205" s="141"/>
      <c r="H205" s="141"/>
      <c r="I205" s="33"/>
      <c r="J205" s="34"/>
    </row>
    <row r="206" spans="1:19" x14ac:dyDescent="0.3">
      <c r="A206" s="93"/>
      <c r="B206" s="115"/>
      <c r="C206" s="231"/>
      <c r="D206" s="175">
        <v>6328</v>
      </c>
      <c r="E206" s="175" t="s">
        <v>173</v>
      </c>
      <c r="F206" s="141"/>
      <c r="G206" s="141"/>
      <c r="H206" s="141"/>
      <c r="I206" s="33"/>
      <c r="J206" s="34"/>
    </row>
    <row r="207" spans="1:19" x14ac:dyDescent="0.3">
      <c r="A207" s="97"/>
      <c r="B207" s="98"/>
      <c r="C207" s="25">
        <v>633</v>
      </c>
      <c r="D207" s="26" t="s">
        <v>174</v>
      </c>
      <c r="E207" s="27"/>
      <c r="F207" s="142"/>
      <c r="G207" s="131"/>
      <c r="H207" s="142"/>
      <c r="I207" s="29"/>
      <c r="J207" s="30"/>
    </row>
    <row r="208" spans="1:19" x14ac:dyDescent="0.3">
      <c r="A208" s="97"/>
      <c r="B208" s="98"/>
      <c r="C208" s="25">
        <v>634</v>
      </c>
      <c r="D208" s="26" t="s">
        <v>175</v>
      </c>
      <c r="E208" s="27"/>
      <c r="F208" s="131"/>
      <c r="G208" s="131"/>
      <c r="H208" s="142"/>
      <c r="I208" s="29"/>
      <c r="J208" s="30"/>
      <c r="S208" s="9"/>
    </row>
    <row r="209" spans="1:13" x14ac:dyDescent="0.3">
      <c r="A209" s="97"/>
      <c r="B209" s="98"/>
      <c r="C209" s="25">
        <v>635</v>
      </c>
      <c r="D209" s="26" t="s">
        <v>176</v>
      </c>
      <c r="E209" s="27"/>
      <c r="F209" s="28"/>
      <c r="G209" s="28"/>
      <c r="H209" s="170"/>
      <c r="I209" s="29"/>
      <c r="J209" s="30"/>
    </row>
    <row r="210" spans="1:13" x14ac:dyDescent="0.3">
      <c r="A210" s="93"/>
      <c r="B210" s="115"/>
      <c r="C210" s="73"/>
      <c r="D210" s="32">
        <v>6351</v>
      </c>
      <c r="E210" s="32" t="s">
        <v>177</v>
      </c>
      <c r="F210" s="130"/>
      <c r="G210" s="130"/>
      <c r="H210" s="141"/>
      <c r="I210" s="33"/>
      <c r="J210" s="34"/>
    </row>
    <row r="211" spans="1:13" x14ac:dyDescent="0.3">
      <c r="A211" s="93"/>
      <c r="B211" s="115"/>
      <c r="C211" s="73"/>
      <c r="D211" s="32">
        <v>6358</v>
      </c>
      <c r="E211" s="32" t="s">
        <v>178</v>
      </c>
      <c r="F211" s="130"/>
      <c r="G211" s="130"/>
      <c r="H211" s="141"/>
      <c r="I211" s="33"/>
      <c r="J211" s="34"/>
    </row>
    <row r="212" spans="1:13" x14ac:dyDescent="0.3">
      <c r="A212" s="97"/>
      <c r="B212" s="98"/>
      <c r="C212" s="25">
        <v>637</v>
      </c>
      <c r="D212" s="26" t="s">
        <v>179</v>
      </c>
      <c r="E212" s="27"/>
      <c r="F212" s="28"/>
      <c r="G212" s="28"/>
      <c r="H212" s="170"/>
      <c r="I212" s="29"/>
      <c r="J212" s="30"/>
    </row>
    <row r="213" spans="1:13" ht="28" hidden="1" x14ac:dyDescent="0.3">
      <c r="A213" s="93"/>
      <c r="B213" s="115"/>
      <c r="C213" s="73"/>
      <c r="D213" s="32">
        <v>6371</v>
      </c>
      <c r="E213" s="32" t="s">
        <v>180</v>
      </c>
      <c r="F213" s="130"/>
      <c r="G213" s="130"/>
      <c r="H213" s="141"/>
      <c r="I213" s="211"/>
      <c r="J213" s="34"/>
    </row>
    <row r="214" spans="1:13" ht="28" hidden="1" x14ac:dyDescent="0.3">
      <c r="A214" s="93"/>
      <c r="B214" s="115"/>
      <c r="C214" s="73"/>
      <c r="D214" s="32">
        <v>6372</v>
      </c>
      <c r="E214" s="32" t="s">
        <v>181</v>
      </c>
      <c r="F214" s="130"/>
      <c r="G214" s="130"/>
      <c r="H214" s="141"/>
      <c r="I214" s="211"/>
      <c r="J214" s="34"/>
    </row>
    <row r="215" spans="1:13" x14ac:dyDescent="0.3">
      <c r="A215" s="93"/>
      <c r="B215" s="115"/>
      <c r="C215" s="73"/>
      <c r="D215" s="32">
        <v>6373</v>
      </c>
      <c r="E215" s="32" t="s">
        <v>182</v>
      </c>
      <c r="F215" s="141"/>
      <c r="G215" s="130"/>
      <c r="H215" s="141"/>
      <c r="I215" s="33"/>
      <c r="J215" s="34"/>
      <c r="K215" s="3"/>
      <c r="L215" s="3"/>
      <c r="M215" s="10"/>
    </row>
    <row r="216" spans="1:13" x14ac:dyDescent="0.3">
      <c r="A216" s="93"/>
      <c r="B216" s="115"/>
      <c r="C216" s="73"/>
      <c r="D216" s="32">
        <v>6374</v>
      </c>
      <c r="E216" s="32" t="s">
        <v>183</v>
      </c>
      <c r="F216" s="141"/>
      <c r="G216" s="130"/>
      <c r="H216" s="141"/>
      <c r="I216" s="33"/>
      <c r="J216" s="34"/>
      <c r="K216" s="3"/>
      <c r="L216" s="3"/>
      <c r="M216" s="10"/>
    </row>
    <row r="217" spans="1:13" x14ac:dyDescent="0.3">
      <c r="A217" s="93"/>
      <c r="B217" s="98"/>
      <c r="C217" s="25">
        <v>638</v>
      </c>
      <c r="D217" s="26" t="s">
        <v>184</v>
      </c>
      <c r="E217" s="27"/>
      <c r="F217" s="28"/>
      <c r="G217" s="28"/>
      <c r="H217" s="170"/>
      <c r="I217" s="29"/>
      <c r="J217" s="30"/>
      <c r="L217" s="3"/>
      <c r="M217" s="11"/>
    </row>
    <row r="218" spans="1:13" ht="28" hidden="1" x14ac:dyDescent="0.3">
      <c r="A218" s="93"/>
      <c r="B218" s="115"/>
      <c r="C218" s="73"/>
      <c r="D218" s="32">
        <v>6381</v>
      </c>
      <c r="E218" s="32" t="s">
        <v>185</v>
      </c>
      <c r="F218" s="141"/>
      <c r="G218" s="141"/>
      <c r="H218" s="141"/>
      <c r="I218" s="33"/>
      <c r="J218" s="34"/>
      <c r="M218" s="10"/>
    </row>
    <row r="219" spans="1:13" hidden="1" x14ac:dyDescent="0.3">
      <c r="A219" s="93"/>
      <c r="B219" s="115"/>
      <c r="C219" s="73"/>
      <c r="D219" s="32">
        <v>6382</v>
      </c>
      <c r="E219" s="32" t="s">
        <v>186</v>
      </c>
      <c r="F219" s="141"/>
      <c r="G219" s="141"/>
      <c r="H219" s="141"/>
      <c r="I219" s="33"/>
      <c r="J219" s="34"/>
    </row>
    <row r="220" spans="1:13" x14ac:dyDescent="0.3">
      <c r="A220" s="93"/>
      <c r="B220" s="115"/>
      <c r="C220" s="73"/>
      <c r="D220" s="32">
        <v>6383</v>
      </c>
      <c r="E220" s="32" t="s">
        <v>187</v>
      </c>
      <c r="F220" s="141"/>
      <c r="G220" s="141"/>
      <c r="H220" s="141"/>
      <c r="I220" s="33"/>
      <c r="J220" s="34"/>
    </row>
    <row r="221" spans="1:13" x14ac:dyDescent="0.3">
      <c r="A221" s="93"/>
      <c r="B221" s="115"/>
      <c r="C221" s="73"/>
      <c r="D221" s="32">
        <v>6384</v>
      </c>
      <c r="E221" s="32" t="s">
        <v>188</v>
      </c>
      <c r="F221" s="141"/>
      <c r="G221" s="141"/>
      <c r="H221" s="141"/>
      <c r="I221" s="33"/>
      <c r="J221" s="34"/>
    </row>
    <row r="222" spans="1:13" ht="28" x14ac:dyDescent="0.3">
      <c r="A222" s="93"/>
      <c r="B222" s="115"/>
      <c r="C222" s="73"/>
      <c r="D222" s="32">
        <v>6385</v>
      </c>
      <c r="E222" s="32" t="s">
        <v>377</v>
      </c>
      <c r="F222" s="141"/>
      <c r="G222" s="141"/>
      <c r="H222" s="141"/>
      <c r="I222" s="33"/>
      <c r="J222" s="34"/>
    </row>
    <row r="223" spans="1:13" hidden="1" x14ac:dyDescent="0.3">
      <c r="A223" s="93"/>
      <c r="B223" s="115"/>
      <c r="C223" s="73"/>
      <c r="D223" s="32">
        <v>6386</v>
      </c>
      <c r="E223" s="32" t="s">
        <v>189</v>
      </c>
      <c r="F223" s="141"/>
      <c r="G223" s="141"/>
      <c r="H223" s="141"/>
      <c r="I223" s="33"/>
      <c r="J223" s="34"/>
    </row>
    <row r="224" spans="1:13" hidden="1" x14ac:dyDescent="0.3">
      <c r="A224" s="93"/>
      <c r="B224" s="115"/>
      <c r="C224" s="73"/>
      <c r="D224" s="32">
        <v>6387</v>
      </c>
      <c r="E224" s="32" t="s">
        <v>190</v>
      </c>
      <c r="F224" s="141"/>
      <c r="G224" s="141"/>
      <c r="H224" s="141"/>
      <c r="I224" s="33"/>
      <c r="J224" s="34"/>
    </row>
    <row r="225" spans="1:10" ht="28" hidden="1" x14ac:dyDescent="0.3">
      <c r="A225" s="109"/>
      <c r="B225" s="116"/>
      <c r="C225" s="117"/>
      <c r="D225" s="32">
        <v>6388</v>
      </c>
      <c r="E225" s="32" t="s">
        <v>191</v>
      </c>
      <c r="F225" s="130"/>
      <c r="G225" s="130"/>
      <c r="H225" s="141"/>
      <c r="I225" s="33"/>
      <c r="J225" s="34"/>
    </row>
    <row r="226" spans="1:10" ht="15.5" x14ac:dyDescent="0.3">
      <c r="A226" s="111"/>
      <c r="B226" s="46"/>
      <c r="C226" s="46"/>
      <c r="D226" s="46"/>
      <c r="E226" s="102" t="s">
        <v>192</v>
      </c>
      <c r="F226" s="21"/>
      <c r="G226" s="21"/>
      <c r="H226" s="165"/>
      <c r="I226" s="165"/>
      <c r="J226" s="22"/>
    </row>
    <row r="227" spans="1:10" ht="15.5" x14ac:dyDescent="0.3">
      <c r="A227" s="114"/>
      <c r="B227" s="286">
        <v>64</v>
      </c>
      <c r="C227" s="339" t="s">
        <v>193</v>
      </c>
      <c r="D227" s="340"/>
      <c r="E227" s="340"/>
      <c r="F227" s="20"/>
      <c r="G227" s="20"/>
      <c r="H227" s="20"/>
      <c r="I227" s="21"/>
      <c r="J227" s="22"/>
    </row>
    <row r="228" spans="1:10" x14ac:dyDescent="0.3">
      <c r="A228" s="93"/>
      <c r="B228" s="98"/>
      <c r="C228" s="25">
        <v>641</v>
      </c>
      <c r="D228" s="26" t="s">
        <v>194</v>
      </c>
      <c r="E228" s="27"/>
      <c r="F228" s="131"/>
      <c r="G228" s="131"/>
      <c r="H228" s="131"/>
      <c r="I228" s="29"/>
      <c r="J228" s="30"/>
    </row>
    <row r="229" spans="1:10" hidden="1" x14ac:dyDescent="0.3">
      <c r="A229" s="93"/>
      <c r="B229" s="98"/>
      <c r="C229" s="25">
        <v>645</v>
      </c>
      <c r="D229" s="26" t="s">
        <v>195</v>
      </c>
      <c r="E229" s="27"/>
      <c r="F229" s="131"/>
      <c r="G229" s="131"/>
      <c r="H229" s="131"/>
      <c r="I229" s="29"/>
      <c r="J229" s="30"/>
    </row>
    <row r="230" spans="1:10" hidden="1" x14ac:dyDescent="0.3">
      <c r="A230" s="93"/>
      <c r="B230" s="98"/>
      <c r="C230" s="25">
        <v>646</v>
      </c>
      <c r="D230" s="26" t="s">
        <v>196</v>
      </c>
      <c r="E230" s="27"/>
      <c r="F230" s="131"/>
      <c r="G230" s="131"/>
      <c r="H230" s="131"/>
      <c r="I230" s="29"/>
      <c r="J230" s="30"/>
    </row>
    <row r="231" spans="1:10" hidden="1" x14ac:dyDescent="0.3">
      <c r="A231" s="93"/>
      <c r="B231" s="98"/>
      <c r="C231" s="25">
        <v>647</v>
      </c>
      <c r="D231" s="26" t="s">
        <v>197</v>
      </c>
      <c r="E231" s="27"/>
      <c r="F231" s="131"/>
      <c r="G231" s="131"/>
      <c r="H231" s="131"/>
      <c r="I231" s="29"/>
      <c r="J231" s="30"/>
    </row>
    <row r="232" spans="1:10" hidden="1" x14ac:dyDescent="0.3">
      <c r="A232" s="93"/>
      <c r="B232" s="98"/>
      <c r="C232" s="25">
        <v>648</v>
      </c>
      <c r="D232" s="26" t="s">
        <v>198</v>
      </c>
      <c r="E232" s="27"/>
      <c r="F232" s="131"/>
      <c r="G232" s="131"/>
      <c r="H232" s="131"/>
      <c r="I232" s="29"/>
      <c r="J232" s="30"/>
    </row>
    <row r="233" spans="1:10" ht="15.5" x14ac:dyDescent="0.3">
      <c r="A233" s="45"/>
      <c r="B233" s="46"/>
      <c r="C233" s="46"/>
      <c r="D233" s="46"/>
      <c r="E233" s="102" t="s">
        <v>292</v>
      </c>
      <c r="F233" s="312"/>
      <c r="G233" s="312"/>
      <c r="H233" s="312"/>
      <c r="I233" s="21"/>
      <c r="J233" s="22"/>
    </row>
    <row r="234" spans="1:10" ht="15.5" x14ac:dyDescent="0.3">
      <c r="A234" s="92"/>
      <c r="B234" s="286">
        <v>65</v>
      </c>
      <c r="C234" s="339" t="s">
        <v>199</v>
      </c>
      <c r="D234" s="340"/>
      <c r="E234" s="340"/>
      <c r="F234" s="20"/>
      <c r="G234" s="20"/>
      <c r="H234" s="20"/>
      <c r="I234" s="21"/>
      <c r="J234" s="22"/>
    </row>
    <row r="235" spans="1:10" x14ac:dyDescent="0.3">
      <c r="A235" s="93"/>
      <c r="B235" s="98"/>
      <c r="C235" s="25">
        <v>658</v>
      </c>
      <c r="D235" s="26" t="s">
        <v>200</v>
      </c>
      <c r="E235" s="27"/>
      <c r="F235" s="28"/>
      <c r="G235" s="28"/>
      <c r="H235" s="28"/>
      <c r="I235" s="29"/>
      <c r="J235" s="30"/>
    </row>
    <row r="236" spans="1:10" ht="42" x14ac:dyDescent="0.3">
      <c r="A236" s="93"/>
      <c r="B236" s="115"/>
      <c r="C236" s="73"/>
      <c r="D236" s="32">
        <v>6581</v>
      </c>
      <c r="E236" s="32" t="s">
        <v>201</v>
      </c>
      <c r="F236" s="141"/>
      <c r="G236" s="141"/>
      <c r="H236" s="141"/>
      <c r="I236" s="33"/>
      <c r="J236" s="34"/>
    </row>
    <row r="237" spans="1:10" hidden="1" x14ac:dyDescent="0.3">
      <c r="A237" s="93"/>
      <c r="B237" s="115"/>
      <c r="C237" s="73"/>
      <c r="D237" s="32">
        <v>6582</v>
      </c>
      <c r="E237" s="32" t="s">
        <v>202</v>
      </c>
      <c r="F237" s="141"/>
      <c r="G237" s="141"/>
      <c r="H237" s="141"/>
      <c r="I237" s="33"/>
      <c r="J237" s="34"/>
    </row>
    <row r="238" spans="1:10" hidden="1" x14ac:dyDescent="0.3">
      <c r="A238" s="93"/>
      <c r="B238" s="115"/>
      <c r="C238" s="73"/>
      <c r="D238" s="32">
        <v>6583</v>
      </c>
      <c r="E238" s="32" t="s">
        <v>203</v>
      </c>
      <c r="F238" s="141"/>
      <c r="G238" s="141"/>
      <c r="H238" s="141"/>
      <c r="I238" s="33"/>
      <c r="J238" s="34"/>
    </row>
    <row r="239" spans="1:10" x14ac:dyDescent="0.3">
      <c r="A239" s="93"/>
      <c r="B239" s="115"/>
      <c r="C239" s="73"/>
      <c r="D239" s="32">
        <v>6584</v>
      </c>
      <c r="E239" s="32" t="s">
        <v>204</v>
      </c>
      <c r="F239" s="141"/>
      <c r="G239" s="141"/>
      <c r="H239" s="141"/>
      <c r="I239" s="33"/>
      <c r="J239" s="34"/>
    </row>
    <row r="240" spans="1:10" x14ac:dyDescent="0.3">
      <c r="A240" s="93"/>
      <c r="B240" s="95"/>
      <c r="C240" s="73"/>
      <c r="D240" s="32">
        <v>65841</v>
      </c>
      <c r="E240" s="32" t="s">
        <v>205</v>
      </c>
      <c r="F240" s="141"/>
      <c r="G240" s="141"/>
      <c r="H240" s="141"/>
      <c r="I240" s="33"/>
      <c r="J240" s="34"/>
    </row>
    <row r="241" spans="1:14" x14ac:dyDescent="0.3">
      <c r="A241" s="93"/>
      <c r="B241" s="95"/>
      <c r="C241" s="73"/>
      <c r="D241" s="32">
        <v>65842</v>
      </c>
      <c r="E241" s="32" t="s">
        <v>206</v>
      </c>
      <c r="F241" s="141"/>
      <c r="G241" s="141"/>
      <c r="H241" s="141"/>
      <c r="I241" s="33"/>
      <c r="J241" s="34"/>
    </row>
    <row r="242" spans="1:14" ht="42" hidden="1" x14ac:dyDescent="0.3">
      <c r="A242" s="93"/>
      <c r="B242" s="95"/>
      <c r="C242" s="73"/>
      <c r="D242" s="32">
        <v>65843</v>
      </c>
      <c r="E242" s="32" t="s">
        <v>207</v>
      </c>
      <c r="F242" s="141"/>
      <c r="G242" s="141"/>
      <c r="H242" s="141"/>
      <c r="I242" s="33"/>
      <c r="J242" s="34"/>
    </row>
    <row r="243" spans="1:14" ht="28" hidden="1" x14ac:dyDescent="0.3">
      <c r="A243" s="93"/>
      <c r="B243" s="115"/>
      <c r="C243" s="73"/>
      <c r="D243" s="32">
        <v>6585</v>
      </c>
      <c r="E243" s="32" t="s">
        <v>208</v>
      </c>
      <c r="F243" s="141"/>
      <c r="G243" s="141"/>
      <c r="H243" s="141"/>
      <c r="I243" s="33"/>
      <c r="J243" s="34"/>
    </row>
    <row r="244" spans="1:14" x14ac:dyDescent="0.3">
      <c r="A244" s="93"/>
      <c r="B244" s="115"/>
      <c r="C244" s="73"/>
      <c r="D244" s="32">
        <v>6586</v>
      </c>
      <c r="E244" s="32" t="s">
        <v>209</v>
      </c>
      <c r="F244" s="141"/>
      <c r="G244" s="141"/>
      <c r="H244" s="141"/>
      <c r="I244" s="33"/>
      <c r="J244" s="34"/>
    </row>
    <row r="245" spans="1:14" x14ac:dyDescent="0.3">
      <c r="A245" s="93"/>
      <c r="B245" s="115"/>
      <c r="C245" s="73"/>
      <c r="D245" s="32">
        <v>6587</v>
      </c>
      <c r="E245" s="32" t="s">
        <v>210</v>
      </c>
      <c r="F245" s="141"/>
      <c r="G245" s="141"/>
      <c r="H245" s="141"/>
      <c r="I245" s="33"/>
      <c r="J245" s="34"/>
    </row>
    <row r="246" spans="1:14" ht="28" hidden="1" x14ac:dyDescent="0.3">
      <c r="A246" s="109"/>
      <c r="B246" s="118"/>
      <c r="C246" s="75"/>
      <c r="D246" s="32">
        <v>6588</v>
      </c>
      <c r="E246" s="32" t="s">
        <v>211</v>
      </c>
      <c r="F246" s="141"/>
      <c r="G246" s="141"/>
      <c r="H246" s="141"/>
      <c r="I246" s="33"/>
      <c r="J246" s="34"/>
    </row>
    <row r="247" spans="1:14" ht="15.5" x14ac:dyDescent="0.3">
      <c r="A247" s="45"/>
      <c r="B247" s="46"/>
      <c r="C247" s="46"/>
      <c r="D247" s="46"/>
      <c r="E247" s="102" t="s">
        <v>212</v>
      </c>
      <c r="F247" s="21"/>
      <c r="G247" s="21"/>
      <c r="H247" s="21"/>
      <c r="I247" s="21"/>
      <c r="J247" s="22"/>
    </row>
    <row r="248" spans="1:14" ht="15.75" customHeight="1" x14ac:dyDescent="0.3">
      <c r="A248" s="114"/>
      <c r="B248" s="286">
        <v>66</v>
      </c>
      <c r="C248" s="339" t="s">
        <v>213</v>
      </c>
      <c r="D248" s="340"/>
      <c r="E248" s="340"/>
      <c r="F248" s="20"/>
      <c r="G248" s="20"/>
      <c r="H248" s="20"/>
      <c r="I248" s="21"/>
      <c r="J248" s="22"/>
    </row>
    <row r="249" spans="1:14" x14ac:dyDescent="0.3">
      <c r="A249" s="93"/>
      <c r="B249" s="98"/>
      <c r="C249" s="25">
        <v>661</v>
      </c>
      <c r="D249" s="26" t="s">
        <v>214</v>
      </c>
      <c r="E249" s="27"/>
      <c r="F249" s="28"/>
      <c r="G249" s="28"/>
      <c r="H249" s="28"/>
      <c r="I249" s="29"/>
      <c r="J249" s="30"/>
    </row>
    <row r="250" spans="1:14" ht="28" x14ac:dyDescent="0.3">
      <c r="A250" s="93"/>
      <c r="B250" s="115"/>
      <c r="C250" s="73"/>
      <c r="D250" s="32">
        <v>6611</v>
      </c>
      <c r="E250" s="32" t="s">
        <v>215</v>
      </c>
      <c r="F250" s="130"/>
      <c r="G250" s="130"/>
      <c r="H250" s="130"/>
      <c r="I250" s="33"/>
      <c r="J250" s="34"/>
    </row>
    <row r="251" spans="1:14" ht="42" x14ac:dyDescent="0.3">
      <c r="A251" s="93"/>
      <c r="B251" s="115"/>
      <c r="C251" s="73"/>
      <c r="D251" s="32">
        <v>66111</v>
      </c>
      <c r="E251" s="32" t="s">
        <v>216</v>
      </c>
      <c r="F251" s="141"/>
      <c r="G251" s="141"/>
      <c r="H251" s="141"/>
      <c r="I251" s="33"/>
      <c r="J251" s="34"/>
      <c r="K251" s="318"/>
      <c r="L251" s="12"/>
      <c r="M251" s="12"/>
      <c r="N251" s="318"/>
    </row>
    <row r="252" spans="1:14" ht="28" x14ac:dyDescent="0.3">
      <c r="A252" s="93"/>
      <c r="B252" s="115"/>
      <c r="C252" s="73"/>
      <c r="D252" s="32">
        <v>66112</v>
      </c>
      <c r="E252" s="32" t="s">
        <v>217</v>
      </c>
      <c r="F252" s="141"/>
      <c r="G252" s="141"/>
      <c r="H252" s="141"/>
      <c r="I252" s="33"/>
      <c r="J252" s="34"/>
      <c r="K252" s="318"/>
      <c r="L252" s="12"/>
      <c r="M252" s="12"/>
      <c r="N252" s="318"/>
    </row>
    <row r="253" spans="1:14" ht="56" x14ac:dyDescent="0.3">
      <c r="A253" s="93"/>
      <c r="B253" s="115"/>
      <c r="C253" s="73"/>
      <c r="D253" s="175">
        <v>66113</v>
      </c>
      <c r="E253" s="175" t="s">
        <v>218</v>
      </c>
      <c r="F253" s="141"/>
      <c r="G253" s="141"/>
      <c r="H253" s="141"/>
      <c r="I253" s="33"/>
      <c r="J253" s="34"/>
    </row>
    <row r="254" spans="1:14" x14ac:dyDescent="0.3">
      <c r="A254" s="93"/>
      <c r="B254" s="115"/>
      <c r="C254" s="73"/>
      <c r="D254" s="32">
        <v>6617</v>
      </c>
      <c r="E254" s="32" t="s">
        <v>219</v>
      </c>
      <c r="F254" s="141"/>
      <c r="G254" s="141"/>
      <c r="H254" s="141"/>
      <c r="I254" s="33"/>
      <c r="J254" s="34"/>
      <c r="K254" s="12"/>
      <c r="L254" s="12"/>
      <c r="M254" s="12"/>
      <c r="N254" s="12"/>
    </row>
    <row r="255" spans="1:14" x14ac:dyDescent="0.3">
      <c r="A255" s="93"/>
      <c r="B255" s="115"/>
      <c r="C255" s="73"/>
      <c r="D255" s="32">
        <v>66171</v>
      </c>
      <c r="E255" s="32" t="s">
        <v>304</v>
      </c>
      <c r="F255" s="141"/>
      <c r="G255" s="141"/>
      <c r="H255" s="141"/>
      <c r="I255" s="33"/>
      <c r="J255" s="34"/>
    </row>
    <row r="256" spans="1:14" x14ac:dyDescent="0.3">
      <c r="A256" s="93"/>
      <c r="B256" s="115"/>
      <c r="C256" s="73"/>
      <c r="D256" s="32">
        <v>6618</v>
      </c>
      <c r="E256" s="32" t="s">
        <v>220</v>
      </c>
      <c r="F256" s="141"/>
      <c r="G256" s="141"/>
      <c r="H256" s="141"/>
      <c r="I256" s="33"/>
      <c r="J256" s="34"/>
    </row>
    <row r="257" spans="1:10" x14ac:dyDescent="0.3">
      <c r="A257" s="93"/>
      <c r="B257" s="115"/>
      <c r="C257" s="73"/>
      <c r="D257" s="32">
        <v>66181</v>
      </c>
      <c r="E257" s="32" t="s">
        <v>221</v>
      </c>
      <c r="F257" s="141"/>
      <c r="G257" s="141"/>
      <c r="H257" s="141"/>
      <c r="I257" s="33"/>
      <c r="J257" s="34"/>
    </row>
    <row r="258" spans="1:10" ht="28" x14ac:dyDescent="0.3">
      <c r="A258" s="93"/>
      <c r="B258" s="115"/>
      <c r="C258" s="73"/>
      <c r="D258" s="32">
        <v>661811</v>
      </c>
      <c r="E258" s="32" t="s">
        <v>222</v>
      </c>
      <c r="F258" s="141"/>
      <c r="G258" s="141"/>
      <c r="H258" s="141"/>
      <c r="I258" s="33"/>
      <c r="J258" s="34"/>
    </row>
    <row r="259" spans="1:10" x14ac:dyDescent="0.3">
      <c r="A259" s="93"/>
      <c r="B259" s="115"/>
      <c r="C259" s="73"/>
      <c r="D259" s="32">
        <v>661812</v>
      </c>
      <c r="E259" s="32" t="s">
        <v>223</v>
      </c>
      <c r="F259" s="141"/>
      <c r="G259" s="141"/>
      <c r="H259" s="141"/>
      <c r="I259" s="33"/>
      <c r="J259" s="34"/>
    </row>
    <row r="260" spans="1:10" x14ac:dyDescent="0.3">
      <c r="A260" s="93"/>
      <c r="B260" s="119"/>
      <c r="C260" s="25">
        <v>663</v>
      </c>
      <c r="D260" s="26" t="s">
        <v>224</v>
      </c>
      <c r="E260" s="27"/>
      <c r="F260" s="28"/>
      <c r="G260" s="28"/>
      <c r="H260" s="28"/>
      <c r="I260" s="29"/>
      <c r="J260" s="30"/>
    </row>
    <row r="261" spans="1:10" ht="28" x14ac:dyDescent="0.3">
      <c r="A261" s="93"/>
      <c r="B261" s="95"/>
      <c r="C261" s="73"/>
      <c r="D261" s="32">
        <v>6634</v>
      </c>
      <c r="E261" s="32" t="s">
        <v>225</v>
      </c>
      <c r="F261" s="141"/>
      <c r="G261" s="141"/>
      <c r="H261" s="141"/>
      <c r="I261" s="33"/>
      <c r="J261" s="34"/>
    </row>
    <row r="262" spans="1:10" ht="28" x14ac:dyDescent="0.3">
      <c r="A262" s="93"/>
      <c r="B262" s="95"/>
      <c r="C262" s="73"/>
      <c r="D262" s="32">
        <v>6635</v>
      </c>
      <c r="E262" s="32" t="s">
        <v>226</v>
      </c>
      <c r="F262" s="141"/>
      <c r="G262" s="141"/>
      <c r="H262" s="141"/>
      <c r="I262" s="33"/>
      <c r="J262" s="34"/>
    </row>
    <row r="263" spans="1:10" x14ac:dyDescent="0.3">
      <c r="A263" s="93"/>
      <c r="B263" s="119"/>
      <c r="C263" s="25">
        <v>664</v>
      </c>
      <c r="D263" s="26" t="s">
        <v>227</v>
      </c>
      <c r="E263" s="27"/>
      <c r="F263" s="28"/>
      <c r="G263" s="28"/>
      <c r="H263" s="28"/>
      <c r="I263" s="29"/>
      <c r="J263" s="30"/>
    </row>
    <row r="264" spans="1:10" ht="28" x14ac:dyDescent="0.3">
      <c r="A264" s="93"/>
      <c r="B264" s="95"/>
      <c r="C264" s="73"/>
      <c r="D264" s="32">
        <v>6641</v>
      </c>
      <c r="E264" s="32" t="s">
        <v>312</v>
      </c>
      <c r="F264" s="130"/>
      <c r="G264" s="130"/>
      <c r="H264" s="130"/>
      <c r="I264" s="33"/>
      <c r="J264" s="34"/>
    </row>
    <row r="265" spans="1:10" ht="28" x14ac:dyDescent="0.3">
      <c r="A265" s="93"/>
      <c r="B265" s="95"/>
      <c r="C265" s="73"/>
      <c r="D265" s="32">
        <v>66411</v>
      </c>
      <c r="E265" s="32" t="s">
        <v>228</v>
      </c>
      <c r="F265" s="130"/>
      <c r="G265" s="130"/>
      <c r="H265" s="130"/>
      <c r="I265" s="33"/>
      <c r="J265" s="34"/>
    </row>
    <row r="266" spans="1:10" x14ac:dyDescent="0.3">
      <c r="A266" s="120"/>
      <c r="B266" s="121"/>
      <c r="C266" s="122"/>
      <c r="D266" s="32">
        <v>664111</v>
      </c>
      <c r="E266" s="123" t="s">
        <v>229</v>
      </c>
      <c r="F266" s="130"/>
      <c r="G266" s="130"/>
      <c r="H266" s="130"/>
      <c r="I266" s="33"/>
      <c r="J266" s="34"/>
    </row>
    <row r="267" spans="1:10" x14ac:dyDescent="0.3">
      <c r="A267" s="120"/>
      <c r="B267" s="121"/>
      <c r="C267" s="122"/>
      <c r="D267" s="32">
        <v>664112</v>
      </c>
      <c r="E267" s="123" t="s">
        <v>230</v>
      </c>
      <c r="F267" s="130"/>
      <c r="G267" s="130"/>
      <c r="H267" s="130"/>
      <c r="I267" s="33"/>
      <c r="J267" s="34"/>
    </row>
    <row r="268" spans="1:10" x14ac:dyDescent="0.3">
      <c r="A268" s="120"/>
      <c r="B268" s="121"/>
      <c r="C268" s="122"/>
      <c r="D268" s="32">
        <v>664113</v>
      </c>
      <c r="E268" s="123" t="s">
        <v>231</v>
      </c>
      <c r="F268" s="130"/>
      <c r="G268" s="130"/>
      <c r="H268" s="130"/>
      <c r="I268" s="33"/>
      <c r="J268" s="34"/>
    </row>
    <row r="269" spans="1:10" ht="28" x14ac:dyDescent="0.3">
      <c r="A269" s="93"/>
      <c r="B269" s="95"/>
      <c r="C269" s="73"/>
      <c r="D269" s="32">
        <v>66412</v>
      </c>
      <c r="E269" s="32" t="s">
        <v>232</v>
      </c>
      <c r="F269" s="130"/>
      <c r="G269" s="130"/>
      <c r="H269" s="130"/>
      <c r="I269" s="33"/>
      <c r="J269" s="34"/>
    </row>
    <row r="270" spans="1:10" x14ac:dyDescent="0.3">
      <c r="A270" s="120"/>
      <c r="B270" s="121"/>
      <c r="C270" s="122"/>
      <c r="D270" s="32">
        <v>664121</v>
      </c>
      <c r="E270" s="123" t="s">
        <v>233</v>
      </c>
      <c r="F270" s="130"/>
      <c r="G270" s="130"/>
      <c r="H270" s="130"/>
      <c r="I270" s="33"/>
      <c r="J270" s="34"/>
    </row>
    <row r="271" spans="1:10" x14ac:dyDescent="0.3">
      <c r="A271" s="120"/>
      <c r="B271" s="121"/>
      <c r="C271" s="122"/>
      <c r="D271" s="32">
        <v>664122</v>
      </c>
      <c r="E271" s="123" t="s">
        <v>230</v>
      </c>
      <c r="F271" s="130"/>
      <c r="G271" s="130"/>
      <c r="H271" s="130"/>
      <c r="I271" s="33"/>
      <c r="J271" s="34"/>
    </row>
    <row r="272" spans="1:10" ht="28" x14ac:dyDescent="0.3">
      <c r="A272" s="120"/>
      <c r="B272" s="121"/>
      <c r="C272" s="122"/>
      <c r="D272" s="32">
        <v>664123</v>
      </c>
      <c r="E272" s="324" t="s">
        <v>316</v>
      </c>
      <c r="F272" s="130"/>
      <c r="G272" s="141"/>
      <c r="H272" s="130"/>
      <c r="I272" s="33"/>
      <c r="J272" s="34"/>
    </row>
    <row r="273" spans="1:11" x14ac:dyDescent="0.3">
      <c r="A273" s="93"/>
      <c r="B273" s="119"/>
      <c r="C273" s="25">
        <v>668</v>
      </c>
      <c r="D273" s="26" t="s">
        <v>234</v>
      </c>
      <c r="E273" s="27"/>
      <c r="F273" s="28"/>
      <c r="G273" s="28"/>
      <c r="H273" s="28"/>
      <c r="I273" s="29"/>
      <c r="J273" s="30"/>
    </row>
    <row r="274" spans="1:11" x14ac:dyDescent="0.3">
      <c r="A274" s="109"/>
      <c r="B274" s="124"/>
      <c r="C274" s="75"/>
      <c r="D274" s="32">
        <v>6685</v>
      </c>
      <c r="E274" s="32" t="s">
        <v>235</v>
      </c>
      <c r="F274" s="130"/>
      <c r="G274" s="130"/>
      <c r="H274" s="130"/>
      <c r="I274" s="33"/>
      <c r="J274" s="34"/>
    </row>
    <row r="275" spans="1:11" ht="16" thickBot="1" x14ac:dyDescent="0.35">
      <c r="A275" s="45"/>
      <c r="B275" s="46"/>
      <c r="C275" s="46"/>
      <c r="D275" s="46"/>
      <c r="E275" s="102" t="s">
        <v>236</v>
      </c>
      <c r="F275" s="21"/>
      <c r="G275" s="21"/>
      <c r="H275" s="21"/>
      <c r="I275" s="21"/>
      <c r="J275" s="22"/>
      <c r="K275" s="213"/>
    </row>
    <row r="276" spans="1:11" ht="19" thickTop="1" thickBot="1" x14ac:dyDescent="0.35">
      <c r="A276" s="51"/>
      <c r="B276" s="52"/>
      <c r="C276" s="52"/>
      <c r="D276" s="52"/>
      <c r="E276" s="195" t="s">
        <v>237</v>
      </c>
      <c r="F276" s="196"/>
      <c r="G276" s="196"/>
      <c r="H276" s="196"/>
      <c r="I276" s="196"/>
      <c r="J276" s="206"/>
    </row>
    <row r="277" spans="1:11" ht="19" thickTop="1" thickBot="1" x14ac:dyDescent="0.35">
      <c r="A277" s="54"/>
      <c r="B277" s="55"/>
      <c r="C277" s="55"/>
      <c r="D277" s="55"/>
      <c r="E277" s="207" t="s">
        <v>238</v>
      </c>
      <c r="F277" s="201"/>
      <c r="G277" s="201"/>
      <c r="H277" s="201"/>
      <c r="I277" s="201"/>
      <c r="J277" s="202"/>
    </row>
    <row r="278" spans="1:11" ht="16.5" thickTop="1" thickBot="1" x14ac:dyDescent="0.35">
      <c r="A278" s="125"/>
      <c r="B278" s="125"/>
      <c r="C278" s="125"/>
      <c r="D278" s="125"/>
      <c r="E278" s="125"/>
      <c r="F278" s="126"/>
      <c r="G278" s="126"/>
      <c r="H278" s="126"/>
      <c r="I278" s="126"/>
      <c r="J278" s="127"/>
    </row>
    <row r="279" spans="1:11" ht="24" thickTop="1" thickBot="1" x14ac:dyDescent="0.35">
      <c r="A279" s="232" t="s">
        <v>291</v>
      </c>
      <c r="B279" s="233"/>
      <c r="C279" s="233"/>
      <c r="D279" s="233"/>
      <c r="E279" s="233"/>
      <c r="F279" s="233"/>
      <c r="G279" s="234"/>
      <c r="H279" s="234"/>
      <c r="I279" s="234"/>
      <c r="J279" s="235"/>
    </row>
    <row r="280" spans="1:11" ht="20.5" thickTop="1" x14ac:dyDescent="0.3">
      <c r="A280" s="236" t="s">
        <v>239</v>
      </c>
      <c r="B280" s="237"/>
      <c r="C280" s="237"/>
      <c r="D280" s="237"/>
      <c r="E280" s="238"/>
      <c r="F280" s="239"/>
      <c r="G280" s="240"/>
      <c r="H280" s="240"/>
      <c r="I280" s="240"/>
      <c r="J280" s="241"/>
    </row>
    <row r="281" spans="1:11" ht="18" x14ac:dyDescent="0.3">
      <c r="A281" s="242" t="s">
        <v>240</v>
      </c>
      <c r="B281" s="243" t="s">
        <v>241</v>
      </c>
      <c r="C281" s="244"/>
      <c r="D281" s="244"/>
      <c r="E281" s="244"/>
      <c r="F281" s="245"/>
      <c r="G281" s="245"/>
      <c r="H281" s="245"/>
      <c r="I281" s="245"/>
      <c r="J281" s="246"/>
    </row>
    <row r="282" spans="1:11" ht="15.5" x14ac:dyDescent="0.3">
      <c r="A282" s="247"/>
      <c r="B282" s="285">
        <v>20</v>
      </c>
      <c r="C282" s="337" t="s">
        <v>242</v>
      </c>
      <c r="D282" s="338"/>
      <c r="E282" s="338"/>
      <c r="F282" s="248"/>
      <c r="G282" s="248"/>
      <c r="H282" s="248"/>
      <c r="I282" s="165"/>
      <c r="J282" s="166"/>
    </row>
    <row r="283" spans="1:11" ht="15.5" x14ac:dyDescent="0.3">
      <c r="A283" s="247"/>
      <c r="B283" s="285">
        <v>21</v>
      </c>
      <c r="C283" s="337" t="s">
        <v>243</v>
      </c>
      <c r="D283" s="338"/>
      <c r="E283" s="338"/>
      <c r="F283" s="164"/>
      <c r="G283" s="164"/>
      <c r="H283" s="164"/>
      <c r="I283" s="165"/>
      <c r="J283" s="166"/>
    </row>
    <row r="284" spans="1:11" x14ac:dyDescent="0.3">
      <c r="A284" s="249"/>
      <c r="B284" s="250"/>
      <c r="C284" s="151">
        <v>211</v>
      </c>
      <c r="D284" s="152" t="s">
        <v>244</v>
      </c>
      <c r="E284" s="153"/>
      <c r="F284" s="142"/>
      <c r="G284" s="142"/>
      <c r="H284" s="142"/>
      <c r="I284" s="171"/>
      <c r="J284" s="172"/>
    </row>
    <row r="285" spans="1:11" x14ac:dyDescent="0.3">
      <c r="A285" s="249"/>
      <c r="B285" s="250"/>
      <c r="C285" s="151">
        <v>212</v>
      </c>
      <c r="D285" s="152" t="s">
        <v>245</v>
      </c>
      <c r="E285" s="153"/>
      <c r="F285" s="142"/>
      <c r="G285" s="142"/>
      <c r="H285" s="142"/>
      <c r="I285" s="171"/>
      <c r="J285" s="172"/>
    </row>
    <row r="286" spans="1:11" x14ac:dyDescent="0.3">
      <c r="A286" s="249"/>
      <c r="B286" s="250"/>
      <c r="C286" s="151">
        <v>213</v>
      </c>
      <c r="D286" s="152" t="s">
        <v>246</v>
      </c>
      <c r="E286" s="153"/>
      <c r="F286" s="142"/>
      <c r="G286" s="142"/>
      <c r="H286" s="142"/>
      <c r="I286" s="171"/>
      <c r="J286" s="172"/>
    </row>
    <row r="287" spans="1:11" hidden="1" x14ac:dyDescent="0.3">
      <c r="A287" s="249"/>
      <c r="B287" s="250"/>
      <c r="C287" s="151">
        <v>214</v>
      </c>
      <c r="D287" s="152" t="s">
        <v>247</v>
      </c>
      <c r="E287" s="153"/>
      <c r="F287" s="142"/>
      <c r="G287" s="142"/>
      <c r="H287" s="142"/>
      <c r="I287" s="171"/>
      <c r="J287" s="172"/>
    </row>
    <row r="288" spans="1:11" hidden="1" x14ac:dyDescent="0.3">
      <c r="A288" s="249"/>
      <c r="B288" s="250"/>
      <c r="C288" s="151">
        <v>215</v>
      </c>
      <c r="D288" s="152" t="s">
        <v>248</v>
      </c>
      <c r="E288" s="153"/>
      <c r="F288" s="142"/>
      <c r="G288" s="142"/>
      <c r="H288" s="142"/>
      <c r="I288" s="171"/>
      <c r="J288" s="172"/>
    </row>
    <row r="289" spans="1:10" hidden="1" x14ac:dyDescent="0.3">
      <c r="A289" s="249"/>
      <c r="B289" s="250"/>
      <c r="C289" s="151">
        <v>216</v>
      </c>
      <c r="D289" s="152" t="s">
        <v>249</v>
      </c>
      <c r="E289" s="153"/>
      <c r="F289" s="142"/>
      <c r="G289" s="142"/>
      <c r="H289" s="142"/>
      <c r="I289" s="171"/>
      <c r="J289" s="172"/>
    </row>
    <row r="290" spans="1:10" hidden="1" x14ac:dyDescent="0.3">
      <c r="A290" s="249"/>
      <c r="B290" s="250"/>
      <c r="C290" s="151">
        <v>217</v>
      </c>
      <c r="D290" s="152" t="s">
        <v>250</v>
      </c>
      <c r="E290" s="153"/>
      <c r="F290" s="142"/>
      <c r="G290" s="142"/>
      <c r="H290" s="142"/>
      <c r="I290" s="171"/>
      <c r="J290" s="172"/>
    </row>
    <row r="291" spans="1:10" hidden="1" x14ac:dyDescent="0.3">
      <c r="A291" s="249"/>
      <c r="B291" s="250"/>
      <c r="C291" s="151">
        <v>218</v>
      </c>
      <c r="D291" s="152" t="s">
        <v>251</v>
      </c>
      <c r="E291" s="153"/>
      <c r="F291" s="142"/>
      <c r="G291" s="142"/>
      <c r="H291" s="142"/>
      <c r="I291" s="171"/>
      <c r="J291" s="172"/>
    </row>
    <row r="292" spans="1:10" hidden="1" x14ac:dyDescent="0.3">
      <c r="A292" s="251"/>
      <c r="B292" s="252"/>
      <c r="C292" s="151">
        <v>219</v>
      </c>
      <c r="D292" s="152" t="s">
        <v>252</v>
      </c>
      <c r="E292" s="153"/>
      <c r="F292" s="142"/>
      <c r="G292" s="142"/>
      <c r="H292" s="142"/>
      <c r="I292" s="171"/>
      <c r="J292" s="172"/>
    </row>
    <row r="293" spans="1:10" ht="15.5" x14ac:dyDescent="0.3">
      <c r="A293" s="253"/>
      <c r="B293" s="254"/>
      <c r="C293" s="254"/>
      <c r="D293" s="254"/>
      <c r="E293" s="185" t="s">
        <v>253</v>
      </c>
      <c r="F293" s="319"/>
      <c r="G293" s="319"/>
      <c r="H293" s="319"/>
      <c r="I293" s="319"/>
      <c r="J293" s="166"/>
    </row>
    <row r="294" spans="1:10" ht="15.75" customHeight="1" x14ac:dyDescent="0.3">
      <c r="A294" s="255"/>
      <c r="B294" s="285">
        <v>23</v>
      </c>
      <c r="C294" s="337" t="s">
        <v>254</v>
      </c>
      <c r="D294" s="338"/>
      <c r="E294" s="338"/>
      <c r="F294" s="164"/>
      <c r="G294" s="164"/>
      <c r="H294" s="164"/>
      <c r="I294" s="165"/>
      <c r="J294" s="166"/>
    </row>
    <row r="295" spans="1:10" x14ac:dyDescent="0.3">
      <c r="A295" s="249"/>
      <c r="B295" s="256"/>
      <c r="C295" s="151">
        <v>231</v>
      </c>
      <c r="D295" s="152" t="s">
        <v>299</v>
      </c>
      <c r="E295" s="153"/>
      <c r="F295" s="170"/>
      <c r="G295" s="170"/>
      <c r="H295" s="170"/>
      <c r="I295" s="171"/>
      <c r="J295" s="172"/>
    </row>
    <row r="296" spans="1:10" ht="28" x14ac:dyDescent="0.3">
      <c r="A296" s="249"/>
      <c r="B296" s="256"/>
      <c r="C296" s="257"/>
      <c r="D296" s="175">
        <v>2313</v>
      </c>
      <c r="E296" s="175" t="s">
        <v>255</v>
      </c>
      <c r="F296" s="141"/>
      <c r="G296" s="141"/>
      <c r="H296" s="141"/>
      <c r="I296" s="176"/>
      <c r="J296" s="177"/>
    </row>
    <row r="297" spans="1:10" x14ac:dyDescent="0.3">
      <c r="A297" s="249"/>
      <c r="B297" s="256"/>
      <c r="C297" s="151">
        <v>235</v>
      </c>
      <c r="D297" s="152" t="s">
        <v>256</v>
      </c>
      <c r="E297" s="153"/>
      <c r="F297" s="170"/>
      <c r="G297" s="170"/>
      <c r="H297" s="170"/>
      <c r="I297" s="171"/>
      <c r="J297" s="172"/>
    </row>
    <row r="298" spans="1:10" x14ac:dyDescent="0.3">
      <c r="A298" s="249"/>
      <c r="B298" s="256"/>
      <c r="C298" s="257"/>
      <c r="D298" s="175">
        <v>2351</v>
      </c>
      <c r="E298" s="175" t="s">
        <v>257</v>
      </c>
      <c r="F298" s="141"/>
      <c r="G298" s="141"/>
      <c r="H298" s="141"/>
      <c r="I298" s="176"/>
      <c r="J298" s="177"/>
    </row>
    <row r="299" spans="1:10" ht="28" x14ac:dyDescent="0.3">
      <c r="A299" s="249"/>
      <c r="B299" s="256"/>
      <c r="C299" s="257"/>
      <c r="D299" s="175">
        <v>2352</v>
      </c>
      <c r="E299" s="175" t="s">
        <v>258</v>
      </c>
      <c r="F299" s="141"/>
      <c r="G299" s="141"/>
      <c r="H299" s="141"/>
      <c r="I299" s="176"/>
      <c r="J299" s="177"/>
    </row>
    <row r="300" spans="1:10" ht="28" x14ac:dyDescent="0.3">
      <c r="A300" s="249"/>
      <c r="B300" s="256"/>
      <c r="C300" s="257"/>
      <c r="D300" s="175">
        <v>2353</v>
      </c>
      <c r="E300" s="175" t="s">
        <v>259</v>
      </c>
      <c r="F300" s="141"/>
      <c r="G300" s="141"/>
      <c r="H300" s="141"/>
      <c r="I300" s="176"/>
      <c r="J300" s="177"/>
    </row>
    <row r="301" spans="1:10" x14ac:dyDescent="0.3">
      <c r="A301" s="251"/>
      <c r="B301" s="258"/>
      <c r="C301" s="259"/>
      <c r="D301" s="175">
        <v>2358</v>
      </c>
      <c r="E301" s="175" t="s">
        <v>367</v>
      </c>
      <c r="F301" s="141"/>
      <c r="G301" s="141"/>
      <c r="H301" s="141"/>
      <c r="I301" s="176"/>
      <c r="J301" s="177"/>
    </row>
    <row r="302" spans="1:10" ht="15.5" x14ac:dyDescent="0.3">
      <c r="A302" s="253"/>
      <c r="B302" s="260"/>
      <c r="C302" s="261"/>
      <c r="D302" s="261"/>
      <c r="E302" s="185" t="s">
        <v>260</v>
      </c>
      <c r="F302" s="165"/>
      <c r="G302" s="165"/>
      <c r="H302" s="165"/>
      <c r="I302" s="165"/>
      <c r="J302" s="166"/>
    </row>
    <row r="303" spans="1:10" ht="15.75" customHeight="1" x14ac:dyDescent="0.3">
      <c r="A303" s="262"/>
      <c r="B303" s="285">
        <v>24</v>
      </c>
      <c r="C303" s="337" t="s">
        <v>261</v>
      </c>
      <c r="D303" s="338"/>
      <c r="E303" s="338"/>
      <c r="F303" s="164"/>
      <c r="G303" s="164"/>
      <c r="H303" s="164"/>
      <c r="I303" s="165"/>
      <c r="J303" s="166"/>
    </row>
    <row r="304" spans="1:10" x14ac:dyDescent="0.3">
      <c r="A304" s="249"/>
      <c r="B304" s="257"/>
      <c r="C304" s="151">
        <v>241</v>
      </c>
      <c r="D304" s="152" t="s">
        <v>262</v>
      </c>
      <c r="E304" s="153"/>
      <c r="F304" s="170"/>
      <c r="G304" s="170"/>
      <c r="H304" s="170"/>
      <c r="I304" s="171"/>
      <c r="J304" s="172"/>
    </row>
    <row r="305" spans="1:11" x14ac:dyDescent="0.3">
      <c r="A305" s="263"/>
      <c r="B305" s="264"/>
      <c r="C305" s="231"/>
      <c r="D305" s="175">
        <v>2411</v>
      </c>
      <c r="E305" s="175" t="s">
        <v>263</v>
      </c>
      <c r="F305" s="141"/>
      <c r="G305" s="141"/>
      <c r="H305" s="141"/>
      <c r="I305" s="176"/>
      <c r="J305" s="177"/>
    </row>
    <row r="306" spans="1:11" x14ac:dyDescent="0.3">
      <c r="A306" s="263"/>
      <c r="B306" s="264"/>
      <c r="C306" s="231"/>
      <c r="D306" s="175">
        <v>2412</v>
      </c>
      <c r="E306" s="175" t="s">
        <v>264</v>
      </c>
      <c r="F306" s="141"/>
      <c r="G306" s="141"/>
      <c r="H306" s="141"/>
      <c r="I306" s="176"/>
      <c r="J306" s="177"/>
    </row>
    <row r="307" spans="1:11" x14ac:dyDescent="0.3">
      <c r="A307" s="249"/>
      <c r="B307" s="250"/>
      <c r="C307" s="151">
        <v>244</v>
      </c>
      <c r="D307" s="152" t="s">
        <v>265</v>
      </c>
      <c r="E307" s="153"/>
      <c r="F307" s="170"/>
      <c r="G307" s="170"/>
      <c r="H307" s="170"/>
      <c r="I307" s="171"/>
      <c r="J307" s="172"/>
    </row>
    <row r="308" spans="1:11" x14ac:dyDescent="0.3">
      <c r="A308" s="263"/>
      <c r="B308" s="264"/>
      <c r="C308" s="231"/>
      <c r="D308" s="175">
        <v>2441</v>
      </c>
      <c r="E308" s="175" t="s">
        <v>266</v>
      </c>
      <c r="F308" s="141"/>
      <c r="G308" s="141"/>
      <c r="H308" s="141"/>
      <c r="I308" s="176"/>
      <c r="J308" s="177"/>
      <c r="K308" s="3"/>
    </row>
    <row r="309" spans="1:11" x14ac:dyDescent="0.3">
      <c r="A309" s="263"/>
      <c r="B309" s="264"/>
      <c r="C309" s="231"/>
      <c r="D309" s="175">
        <v>2442</v>
      </c>
      <c r="E309" s="175" t="s">
        <v>267</v>
      </c>
      <c r="F309" s="141"/>
      <c r="G309" s="141"/>
      <c r="H309" s="141"/>
      <c r="I309" s="176"/>
      <c r="J309" s="177"/>
    </row>
    <row r="310" spans="1:11" x14ac:dyDescent="0.3">
      <c r="A310" s="263"/>
      <c r="B310" s="264"/>
      <c r="C310" s="231"/>
      <c r="D310" s="175">
        <v>2443</v>
      </c>
      <c r="E310" s="175" t="s">
        <v>268</v>
      </c>
      <c r="F310" s="141"/>
      <c r="G310" s="141"/>
      <c r="H310" s="141"/>
      <c r="I310" s="176"/>
      <c r="J310" s="177"/>
    </row>
    <row r="311" spans="1:11" x14ac:dyDescent="0.3">
      <c r="A311" s="263"/>
      <c r="B311" s="264"/>
      <c r="C311" s="231"/>
      <c r="D311" s="175">
        <v>2444</v>
      </c>
      <c r="E311" s="175" t="s">
        <v>269</v>
      </c>
      <c r="F311" s="141"/>
      <c r="G311" s="141"/>
      <c r="H311" s="141"/>
      <c r="I311" s="176"/>
      <c r="J311" s="177"/>
    </row>
    <row r="312" spans="1:11" ht="28" x14ac:dyDescent="0.3">
      <c r="A312" s="263"/>
      <c r="B312" s="264"/>
      <c r="C312" s="231"/>
      <c r="D312" s="175">
        <v>2447</v>
      </c>
      <c r="E312" s="175" t="s">
        <v>270</v>
      </c>
      <c r="F312" s="141"/>
      <c r="G312" s="141"/>
      <c r="H312" s="141"/>
      <c r="I312" s="176"/>
      <c r="J312" s="177"/>
    </row>
    <row r="313" spans="1:11" x14ac:dyDescent="0.3">
      <c r="A313" s="263"/>
      <c r="B313" s="264"/>
      <c r="C313" s="315"/>
      <c r="D313" s="175">
        <v>2448</v>
      </c>
      <c r="E313" s="316" t="s">
        <v>391</v>
      </c>
      <c r="F313" s="141"/>
      <c r="G313" s="141"/>
      <c r="H313" s="141"/>
      <c r="I313" s="176"/>
      <c r="J313" s="177"/>
    </row>
    <row r="314" spans="1:11" x14ac:dyDescent="0.3">
      <c r="A314" s="249"/>
      <c r="B314" s="250"/>
      <c r="C314" s="151">
        <v>245</v>
      </c>
      <c r="D314" s="152" t="s">
        <v>271</v>
      </c>
      <c r="E314" s="153"/>
      <c r="F314" s="170"/>
      <c r="G314" s="170"/>
      <c r="H314" s="170"/>
      <c r="I314" s="171"/>
      <c r="J314" s="172"/>
    </row>
    <row r="315" spans="1:11" x14ac:dyDescent="0.3">
      <c r="A315" s="263"/>
      <c r="B315" s="264"/>
      <c r="C315" s="231"/>
      <c r="D315" s="175">
        <v>2451</v>
      </c>
      <c r="E315" s="175" t="s">
        <v>272</v>
      </c>
      <c r="F315" s="141"/>
      <c r="G315" s="141"/>
      <c r="H315" s="141"/>
      <c r="I315" s="176"/>
      <c r="J315" s="177"/>
    </row>
    <row r="316" spans="1:11" ht="28" x14ac:dyDescent="0.3">
      <c r="A316" s="263"/>
      <c r="B316" s="264"/>
      <c r="C316" s="231"/>
      <c r="D316" s="175">
        <v>2458</v>
      </c>
      <c r="E316" s="175" t="s">
        <v>273</v>
      </c>
      <c r="F316" s="141"/>
      <c r="G316" s="141"/>
      <c r="H316" s="141"/>
      <c r="I316" s="176"/>
      <c r="J316" s="177"/>
    </row>
    <row r="317" spans="1:11" x14ac:dyDescent="0.3">
      <c r="A317" s="249"/>
      <c r="B317" s="250"/>
      <c r="C317" s="151">
        <v>248</v>
      </c>
      <c r="D317" s="152" t="s">
        <v>274</v>
      </c>
      <c r="E317" s="153"/>
      <c r="F317" s="170"/>
      <c r="G317" s="170"/>
      <c r="H317" s="170"/>
      <c r="I317" s="171"/>
      <c r="J317" s="172"/>
    </row>
    <row r="318" spans="1:11" x14ac:dyDescent="0.3">
      <c r="A318" s="263"/>
      <c r="B318" s="264"/>
      <c r="C318" s="231"/>
      <c r="D318" s="175">
        <v>2481</v>
      </c>
      <c r="E318" s="175" t="s">
        <v>275</v>
      </c>
      <c r="F318" s="141"/>
      <c r="G318" s="141"/>
      <c r="H318" s="141"/>
      <c r="I318" s="176"/>
      <c r="J318" s="177"/>
    </row>
    <row r="319" spans="1:11" x14ac:dyDescent="0.3">
      <c r="A319" s="265"/>
      <c r="B319" s="264"/>
      <c r="C319" s="231"/>
      <c r="D319" s="175">
        <v>2482</v>
      </c>
      <c r="E319" s="175" t="s">
        <v>276</v>
      </c>
      <c r="F319" s="141"/>
      <c r="G319" s="141"/>
      <c r="H319" s="141"/>
      <c r="I319" s="176"/>
      <c r="J319" s="177"/>
    </row>
    <row r="320" spans="1:11" ht="28" x14ac:dyDescent="0.3">
      <c r="A320" s="266"/>
      <c r="B320" s="267"/>
      <c r="C320" s="268"/>
      <c r="D320" s="175">
        <v>2484</v>
      </c>
      <c r="E320" s="175" t="s">
        <v>394</v>
      </c>
      <c r="F320" s="141"/>
      <c r="G320" s="141"/>
      <c r="H320" s="141"/>
      <c r="I320" s="176"/>
      <c r="J320" s="291"/>
    </row>
    <row r="321" spans="1:11" ht="16" thickBot="1" x14ac:dyDescent="0.35">
      <c r="A321" s="269"/>
      <c r="B321" s="260"/>
      <c r="C321" s="260"/>
      <c r="D321" s="260"/>
      <c r="E321" s="185" t="s">
        <v>277</v>
      </c>
      <c r="F321" s="165"/>
      <c r="G321" s="165"/>
      <c r="H321" s="165"/>
      <c r="I321" s="186"/>
      <c r="J321" s="166"/>
    </row>
    <row r="322" spans="1:11" ht="19" thickTop="1" thickBot="1" x14ac:dyDescent="0.35">
      <c r="A322" s="270"/>
      <c r="B322" s="271"/>
      <c r="C322" s="271"/>
      <c r="D322" s="272"/>
      <c r="E322" s="273" t="s">
        <v>278</v>
      </c>
      <c r="F322" s="274"/>
      <c r="G322" s="274"/>
      <c r="H322" s="274"/>
      <c r="I322" s="274"/>
      <c r="J322" s="275"/>
    </row>
    <row r="323" spans="1:11" ht="19" thickTop="1" thickBot="1" x14ac:dyDescent="0.35">
      <c r="A323" s="276"/>
      <c r="B323" s="277"/>
      <c r="C323" s="292"/>
      <c r="D323" s="293" t="s">
        <v>279</v>
      </c>
      <c r="E323" s="294"/>
      <c r="F323" s="201"/>
      <c r="G323" s="201"/>
      <c r="H323" s="201"/>
      <c r="I323" s="201"/>
      <c r="J323" s="202"/>
    </row>
    <row r="324" spans="1:11" ht="24" thickTop="1" thickBot="1" x14ac:dyDescent="0.35">
      <c r="A324" s="128"/>
      <c r="B324" s="128"/>
      <c r="C324" s="128"/>
      <c r="D324" s="128"/>
      <c r="E324" s="128"/>
      <c r="F324" s="129"/>
      <c r="G324" s="129"/>
      <c r="H324" s="129"/>
      <c r="I324" s="129"/>
      <c r="J324" s="127"/>
    </row>
    <row r="325" spans="1:11" ht="26" thickTop="1" thickBot="1" x14ac:dyDescent="0.35">
      <c r="A325" s="79"/>
      <c r="B325" s="80"/>
      <c r="C325" s="80"/>
      <c r="D325" s="80"/>
      <c r="E325" s="80"/>
      <c r="F325" s="81"/>
      <c r="G325" s="80"/>
      <c r="H325" s="80"/>
      <c r="I325" s="80"/>
      <c r="J325" s="82"/>
    </row>
    <row r="326" spans="1:11" ht="20" thickTop="1" thickBot="1" x14ac:dyDescent="0.35">
      <c r="A326" s="83"/>
      <c r="B326" s="84"/>
      <c r="C326" s="84"/>
      <c r="D326" s="84" t="s">
        <v>280</v>
      </c>
      <c r="E326" s="84"/>
      <c r="F326" s="53"/>
      <c r="G326" s="53"/>
      <c r="H326" s="53"/>
      <c r="I326" s="135"/>
      <c r="J326" s="140"/>
    </row>
    <row r="327" spans="1:11" ht="20" thickTop="1" thickBot="1" x14ac:dyDescent="0.35">
      <c r="A327" s="83"/>
      <c r="B327" s="84"/>
      <c r="C327" s="84"/>
      <c r="D327" s="84" t="s">
        <v>281</v>
      </c>
      <c r="E327" s="84"/>
      <c r="F327" s="53"/>
      <c r="G327" s="53"/>
      <c r="H327" s="53"/>
      <c r="I327" s="135"/>
      <c r="J327" s="140"/>
    </row>
    <row r="328" spans="1:11" ht="20" thickTop="1" thickBot="1" x14ac:dyDescent="0.35">
      <c r="A328" s="83"/>
      <c r="B328" s="84"/>
      <c r="C328" s="84"/>
      <c r="D328" s="84" t="s">
        <v>282</v>
      </c>
      <c r="E328" s="84"/>
      <c r="F328" s="53"/>
      <c r="G328" s="53"/>
      <c r="H328" s="53"/>
      <c r="I328" s="135"/>
      <c r="J328" s="140"/>
    </row>
    <row r="329" spans="1:11" ht="14.5" thickTop="1" x14ac:dyDescent="0.3"/>
    <row r="330" spans="1:11" x14ac:dyDescent="0.3">
      <c r="G330" s="8"/>
      <c r="I330" s="13"/>
    </row>
    <row r="331" spans="1:11" x14ac:dyDescent="0.3">
      <c r="H331" s="8"/>
      <c r="I331" s="14"/>
      <c r="J331" s="8"/>
    </row>
    <row r="332" spans="1:11" x14ac:dyDescent="0.3">
      <c r="H332" s="212"/>
      <c r="I332" s="13"/>
      <c r="J332" s="13"/>
    </row>
    <row r="333" spans="1:11" x14ac:dyDescent="0.3">
      <c r="G333" s="8"/>
      <c r="J333" s="8"/>
      <c r="K333" s="12"/>
    </row>
    <row r="335" spans="1:11" x14ac:dyDescent="0.3">
      <c r="F335" s="8"/>
      <c r="G335" s="8"/>
      <c r="H335" s="8"/>
      <c r="I335" s="8"/>
      <c r="J335" s="8"/>
    </row>
    <row r="336" spans="1:11" x14ac:dyDescent="0.3">
      <c r="F336" s="8"/>
      <c r="G336" s="8"/>
      <c r="H336" s="8"/>
      <c r="I336" s="8"/>
      <c r="J336" s="8"/>
    </row>
    <row r="337" spans="6:10" x14ac:dyDescent="0.3">
      <c r="F337" s="8"/>
      <c r="G337" s="8"/>
      <c r="H337" s="8"/>
      <c r="I337" s="8"/>
      <c r="J337" s="8"/>
    </row>
    <row r="338" spans="6:10" x14ac:dyDescent="0.3">
      <c r="F338" s="8"/>
    </row>
    <row r="339" spans="6:10" x14ac:dyDescent="0.3">
      <c r="F339" s="8"/>
    </row>
    <row r="347" spans="6:10" x14ac:dyDescent="0.3">
      <c r="H347" s="14"/>
    </row>
    <row r="367" spans="1:1" x14ac:dyDescent="0.3">
      <c r="A367" s="208"/>
    </row>
  </sheetData>
  <dataConsolidate/>
  <mergeCells count="34">
    <mergeCell ref="C303:E303"/>
    <mergeCell ref="A87:F87"/>
    <mergeCell ref="H1:H2"/>
    <mergeCell ref="C24:E24"/>
    <mergeCell ref="C31:E31"/>
    <mergeCell ref="C42:E42"/>
    <mergeCell ref="C49:E49"/>
    <mergeCell ref="C51:E51"/>
    <mergeCell ref="C52:E52"/>
    <mergeCell ref="C62:E62"/>
    <mergeCell ref="C63:E63"/>
    <mergeCell ref="C72:E72"/>
    <mergeCell ref="C77:E77"/>
    <mergeCell ref="C78:E78"/>
    <mergeCell ref="C91:E91"/>
    <mergeCell ref="C118:E118"/>
    <mergeCell ref="I1:I2"/>
    <mergeCell ref="J1:J2"/>
    <mergeCell ref="C6:E6"/>
    <mergeCell ref="A1:A2"/>
    <mergeCell ref="B1:B2"/>
    <mergeCell ref="C1:C2"/>
    <mergeCell ref="D1:D2"/>
    <mergeCell ref="E1:E2"/>
    <mergeCell ref="F1:F2"/>
    <mergeCell ref="G1:G2"/>
    <mergeCell ref="C282:E282"/>
    <mergeCell ref="C283:E283"/>
    <mergeCell ref="C294:E294"/>
    <mergeCell ref="C129:E129"/>
    <mergeCell ref="C198:E198"/>
    <mergeCell ref="C227:E227"/>
    <mergeCell ref="C234:E234"/>
    <mergeCell ref="C248:E248"/>
  </mergeCells>
  <printOptions horizontalCentered="1" verticalCentered="1"/>
  <pageMargins left="0.51181102362204722" right="0.31496062992125984" top="0.39370078740157483" bottom="0.39370078740157483" header="0.19685039370078741" footer="0.19685039370078741"/>
  <pageSetup paperSize="9" scale="73" fitToHeight="8" orientation="landscape" r:id="rId1"/>
  <headerFooter>
    <oddFooter>&amp;R&amp;9Budget UCAD/Rectorat  -2023-   p.&amp;P</oddFooter>
  </headerFooter>
  <rowBreaks count="4" manualBreakCount="4">
    <brk id="166" max="13" man="1"/>
    <brk id="221" max="9" man="1"/>
    <brk id="277" max="13" man="1"/>
    <brk id="344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"/>
  <sheetViews>
    <sheetView workbookViewId="0">
      <selection activeCell="A3" sqref="A3:A53"/>
    </sheetView>
  </sheetViews>
  <sheetFormatPr baseColWidth="10" defaultColWidth="80.81640625" defaultRowHeight="14.5" x14ac:dyDescent="0.35"/>
  <cols>
    <col min="1" max="1" width="58.81640625" bestFit="1" customWidth="1"/>
    <col min="2" max="2" width="15.453125" style="219" bestFit="1" customWidth="1"/>
    <col min="3" max="3" width="13.1796875" style="219" bestFit="1" customWidth="1"/>
    <col min="4" max="4" width="15.1796875" style="219" bestFit="1" customWidth="1"/>
    <col min="5" max="5" width="15.453125" style="219" bestFit="1" customWidth="1"/>
    <col min="6" max="6" width="17" style="219" bestFit="1" customWidth="1"/>
    <col min="7" max="7" width="17.453125" style="219" bestFit="1" customWidth="1"/>
    <col min="8" max="8" width="11.453125" style="219" bestFit="1" customWidth="1"/>
    <col min="9" max="9" width="18.1796875" style="219" bestFit="1" customWidth="1"/>
    <col min="10" max="10" width="18.81640625" bestFit="1" customWidth="1"/>
    <col min="11" max="234" width="17.1796875" customWidth="1"/>
  </cols>
  <sheetData>
    <row r="1" spans="1:10" ht="16" x14ac:dyDescent="0.35">
      <c r="A1" s="354" t="s">
        <v>372</v>
      </c>
      <c r="B1" s="354"/>
      <c r="C1" s="354"/>
      <c r="D1" s="354"/>
      <c r="E1" s="354"/>
      <c r="F1" s="354"/>
      <c r="G1" s="354"/>
      <c r="H1" s="354"/>
      <c r="I1" s="354"/>
    </row>
    <row r="2" spans="1:10" x14ac:dyDescent="0.35">
      <c r="A2" s="218"/>
    </row>
    <row r="3" spans="1:10" ht="42" x14ac:dyDescent="0.35">
      <c r="A3" s="220" t="s">
        <v>319</v>
      </c>
      <c r="B3" s="221" t="s">
        <v>379</v>
      </c>
      <c r="C3" s="221" t="s">
        <v>378</v>
      </c>
      <c r="D3" s="221" t="s">
        <v>320</v>
      </c>
      <c r="E3" s="221" t="s">
        <v>321</v>
      </c>
      <c r="F3" s="221" t="s">
        <v>322</v>
      </c>
      <c r="G3" s="221" t="s">
        <v>381</v>
      </c>
      <c r="H3" s="221"/>
      <c r="I3" s="221" t="s">
        <v>323</v>
      </c>
    </row>
    <row r="4" spans="1:10" x14ac:dyDescent="0.35">
      <c r="A4" s="222" t="s">
        <v>317</v>
      </c>
      <c r="B4" s="223"/>
      <c r="C4" s="222"/>
      <c r="D4" s="224"/>
      <c r="E4" s="224"/>
      <c r="F4" s="224"/>
      <c r="G4" s="224"/>
      <c r="H4" s="224"/>
      <c r="I4" s="224"/>
    </row>
    <row r="5" spans="1:10" x14ac:dyDescent="0.35">
      <c r="A5" s="225" t="s">
        <v>301</v>
      </c>
      <c r="B5" s="229">
        <f>35469372100-B36-B45-B52</f>
        <v>33112375497</v>
      </c>
      <c r="C5" s="229"/>
      <c r="D5" s="229">
        <v>1150000000</v>
      </c>
      <c r="E5" s="229">
        <v>5195000000</v>
      </c>
      <c r="F5" s="229">
        <f>15%*9725314502</f>
        <v>1458797175.3</v>
      </c>
      <c r="G5" s="229"/>
      <c r="H5" s="229">
        <v>500000000</v>
      </c>
      <c r="I5" s="229">
        <f t="shared" ref="I5:I25" si="0">SUM(B5:G5)</f>
        <v>40916172672.300003</v>
      </c>
    </row>
    <row r="6" spans="1:10" x14ac:dyDescent="0.35">
      <c r="A6" s="304" t="s">
        <v>324</v>
      </c>
      <c r="B6" s="299">
        <v>5503000</v>
      </c>
      <c r="C6" s="299"/>
      <c r="D6" s="299">
        <v>1800000</v>
      </c>
      <c r="E6" s="299">
        <v>28710123</v>
      </c>
      <c r="F6" s="299">
        <v>50000000</v>
      </c>
      <c r="G6" s="299"/>
      <c r="H6" s="299"/>
      <c r="I6" s="299">
        <f t="shared" si="0"/>
        <v>86013123</v>
      </c>
      <c r="J6" t="s">
        <v>389</v>
      </c>
    </row>
    <row r="7" spans="1:10" x14ac:dyDescent="0.35">
      <c r="A7" s="298" t="s">
        <v>325</v>
      </c>
      <c r="B7" s="299">
        <v>5000000</v>
      </c>
      <c r="C7" s="299"/>
      <c r="D7" s="299"/>
      <c r="E7" s="299"/>
      <c r="F7" s="299"/>
      <c r="G7" s="299"/>
      <c r="H7" s="299"/>
      <c r="I7" s="299">
        <f t="shared" si="0"/>
        <v>5000000</v>
      </c>
    </row>
    <row r="8" spans="1:10" ht="28.5" x14ac:dyDescent="0.35">
      <c r="A8" s="298" t="s">
        <v>326</v>
      </c>
      <c r="B8" s="299">
        <v>7121000</v>
      </c>
      <c r="C8" s="299"/>
      <c r="D8" s="299"/>
      <c r="E8" s="299"/>
      <c r="F8" s="299"/>
      <c r="G8" s="299"/>
      <c r="H8" s="299"/>
      <c r="I8" s="299">
        <f t="shared" si="0"/>
        <v>7121000</v>
      </c>
      <c r="J8" t="s">
        <v>389</v>
      </c>
    </row>
    <row r="9" spans="1:10" x14ac:dyDescent="0.35">
      <c r="A9" s="304" t="s">
        <v>327</v>
      </c>
      <c r="B9" s="299">
        <v>7000000</v>
      </c>
      <c r="C9" s="299"/>
      <c r="D9" s="299"/>
      <c r="E9" s="299"/>
      <c r="F9" s="299"/>
      <c r="G9" s="299"/>
      <c r="H9" s="299"/>
      <c r="I9" s="299">
        <f t="shared" si="0"/>
        <v>7000000</v>
      </c>
      <c r="J9" t="s">
        <v>389</v>
      </c>
    </row>
    <row r="10" spans="1:10" x14ac:dyDescent="0.35">
      <c r="A10" s="304" t="s">
        <v>328</v>
      </c>
      <c r="B10" s="299">
        <v>5000000</v>
      </c>
      <c r="C10" s="299"/>
      <c r="D10" s="299"/>
      <c r="E10" s="299"/>
      <c r="F10" s="299"/>
      <c r="G10" s="299"/>
      <c r="H10" s="299"/>
      <c r="I10" s="299">
        <f t="shared" si="0"/>
        <v>5000000</v>
      </c>
      <c r="J10" t="s">
        <v>389</v>
      </c>
    </row>
    <row r="11" spans="1:10" x14ac:dyDescent="0.35">
      <c r="A11" s="297" t="s">
        <v>329</v>
      </c>
      <c r="B11" s="300">
        <v>5000000</v>
      </c>
      <c r="C11" s="300">
        <v>68000000</v>
      </c>
      <c r="D11" s="300"/>
      <c r="E11" s="300"/>
      <c r="F11" s="300"/>
      <c r="G11" s="300">
        <v>31114989</v>
      </c>
      <c r="H11" s="300"/>
      <c r="I11" s="299">
        <f t="shared" si="0"/>
        <v>104114989</v>
      </c>
      <c r="J11" t="s">
        <v>389</v>
      </c>
    </row>
    <row r="12" spans="1:10" x14ac:dyDescent="0.35">
      <c r="A12" s="305" t="s">
        <v>330</v>
      </c>
      <c r="B12" s="300">
        <v>201691060</v>
      </c>
      <c r="C12" s="300"/>
      <c r="D12" s="300"/>
      <c r="E12" s="300">
        <f>243991060-240491060</f>
        <v>3500000</v>
      </c>
      <c r="F12" s="300">
        <v>25000000</v>
      </c>
      <c r="G12" s="300"/>
      <c r="H12" s="300"/>
      <c r="I12" s="299">
        <f t="shared" si="0"/>
        <v>230191060</v>
      </c>
      <c r="J12" t="s">
        <v>389</v>
      </c>
    </row>
    <row r="13" spans="1:10" x14ac:dyDescent="0.35">
      <c r="A13" s="297" t="s">
        <v>331</v>
      </c>
      <c r="B13" s="300">
        <v>7000000</v>
      </c>
      <c r="C13" s="300"/>
      <c r="D13" s="300">
        <v>3150000</v>
      </c>
      <c r="E13" s="300"/>
      <c r="F13" s="300"/>
      <c r="G13" s="300"/>
      <c r="H13" s="300"/>
      <c r="I13" s="299">
        <f t="shared" si="0"/>
        <v>10150000</v>
      </c>
      <c r="J13" t="s">
        <v>389</v>
      </c>
    </row>
    <row r="14" spans="1:10" ht="14.25" customHeight="1" x14ac:dyDescent="0.35">
      <c r="A14" s="305" t="s">
        <v>332</v>
      </c>
      <c r="B14" s="300">
        <v>5000000</v>
      </c>
      <c r="C14" s="300"/>
      <c r="D14" s="300">
        <v>2500000</v>
      </c>
      <c r="E14" s="300"/>
      <c r="F14" s="300">
        <v>5000000</v>
      </c>
      <c r="G14" s="300"/>
      <c r="H14" s="300"/>
      <c r="I14" s="299">
        <f t="shared" si="0"/>
        <v>12500000</v>
      </c>
      <c r="J14" t="s">
        <v>389</v>
      </c>
    </row>
    <row r="15" spans="1:10" x14ac:dyDescent="0.35">
      <c r="A15" s="297" t="s">
        <v>333</v>
      </c>
      <c r="B15" s="300">
        <v>5000000</v>
      </c>
      <c r="C15" s="300">
        <v>19100000</v>
      </c>
      <c r="D15" s="300">
        <v>3300000</v>
      </c>
      <c r="E15" s="300"/>
      <c r="F15" s="300">
        <v>30000000</v>
      </c>
      <c r="G15" s="300">
        <v>15000000</v>
      </c>
      <c r="H15" s="300"/>
      <c r="I15" s="299">
        <f t="shared" si="0"/>
        <v>72400000</v>
      </c>
      <c r="J15" t="s">
        <v>389</v>
      </c>
    </row>
    <row r="16" spans="1:10" x14ac:dyDescent="0.35">
      <c r="A16" s="297" t="s">
        <v>334</v>
      </c>
      <c r="B16" s="300">
        <v>0</v>
      </c>
      <c r="C16" s="300"/>
      <c r="D16" s="300"/>
      <c r="E16" s="300">
        <v>400000000</v>
      </c>
      <c r="F16" s="300">
        <v>70000000</v>
      </c>
      <c r="G16" s="300">
        <v>32244435</v>
      </c>
      <c r="H16" s="300"/>
      <c r="I16" s="299">
        <f t="shared" si="0"/>
        <v>502244435</v>
      </c>
      <c r="J16" t="s">
        <v>389</v>
      </c>
    </row>
    <row r="17" spans="1:10" x14ac:dyDescent="0.35">
      <c r="A17" s="305" t="s">
        <v>335</v>
      </c>
      <c r="B17" s="301">
        <v>24820853</v>
      </c>
      <c r="C17" s="300"/>
      <c r="D17" s="300">
        <v>8190000</v>
      </c>
      <c r="E17" s="300"/>
      <c r="F17" s="300">
        <v>90489147</v>
      </c>
      <c r="G17" s="300">
        <v>8731355</v>
      </c>
      <c r="H17" s="300"/>
      <c r="I17" s="299">
        <f t="shared" si="0"/>
        <v>132231355</v>
      </c>
      <c r="J17" t="s">
        <v>389</v>
      </c>
    </row>
    <row r="18" spans="1:10" x14ac:dyDescent="0.35">
      <c r="A18" s="297" t="s">
        <v>336</v>
      </c>
      <c r="B18" s="300">
        <v>29860690</v>
      </c>
      <c r="C18" s="300">
        <v>35835586</v>
      </c>
      <c r="D18" s="300">
        <v>5000000</v>
      </c>
      <c r="E18" s="300"/>
      <c r="F18" s="300">
        <v>78000000</v>
      </c>
      <c r="G18" s="300">
        <v>36705457</v>
      </c>
      <c r="H18" s="300"/>
      <c r="I18" s="299">
        <f t="shared" si="0"/>
        <v>185401733</v>
      </c>
      <c r="J18" t="s">
        <v>389</v>
      </c>
    </row>
    <row r="19" spans="1:10" x14ac:dyDescent="0.35">
      <c r="A19" s="305" t="s">
        <v>384</v>
      </c>
      <c r="B19" s="300">
        <v>5000000</v>
      </c>
      <c r="C19" s="300">
        <v>25000000</v>
      </c>
      <c r="D19" s="300"/>
      <c r="E19" s="300"/>
      <c r="F19" s="300"/>
      <c r="G19" s="300">
        <v>8335802</v>
      </c>
      <c r="H19" s="300"/>
      <c r="I19" s="299">
        <f t="shared" si="0"/>
        <v>38335802</v>
      </c>
      <c r="J19" t="s">
        <v>389</v>
      </c>
    </row>
    <row r="20" spans="1:10" x14ac:dyDescent="0.35">
      <c r="A20" s="297" t="s">
        <v>337</v>
      </c>
      <c r="B20" s="300">
        <v>5000000</v>
      </c>
      <c r="C20" s="300">
        <v>20500000</v>
      </c>
      <c r="D20" s="300">
        <v>7000000</v>
      </c>
      <c r="E20" s="300"/>
      <c r="F20" s="300">
        <v>49500000</v>
      </c>
      <c r="G20" s="300">
        <v>2652874</v>
      </c>
      <c r="H20" s="300"/>
      <c r="I20" s="299">
        <f t="shared" si="0"/>
        <v>84652874</v>
      </c>
      <c r="J20" t="s">
        <v>389</v>
      </c>
    </row>
    <row r="21" spans="1:10" x14ac:dyDescent="0.35">
      <c r="A21" s="297" t="s">
        <v>338</v>
      </c>
      <c r="B21" s="300">
        <v>7000000</v>
      </c>
      <c r="C21" s="300"/>
      <c r="D21" s="300">
        <v>11970000</v>
      </c>
      <c r="E21" s="300"/>
      <c r="F21" s="300">
        <v>64650000</v>
      </c>
      <c r="G21" s="300">
        <v>6726967</v>
      </c>
      <c r="H21" s="300"/>
      <c r="I21" s="299">
        <f t="shared" si="0"/>
        <v>90346967</v>
      </c>
      <c r="J21" t="s">
        <v>389</v>
      </c>
    </row>
    <row r="22" spans="1:10" x14ac:dyDescent="0.35">
      <c r="A22" s="298" t="s">
        <v>339</v>
      </c>
      <c r="B22" s="299">
        <v>7000000</v>
      </c>
      <c r="C22" s="299"/>
      <c r="D22" s="299"/>
      <c r="E22" s="299"/>
      <c r="F22" s="299"/>
      <c r="G22" s="299"/>
      <c r="H22" s="299"/>
      <c r="I22" s="299">
        <f t="shared" si="0"/>
        <v>7000000</v>
      </c>
      <c r="J22" t="s">
        <v>389</v>
      </c>
    </row>
    <row r="23" spans="1:10" x14ac:dyDescent="0.35">
      <c r="A23" s="304" t="s">
        <v>318</v>
      </c>
      <c r="B23" s="299">
        <v>75000000</v>
      </c>
      <c r="C23" s="299"/>
      <c r="D23" s="299"/>
      <c r="E23" s="299"/>
      <c r="F23" s="299">
        <v>150000000</v>
      </c>
      <c r="G23" s="299">
        <v>223690366</v>
      </c>
      <c r="H23" s="299"/>
      <c r="I23" s="299">
        <f t="shared" si="0"/>
        <v>448690366</v>
      </c>
      <c r="J23" t="s">
        <v>389</v>
      </c>
    </row>
    <row r="24" spans="1:10" x14ac:dyDescent="0.35">
      <c r="A24" s="298" t="s">
        <v>340</v>
      </c>
      <c r="B24" s="299">
        <v>10000000</v>
      </c>
      <c r="C24" s="299"/>
      <c r="D24" s="299">
        <v>5015000</v>
      </c>
      <c r="E24" s="299">
        <v>25161186</v>
      </c>
      <c r="F24" s="299"/>
      <c r="G24" s="299">
        <v>4444276</v>
      </c>
      <c r="H24" s="299"/>
      <c r="I24" s="299">
        <f t="shared" si="0"/>
        <v>44620462</v>
      </c>
      <c r="J24" t="s">
        <v>389</v>
      </c>
    </row>
    <row r="25" spans="1:10" x14ac:dyDescent="0.35">
      <c r="A25" s="298" t="s">
        <v>341</v>
      </c>
      <c r="B25" s="299">
        <v>10000000</v>
      </c>
      <c r="C25" s="299"/>
      <c r="D25" s="299">
        <v>28325000</v>
      </c>
      <c r="E25" s="299">
        <v>28916587</v>
      </c>
      <c r="F25" s="299"/>
      <c r="G25" s="299">
        <v>5703618</v>
      </c>
      <c r="H25" s="299"/>
      <c r="I25" s="299">
        <f t="shared" si="0"/>
        <v>72945205</v>
      </c>
      <c r="J25" t="s">
        <v>389</v>
      </c>
    </row>
    <row r="26" spans="1:10" ht="28.5" x14ac:dyDescent="0.35">
      <c r="A26" s="298" t="s">
        <v>342</v>
      </c>
      <c r="B26" s="299">
        <v>10000000</v>
      </c>
      <c r="C26" s="299"/>
      <c r="D26" s="299">
        <v>25000000</v>
      </c>
      <c r="E26" s="299">
        <v>26168857</v>
      </c>
      <c r="F26" s="299"/>
      <c r="G26" s="299">
        <v>2062200</v>
      </c>
      <c r="H26" s="299">
        <v>7180200</v>
      </c>
      <c r="I26" s="299">
        <f>SUM(B26:H26)</f>
        <v>70411257</v>
      </c>
    </row>
    <row r="27" spans="1:10" x14ac:dyDescent="0.35">
      <c r="A27" s="298" t="s">
        <v>343</v>
      </c>
      <c r="B27" s="299">
        <v>10000000</v>
      </c>
      <c r="C27" s="299"/>
      <c r="D27" s="299">
        <v>40343857</v>
      </c>
      <c r="E27" s="299">
        <v>16250000</v>
      </c>
      <c r="F27" s="299">
        <v>5000000</v>
      </c>
      <c r="G27" s="299">
        <v>10900395</v>
      </c>
      <c r="H27" s="299"/>
      <c r="I27" s="299">
        <f t="shared" ref="I27:I35" si="1">SUM(B27:G27)</f>
        <v>82494252</v>
      </c>
      <c r="J27" t="s">
        <v>389</v>
      </c>
    </row>
    <row r="28" spans="1:10" x14ac:dyDescent="0.35">
      <c r="A28" s="298" t="s">
        <v>344</v>
      </c>
      <c r="B28" s="299">
        <v>10000000</v>
      </c>
      <c r="C28" s="299"/>
      <c r="D28" s="299">
        <v>17295000</v>
      </c>
      <c r="E28" s="299">
        <v>24985328</v>
      </c>
      <c r="F28" s="299"/>
      <c r="G28" s="299">
        <v>4246471</v>
      </c>
      <c r="H28" s="299"/>
      <c r="I28" s="299">
        <f t="shared" si="1"/>
        <v>56526799</v>
      </c>
      <c r="J28" t="s">
        <v>389</v>
      </c>
    </row>
    <row r="29" spans="1:10" x14ac:dyDescent="0.35">
      <c r="A29" s="298" t="s">
        <v>345</v>
      </c>
      <c r="B29" s="299">
        <v>10000000</v>
      </c>
      <c r="C29" s="299"/>
      <c r="D29" s="299">
        <v>17690000</v>
      </c>
      <c r="E29" s="299">
        <v>24000000</v>
      </c>
      <c r="F29" s="299"/>
      <c r="G29" s="299">
        <v>17050000</v>
      </c>
      <c r="H29" s="299"/>
      <c r="I29" s="299">
        <f t="shared" si="1"/>
        <v>68740000</v>
      </c>
      <c r="J29" t="s">
        <v>389</v>
      </c>
    </row>
    <row r="30" spans="1:10" ht="28.5" x14ac:dyDescent="0.35">
      <c r="A30" s="298" t="s">
        <v>346</v>
      </c>
      <c r="B30" s="299">
        <v>10000000</v>
      </c>
      <c r="C30" s="299"/>
      <c r="D30" s="299">
        <v>60290000</v>
      </c>
      <c r="E30" s="299">
        <v>26008500</v>
      </c>
      <c r="F30" s="299"/>
      <c r="G30" s="299">
        <v>17870820</v>
      </c>
      <c r="H30" s="299"/>
      <c r="I30" s="299">
        <f t="shared" si="1"/>
        <v>114169320</v>
      </c>
      <c r="J30" t="s">
        <v>389</v>
      </c>
    </row>
    <row r="31" spans="1:10" x14ac:dyDescent="0.35">
      <c r="A31" s="302" t="s">
        <v>373</v>
      </c>
      <c r="B31" s="299">
        <v>10000000</v>
      </c>
      <c r="C31" s="299"/>
      <c r="D31" s="299">
        <v>1000000</v>
      </c>
      <c r="E31" s="299"/>
      <c r="F31" s="299">
        <v>39000000</v>
      </c>
      <c r="G31" s="299">
        <v>10020743</v>
      </c>
      <c r="H31" s="299"/>
      <c r="I31" s="299">
        <f t="shared" si="1"/>
        <v>60020743</v>
      </c>
      <c r="J31" t="s">
        <v>389</v>
      </c>
    </row>
    <row r="32" spans="1:10" x14ac:dyDescent="0.35">
      <c r="A32" s="302" t="s">
        <v>374</v>
      </c>
      <c r="B32" s="299">
        <v>10000000</v>
      </c>
      <c r="C32" s="299"/>
      <c r="D32" s="299">
        <v>14220000</v>
      </c>
      <c r="E32" s="299"/>
      <c r="F32" s="299">
        <v>46850000</v>
      </c>
      <c r="G32" s="299"/>
      <c r="H32" s="299"/>
      <c r="I32" s="299">
        <f t="shared" si="1"/>
        <v>71070000</v>
      </c>
      <c r="J32" t="s">
        <v>389</v>
      </c>
    </row>
    <row r="33" spans="1:11" x14ac:dyDescent="0.35">
      <c r="A33" s="306" t="s">
        <v>385</v>
      </c>
      <c r="B33" s="299">
        <v>10000000</v>
      </c>
      <c r="C33" s="299"/>
      <c r="D33" s="299">
        <v>3750000</v>
      </c>
      <c r="E33" s="299">
        <v>25466327</v>
      </c>
      <c r="F33" s="299">
        <v>93100000</v>
      </c>
      <c r="G33" s="299"/>
      <c r="H33" s="299"/>
      <c r="I33" s="299">
        <f t="shared" si="1"/>
        <v>132316327</v>
      </c>
      <c r="J33" t="s">
        <v>389</v>
      </c>
    </row>
    <row r="34" spans="1:11" x14ac:dyDescent="0.35">
      <c r="A34" s="302" t="s">
        <v>375</v>
      </c>
      <c r="B34" s="299">
        <v>10000000</v>
      </c>
      <c r="C34" s="299">
        <v>45750000</v>
      </c>
      <c r="D34" s="299">
        <v>12000000</v>
      </c>
      <c r="E34" s="299"/>
      <c r="F34" s="299">
        <v>80000000</v>
      </c>
      <c r="G34" s="299"/>
      <c r="H34" s="299"/>
      <c r="I34" s="299">
        <f t="shared" si="1"/>
        <v>147750000</v>
      </c>
      <c r="J34" t="s">
        <v>389</v>
      </c>
    </row>
    <row r="35" spans="1:11" x14ac:dyDescent="0.35">
      <c r="A35" s="302" t="s">
        <v>376</v>
      </c>
      <c r="B35" s="299">
        <v>10000000</v>
      </c>
      <c r="C35" s="299"/>
      <c r="D35" s="299">
        <v>1500000</v>
      </c>
      <c r="E35" s="299"/>
      <c r="F35" s="299">
        <v>3000000</v>
      </c>
      <c r="G35" s="299"/>
      <c r="H35" s="299"/>
      <c r="I35" s="299">
        <f t="shared" si="1"/>
        <v>14500000</v>
      </c>
      <c r="J35" t="s">
        <v>389</v>
      </c>
    </row>
    <row r="36" spans="1:11" x14ac:dyDescent="0.35">
      <c r="A36" s="226" t="s">
        <v>347</v>
      </c>
      <c r="B36" s="227">
        <f t="shared" ref="B36:G36" si="2">SUM(B6:B35)</f>
        <v>526996603</v>
      </c>
      <c r="C36" s="227">
        <f t="shared" si="2"/>
        <v>214185586</v>
      </c>
      <c r="D36" s="227">
        <f t="shared" si="2"/>
        <v>269338857</v>
      </c>
      <c r="E36" s="227">
        <f t="shared" si="2"/>
        <v>629166908</v>
      </c>
      <c r="F36" s="227">
        <f t="shared" si="2"/>
        <v>879589147</v>
      </c>
      <c r="G36" s="227">
        <f t="shared" si="2"/>
        <v>437500768</v>
      </c>
      <c r="H36" s="227"/>
      <c r="I36" s="227">
        <f>SUM(I6:I35)</f>
        <v>2963958069</v>
      </c>
    </row>
    <row r="37" spans="1:11" s="282" customFormat="1" x14ac:dyDescent="0.35">
      <c r="A37" s="280" t="s">
        <v>348</v>
      </c>
      <c r="B37" s="314">
        <f>+B5+B36</f>
        <v>33639372100</v>
      </c>
      <c r="C37" s="314">
        <f t="shared" ref="C37:H37" si="3">+C5+C36</f>
        <v>214185586</v>
      </c>
      <c r="D37" s="314">
        <f t="shared" si="3"/>
        <v>1419338857</v>
      </c>
      <c r="E37" s="314">
        <f t="shared" si="3"/>
        <v>5824166908</v>
      </c>
      <c r="F37" s="314">
        <f>+F5+F36</f>
        <v>2338386322.3000002</v>
      </c>
      <c r="G37" s="281">
        <f t="shared" si="3"/>
        <v>437500768</v>
      </c>
      <c r="H37" s="281">
        <f t="shared" si="3"/>
        <v>500000000</v>
      </c>
      <c r="I37" s="281">
        <f>SUM(B37:H37)</f>
        <v>44372950541.300003</v>
      </c>
      <c r="J37" s="307">
        <v>44954950541</v>
      </c>
      <c r="K37" s="313">
        <f>J37-I37</f>
        <v>581999999.69999695</v>
      </c>
    </row>
    <row r="38" spans="1:11" x14ac:dyDescent="0.35">
      <c r="A38" s="222" t="s">
        <v>349</v>
      </c>
      <c r="B38" s="228"/>
      <c r="C38" s="228"/>
      <c r="D38" s="228"/>
      <c r="E38" s="228"/>
      <c r="F38" s="228"/>
      <c r="G38" s="228"/>
      <c r="H38" s="228"/>
      <c r="I38" s="228"/>
    </row>
    <row r="39" spans="1:11" x14ac:dyDescent="0.35">
      <c r="A39" s="304" t="s">
        <v>350</v>
      </c>
      <c r="B39" s="299">
        <v>120000000</v>
      </c>
      <c r="C39" s="299"/>
      <c r="D39" s="299">
        <v>185000000</v>
      </c>
      <c r="E39" s="299"/>
      <c r="F39" s="299">
        <v>440000000</v>
      </c>
      <c r="G39" s="299">
        <v>5544278</v>
      </c>
      <c r="H39" s="299"/>
      <c r="I39" s="299">
        <f t="shared" ref="I39:I40" si="4">SUM(B39:H39)</f>
        <v>750544278</v>
      </c>
      <c r="J39" t="s">
        <v>389</v>
      </c>
    </row>
    <row r="40" spans="1:11" x14ac:dyDescent="0.35">
      <c r="A40" s="304" t="s">
        <v>351</v>
      </c>
      <c r="B40" s="301">
        <v>105000000</v>
      </c>
      <c r="C40" s="299"/>
      <c r="D40" s="299">
        <v>298350000</v>
      </c>
      <c r="E40" s="299">
        <f>340715611+100000000</f>
        <v>440715611</v>
      </c>
      <c r="F40" s="299">
        <v>1152597273</v>
      </c>
      <c r="G40" s="299"/>
      <c r="H40" s="299"/>
      <c r="I40" s="299">
        <f t="shared" si="4"/>
        <v>1996662884</v>
      </c>
      <c r="J40" t="s">
        <v>389</v>
      </c>
    </row>
    <row r="41" spans="1:11" x14ac:dyDescent="0.35">
      <c r="A41" s="304" t="s">
        <v>352</v>
      </c>
      <c r="B41" s="301">
        <v>140000000</v>
      </c>
      <c r="C41" s="299">
        <f>7000000+286242707</f>
        <v>293242707</v>
      </c>
      <c r="D41" s="299">
        <v>194740875</v>
      </c>
      <c r="E41" s="299">
        <v>20000000</v>
      </c>
      <c r="F41" s="299">
        <v>1617208675</v>
      </c>
      <c r="G41" s="299">
        <v>566494782</v>
      </c>
      <c r="H41" s="299"/>
      <c r="I41" s="299">
        <f>SUM(B41:H41)</f>
        <v>2831687039</v>
      </c>
      <c r="J41" t="s">
        <v>389</v>
      </c>
    </row>
    <row r="42" spans="1:11" x14ac:dyDescent="0.35">
      <c r="A42" s="304" t="s">
        <v>353</v>
      </c>
      <c r="B42" s="301">
        <v>200000000</v>
      </c>
      <c r="C42" s="299">
        <v>49000000</v>
      </c>
      <c r="D42" s="299">
        <v>285000000</v>
      </c>
      <c r="E42" s="299">
        <v>9963103</v>
      </c>
      <c r="F42" s="299">
        <v>464300000</v>
      </c>
      <c r="G42" s="299"/>
      <c r="H42" s="299"/>
      <c r="I42" s="299">
        <f t="shared" ref="I42:I44" si="5">SUM(B42:H42)</f>
        <v>1008263103</v>
      </c>
      <c r="J42" t="s">
        <v>389</v>
      </c>
    </row>
    <row r="43" spans="1:11" x14ac:dyDescent="0.35">
      <c r="A43" s="304" t="s">
        <v>354</v>
      </c>
      <c r="B43" s="301">
        <v>500000000</v>
      </c>
      <c r="C43" s="299">
        <v>5000000</v>
      </c>
      <c r="D43" s="299">
        <v>612036000</v>
      </c>
      <c r="E43" s="299">
        <v>1000000</v>
      </c>
      <c r="F43" s="299">
        <v>25000000</v>
      </c>
      <c r="G43" s="299"/>
      <c r="H43" s="299"/>
      <c r="I43" s="299">
        <f t="shared" si="5"/>
        <v>1143036000</v>
      </c>
      <c r="J43" t="s">
        <v>389</v>
      </c>
    </row>
    <row r="44" spans="1:11" ht="18" customHeight="1" x14ac:dyDescent="0.35">
      <c r="A44" s="304" t="s">
        <v>355</v>
      </c>
      <c r="B44" s="299">
        <v>120000000</v>
      </c>
      <c r="C44" s="299">
        <f>902648086-418488086</f>
        <v>484160000</v>
      </c>
      <c r="D44" s="299">
        <v>55000000</v>
      </c>
      <c r="E44" s="299">
        <v>99624695</v>
      </c>
      <c r="F44" s="299">
        <v>143863391</v>
      </c>
      <c r="G44" s="299"/>
      <c r="H44" s="299"/>
      <c r="I44" s="299">
        <f t="shared" si="5"/>
        <v>902648086</v>
      </c>
      <c r="J44" t="s">
        <v>389</v>
      </c>
    </row>
    <row r="45" spans="1:11" x14ac:dyDescent="0.35">
      <c r="A45" s="226" t="s">
        <v>356</v>
      </c>
      <c r="B45" s="227">
        <f>SUM(B39:B44)</f>
        <v>1185000000</v>
      </c>
      <c r="C45" s="227">
        <f t="shared" ref="C45:E45" si="6">SUM(C39:C44)</f>
        <v>831402707</v>
      </c>
      <c r="D45" s="227">
        <f t="shared" si="6"/>
        <v>1630126875</v>
      </c>
      <c r="E45" s="227">
        <f t="shared" si="6"/>
        <v>571303409</v>
      </c>
      <c r="F45" s="227">
        <f>SUM(F39:F44)</f>
        <v>3842969339</v>
      </c>
      <c r="G45" s="227">
        <f>SUM(G39:G44)</f>
        <v>572039060</v>
      </c>
      <c r="H45" s="227"/>
      <c r="I45" s="227">
        <f>SUM(B45:G45)</f>
        <v>8632841390</v>
      </c>
    </row>
    <row r="46" spans="1:11" x14ac:dyDescent="0.35">
      <c r="A46" s="222" t="s">
        <v>357</v>
      </c>
      <c r="B46" s="228"/>
      <c r="C46" s="228"/>
      <c r="D46" s="228"/>
      <c r="E46" s="228"/>
      <c r="F46" s="228"/>
      <c r="G46" s="228"/>
      <c r="H46" s="228"/>
      <c r="I46" s="228"/>
    </row>
    <row r="47" spans="1:11" x14ac:dyDescent="0.35">
      <c r="A47" s="304" t="s">
        <v>358</v>
      </c>
      <c r="B47" s="299">
        <v>325000000</v>
      </c>
      <c r="C47" s="299"/>
      <c r="D47" s="299">
        <v>116885131</v>
      </c>
      <c r="E47" s="299">
        <v>285900000</v>
      </c>
      <c r="F47" s="299">
        <v>3256427655</v>
      </c>
      <c r="G47" s="299">
        <v>891000000</v>
      </c>
      <c r="H47" s="299"/>
      <c r="I47" s="299">
        <f>SUM(B47:G47)</f>
        <v>4875212786</v>
      </c>
      <c r="J47" t="s">
        <v>389</v>
      </c>
    </row>
    <row r="48" spans="1:11" x14ac:dyDescent="0.35">
      <c r="A48" s="304" t="s">
        <v>359</v>
      </c>
      <c r="B48" s="299">
        <v>110000000</v>
      </c>
      <c r="C48" s="299"/>
      <c r="D48" s="299">
        <v>16902000</v>
      </c>
      <c r="E48" s="299"/>
      <c r="F48" s="299">
        <v>19200000</v>
      </c>
      <c r="G48" s="299">
        <v>11598000</v>
      </c>
      <c r="H48" s="299"/>
      <c r="I48" s="299">
        <f>SUM(B48:G48)</f>
        <v>157700000</v>
      </c>
      <c r="J48" t="s">
        <v>389</v>
      </c>
    </row>
    <row r="49" spans="1:10" x14ac:dyDescent="0.35">
      <c r="A49" s="304" t="s">
        <v>360</v>
      </c>
      <c r="B49" s="299">
        <v>100000000</v>
      </c>
      <c r="C49" s="299"/>
      <c r="D49" s="299">
        <f>30000000+1400000</f>
        <v>31400000</v>
      </c>
      <c r="E49" s="299">
        <v>400000</v>
      </c>
      <c r="F49" s="299">
        <f>300000+12000000</f>
        <v>12300000</v>
      </c>
      <c r="G49" s="299"/>
      <c r="H49" s="299"/>
      <c r="I49" s="299">
        <f>SUM(B49:G49)</f>
        <v>144100000</v>
      </c>
      <c r="J49" t="s">
        <v>389</v>
      </c>
    </row>
    <row r="50" spans="1:10" ht="17.25" customHeight="1" x14ac:dyDescent="0.35">
      <c r="A50" s="304" t="s">
        <v>361</v>
      </c>
      <c r="B50" s="299">
        <v>100000000</v>
      </c>
      <c r="C50" s="299"/>
      <c r="D50" s="299">
        <v>12865000</v>
      </c>
      <c r="E50" s="299">
        <v>0</v>
      </c>
      <c r="F50" s="299">
        <v>112879682</v>
      </c>
      <c r="G50" s="299">
        <v>4740879</v>
      </c>
      <c r="H50" s="299"/>
      <c r="I50" s="299">
        <f>SUM(B50:G50)</f>
        <v>230485561</v>
      </c>
      <c r="J50" t="s">
        <v>389</v>
      </c>
    </row>
    <row r="51" spans="1:10" x14ac:dyDescent="0.35">
      <c r="A51" s="298" t="s">
        <v>362</v>
      </c>
      <c r="B51" s="299">
        <v>10000000</v>
      </c>
      <c r="C51" s="299"/>
      <c r="D51" s="299">
        <v>15320000</v>
      </c>
      <c r="E51" s="299">
        <f>20000000+16789000</f>
        <v>36789000</v>
      </c>
      <c r="F51" s="299">
        <v>395450000</v>
      </c>
      <c r="G51" s="299">
        <v>609798</v>
      </c>
      <c r="H51" s="299"/>
      <c r="I51" s="299">
        <f>SUM(B51:G51)</f>
        <v>458168798</v>
      </c>
    </row>
    <row r="52" spans="1:10" x14ac:dyDescent="0.35">
      <c r="A52" s="226" t="s">
        <v>363</v>
      </c>
      <c r="B52" s="227">
        <f>SUM(B47:B51)</f>
        <v>645000000</v>
      </c>
      <c r="C52" s="227">
        <f t="shared" ref="C52:G52" si="7">SUM(C47:C51)</f>
        <v>0</v>
      </c>
      <c r="D52" s="227">
        <f t="shared" si="7"/>
        <v>193372131</v>
      </c>
      <c r="E52" s="227">
        <f t="shared" si="7"/>
        <v>323089000</v>
      </c>
      <c r="F52" s="227">
        <f t="shared" si="7"/>
        <v>3796257337</v>
      </c>
      <c r="G52" s="227">
        <f t="shared" si="7"/>
        <v>907948677</v>
      </c>
      <c r="H52" s="227"/>
      <c r="I52" s="227">
        <f>SUM(I47:I51)</f>
        <v>5865667145</v>
      </c>
    </row>
    <row r="53" spans="1:10" ht="18" x14ac:dyDescent="0.35">
      <c r="A53" s="226" t="s">
        <v>371</v>
      </c>
      <c r="B53" s="227">
        <f>B37+B45+B52</f>
        <v>35469372100</v>
      </c>
      <c r="C53" s="227">
        <f t="shared" ref="C53:G53" si="8">C37+C45+C52</f>
        <v>1045588293</v>
      </c>
      <c r="D53" s="227">
        <f t="shared" si="8"/>
        <v>3242837863</v>
      </c>
      <c r="E53" s="227">
        <f t="shared" si="8"/>
        <v>6718559317</v>
      </c>
      <c r="F53" s="227">
        <f t="shared" si="8"/>
        <v>9977612998.2999992</v>
      </c>
      <c r="G53" s="227">
        <f t="shared" si="8"/>
        <v>1917488505</v>
      </c>
      <c r="H53" s="227"/>
      <c r="I53" s="303">
        <f>SUM(B53:G53)</f>
        <v>58371459076.300003</v>
      </c>
    </row>
    <row r="55" spans="1:10" x14ac:dyDescent="0.35">
      <c r="A55" t="s">
        <v>364</v>
      </c>
      <c r="G55" s="308">
        <v>44954950541</v>
      </c>
      <c r="H55" s="308"/>
    </row>
    <row r="56" spans="1:10" x14ac:dyDescent="0.35">
      <c r="A56" t="s">
        <v>365</v>
      </c>
      <c r="G56" s="309">
        <v>8627297112</v>
      </c>
      <c r="H56" s="309"/>
    </row>
    <row r="57" spans="1:10" x14ac:dyDescent="0.35">
      <c r="A57" t="s">
        <v>366</v>
      </c>
      <c r="G57" s="309">
        <v>5865667145</v>
      </c>
      <c r="H57" s="309"/>
    </row>
    <row r="58" spans="1:10" x14ac:dyDescent="0.35">
      <c r="A58" t="s">
        <v>380</v>
      </c>
      <c r="E58" s="283"/>
      <c r="G58" s="310">
        <f>SUM(G55:G57)</f>
        <v>59447914798</v>
      </c>
      <c r="H58" s="310"/>
    </row>
    <row r="59" spans="1:10" x14ac:dyDescent="0.35">
      <c r="A59" t="s">
        <v>382</v>
      </c>
      <c r="G59" s="309">
        <v>53470956401</v>
      </c>
      <c r="H59" s="309"/>
      <c r="I59" s="311">
        <f>G58-G59</f>
        <v>5976958397</v>
      </c>
    </row>
    <row r="60" spans="1:10" x14ac:dyDescent="0.35">
      <c r="A60" t="s">
        <v>383</v>
      </c>
    </row>
  </sheetData>
  <mergeCells count="1">
    <mergeCell ref="A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B719DEE8159408B1FD50C2D82BD84" ma:contentTypeVersion="12" ma:contentTypeDescription="Create a new document." ma:contentTypeScope="" ma:versionID="6d95ea984f72e0d1a1dbf65327d0e3e5">
  <xsd:schema xmlns:xsd="http://www.w3.org/2001/XMLSchema" xmlns:xs="http://www.w3.org/2001/XMLSchema" xmlns:p="http://schemas.microsoft.com/office/2006/metadata/properties" xmlns:ns3="252c0096-898e-48c2-8129-f5b0124b50ec" xmlns:ns4="e542b081-ef2a-4200-80a8-3d0117b6c582" targetNamespace="http://schemas.microsoft.com/office/2006/metadata/properties" ma:root="true" ma:fieldsID="87f65b51575876b90b5e36903410002c" ns3:_="" ns4:_="">
    <xsd:import namespace="252c0096-898e-48c2-8129-f5b0124b50ec"/>
    <xsd:import namespace="e542b081-ef2a-4200-80a8-3d0117b6c58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c0096-898e-48c2-8129-f5b0124b50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42b081-ef2a-4200-80a8-3d0117b6c5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2F8E78-8A17-4D3F-BBA8-7561C079BB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FE83AB-F936-4219-8649-D3A592C7F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2c0096-898e-48c2-8129-f5b0124b50ec"/>
    <ds:schemaRef ds:uri="e542b081-ef2a-4200-80a8-3d0117b6c5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76C84C-CCBC-4A5C-98B6-DF5097801643}">
  <ds:schemaRefs>
    <ds:schemaRef ds:uri="252c0096-898e-48c2-8129-f5b0124b50e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e542b081-ef2a-4200-80a8-3d0117b6c58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1ère page</vt:lpstr>
      <vt:lpstr>Budget 2024</vt:lpstr>
      <vt:lpstr>Feuil1</vt:lpstr>
      <vt:lpstr>'Budget 2024'!Impression_des_titres</vt:lpstr>
      <vt:lpstr>'1ère page'!Zone_d_impression</vt:lpstr>
      <vt:lpstr>'Budget 2024'!Zone_d_impression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Soutenance</cp:lastModifiedBy>
  <cp:lastPrinted>2023-03-04T13:28:36Z</cp:lastPrinted>
  <dcterms:created xsi:type="dcterms:W3CDTF">2018-05-31T14:20:46Z</dcterms:created>
  <dcterms:modified xsi:type="dcterms:W3CDTF">2025-01-17T19:18:39Z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0x01010045BB719DEE8159408B1FD50C2D82BD84</vt:lpwstr>
  </property>
</Properties>
</file>