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didates" sheetId="1" state="visible" r:id="rId2"/>
    <sheet name="Perfiles" sheetId="2" state="visible" r:id="rId3"/>
  </sheets>
  <definedNames>
    <definedName function="false" hidden="true" localSheetId="0" name="_xlnm._FilterDatabase" vbProcedure="false">Candidates!$A$1:$N$12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<sst xmlns="http://schemas.openxmlformats.org/spreadsheetml/2006/main" count="136" uniqueCount="114">
  <si>
    <t xml:space="preserve">Profile</t>
  </si>
  <si>
    <t xml:space="preserve">Name</t>
  </si>
  <si>
    <t xml:space="preserve">Last Contact</t>
  </si>
  <si>
    <t xml:space="preserve">Interview</t>
  </si>
  <si>
    <t xml:space="preserve">Status</t>
  </si>
  <si>
    <t xml:space="preserve">Notes</t>
  </si>
  <si>
    <t xml:space="preserve">English</t>
  </si>
  <si>
    <t xml:space="preserve">Residence</t>
  </si>
  <si>
    <t xml:space="preserve">Salary</t>
  </si>
  <si>
    <t xml:space="preserve">Phone</t>
  </si>
  <si>
    <t xml:space="preserve">Email</t>
  </si>
  <si>
    <t xml:space="preserve">Sender Type</t>
  </si>
  <si>
    <t xml:space="preserve">Sender</t>
  </si>
  <si>
    <t xml:space="preserve">Follower</t>
  </si>
  <si>
    <t xml:space="preserve">Backend</t>
  </si>
  <si>
    <t xml:space="preserve">Claude Monet</t>
  </si>
  <si>
    <t xml:space="preserve">RH Interview</t>
  </si>
  <si>
    <t xml:space="preserve">París</t>
  </si>
  <si>
    <t xml:space="preserve">cmonet@gmail.com</t>
  </si>
  <si>
    <t xml:space="preserve">VM</t>
  </si>
  <si>
    <t xml:space="preserve">JM</t>
  </si>
  <si>
    <t xml:space="preserve">Android</t>
  </si>
  <si>
    <t xml:space="preserve">Buenos Aires</t>
  </si>
  <si>
    <t xml:space="preserve">Full Stack</t>
  </si>
  <si>
    <t xml:space="preserve">Frontend</t>
  </si>
  <si>
    <t xml:space="preserve">¿?</t>
  </si>
  <si>
    <t xml:space="preserve">ActionScript/Flex/LUA</t>
  </si>
  <si>
    <t xml:space="preserve">Administrativo</t>
  </si>
  <si>
    <t xml:space="preserve">Analista</t>
  </si>
  <si>
    <t xml:space="preserve">Android/Frontend</t>
  </si>
  <si>
    <t xml:space="preserve">Android/Java</t>
  </si>
  <si>
    <t xml:space="preserve">Arquitecto</t>
  </si>
  <si>
    <t xml:space="preserve">C++</t>
  </si>
  <si>
    <t xml:space="preserve">COBOL</t>
  </si>
  <si>
    <t xml:space="preserve">Consultor ABAP</t>
  </si>
  <si>
    <t xml:space="preserve">CTO</t>
  </si>
  <si>
    <t xml:space="preserve">DBA</t>
  </si>
  <si>
    <t xml:space="preserve">Desarrollador Sharepoint</t>
  </si>
  <si>
    <t xml:space="preserve">DevOps</t>
  </si>
  <si>
    <t xml:space="preserve">Desarrollador</t>
  </si>
  <si>
    <t xml:space="preserve">Diseñador</t>
  </si>
  <si>
    <t xml:space="preserve">Diseñador/PM</t>
  </si>
  <si>
    <t xml:space="preserve">Drupal</t>
  </si>
  <si>
    <t xml:space="preserve">Ejecutivo de Ventas IT</t>
  </si>
  <si>
    <t xml:space="preserve">Frontend/Android</t>
  </si>
  <si>
    <t xml:space="preserve">Frontend/iOS</t>
  </si>
  <si>
    <t xml:space="preserve">Frontend/Java</t>
  </si>
  <si>
    <t xml:space="preserve">Frontend/Líder</t>
  </si>
  <si>
    <t xml:space="preserve">Frontend/Maquetador</t>
  </si>
  <si>
    <t xml:space="preserve">Frontend/Net</t>
  </si>
  <si>
    <t xml:space="preserve">Frontend/QA</t>
  </si>
  <si>
    <t xml:space="preserve">Frontend/QA Automation</t>
  </si>
  <si>
    <t xml:space="preserve">Full Stack/Líder</t>
  </si>
  <si>
    <t xml:space="preserve">iOS</t>
  </si>
  <si>
    <t xml:space="preserve">iOS/Android</t>
  </si>
  <si>
    <t xml:space="preserve">Java</t>
  </si>
  <si>
    <t xml:space="preserve">Junior</t>
  </si>
  <si>
    <t xml:space="preserve">Java/Android</t>
  </si>
  <si>
    <t xml:space="preserve">Java/Automation</t>
  </si>
  <si>
    <t xml:space="preserve">Java/DevOps</t>
  </si>
  <si>
    <t xml:space="preserve">Java/Frontend</t>
  </si>
  <si>
    <t xml:space="preserve">Java/iOS</t>
  </si>
  <si>
    <t xml:space="preserve">Java/Líder</t>
  </si>
  <si>
    <t xml:space="preserve">Java/Líder Técnico</t>
  </si>
  <si>
    <t xml:space="preserve">Java/Net</t>
  </si>
  <si>
    <t xml:space="preserve">Java/PHP</t>
  </si>
  <si>
    <t xml:space="preserve">Java/PM</t>
  </si>
  <si>
    <t xml:space="preserve">Java/QA</t>
  </si>
  <si>
    <t xml:space="preserve">Java/QA Automation</t>
  </si>
  <si>
    <t xml:space="preserve">Jefe de Diseño</t>
  </si>
  <si>
    <t xml:space="preserve">Líder</t>
  </si>
  <si>
    <t xml:space="preserve">Líder Contenidos Digitales</t>
  </si>
  <si>
    <t xml:space="preserve">Líder Técnico</t>
  </si>
  <si>
    <t xml:space="preserve">Líder/Arquitecto</t>
  </si>
  <si>
    <t xml:space="preserve">Líder/Net</t>
  </si>
  <si>
    <t xml:space="preserve">Líder/PM</t>
  </si>
  <si>
    <t xml:space="preserve">Maquetador</t>
  </si>
  <si>
    <t xml:space="preserve">Manager</t>
  </si>
  <si>
    <t xml:space="preserve">Mobile</t>
  </si>
  <si>
    <t xml:space="preserve">Monitoring Architect</t>
  </si>
  <si>
    <t xml:space="preserve">Moodle</t>
  </si>
  <si>
    <t xml:space="preserve">Net</t>
  </si>
  <si>
    <t xml:space="preserve">Net/Android</t>
  </si>
  <si>
    <t xml:space="preserve">Net/Arquitecto</t>
  </si>
  <si>
    <t xml:space="preserve">Net/Frontend</t>
  </si>
  <si>
    <t xml:space="preserve">Net/Java</t>
  </si>
  <si>
    <t xml:space="preserve">Net/Java/PHP</t>
  </si>
  <si>
    <t xml:space="preserve">Net/Líder</t>
  </si>
  <si>
    <t xml:space="preserve">Net/Líder Técnico</t>
  </si>
  <si>
    <t xml:space="preserve">Net/Mobile</t>
  </si>
  <si>
    <t xml:space="preserve">Net/QA</t>
  </si>
  <si>
    <t xml:space="preserve">No aplica</t>
  </si>
  <si>
    <t xml:space="preserve">PHP</t>
  </si>
  <si>
    <t xml:space="preserve">NodeJs/Angular</t>
  </si>
  <si>
    <t xml:space="preserve">PHP/Frontend</t>
  </si>
  <si>
    <t xml:space="preserve">PL/SQL</t>
  </si>
  <si>
    <t xml:space="preserve">PM</t>
  </si>
  <si>
    <t xml:space="preserve">PM/QA</t>
  </si>
  <si>
    <t xml:space="preserve">Python</t>
  </si>
  <si>
    <t xml:space="preserve">QA Automation</t>
  </si>
  <si>
    <t xml:space="preserve">QA Automation/Frontend</t>
  </si>
  <si>
    <t xml:space="preserve">QA Líder</t>
  </si>
  <si>
    <t xml:space="preserve">QA Manual</t>
  </si>
  <si>
    <t xml:space="preserve">QA/Android</t>
  </si>
  <si>
    <t xml:space="preserve">QA/Java</t>
  </si>
  <si>
    <t xml:space="preserve">QA/Net</t>
  </si>
  <si>
    <t xml:space="preserve">ReactNative</t>
  </si>
  <si>
    <t xml:space="preserve">Ruby</t>
  </si>
  <si>
    <t xml:space="preserve">UI</t>
  </si>
  <si>
    <t xml:space="preserve">SAP FSCM</t>
  </si>
  <si>
    <t xml:space="preserve">SAP </t>
  </si>
  <si>
    <t xml:space="preserve">Scala</t>
  </si>
  <si>
    <t xml:space="preserve">SQL</t>
  </si>
  <si>
    <t xml:space="preserve">Trainee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</si>
</sst>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MM/DD/YYYY"/>
    <numFmt numFmtId="167" formatCode="\$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Arial"/>
      <family val="0"/>
      <charset val="1"/>
    </font>
    <font>
      <sz val="9"/>
      <color rgb="FF333333"/>
      <name val="Arial"/>
      <family val="0"/>
      <charset val="1"/>
    </font>
    <font>
      <sz val="11"/>
      <color rgb="FF000000"/>
      <name val="Cambria"/>
      <family val="0"/>
      <charset val="1"/>
    </font>
    <font>
      <sz val="9"/>
      <name val="Arial"/>
      <family val="0"/>
      <charset val="1"/>
    </font>
    <font>
      <sz val="9"/>
      <color rgb="FF222222"/>
      <name val="Cambria"/>
      <family val="0"/>
      <charset val="1"/>
    </font>
    <font>
      <sz val="9"/>
      <color rgb="FF222222"/>
      <name val="Arial"/>
      <family val="0"/>
      <charset val="1"/>
    </font>
    <font>
      <sz val="9"/>
      <name val="Cambria"/>
      <family val="0"/>
      <charset val="1"/>
    </font>
    <font>
      <sz val="9"/>
      <color rgb="FF444444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FFFF"/>
      <name val="Calibri"/>
      <family val="0"/>
      <charset val="1"/>
    </font>
    <font>
      <sz val="11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FFFFFF"/>
        <bgColor rgb="FFF1F3F5"/>
      </patternFill>
    </fill>
    <fill>
      <patternFill patternType="solid">
        <fgColor rgb="FF00B0F0"/>
        <bgColor rgb="FF008CC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CE8B2"/>
        </patternFill>
      </fill>
    </dxf>
    <dxf>
      <font>
        <b val="1"/>
        <color rgb="FFFF0000"/>
      </font>
      <fill>
        <patternFill>
          <bgColor rgb="00FFFFFF"/>
        </patternFill>
      </fill>
    </dxf>
    <dxf>
      <font>
        <b val="1"/>
        <color rgb="FF38761D"/>
      </font>
      <fill>
        <patternFill>
          <bgColor rgb="FFF1F3F5"/>
        </patternFill>
      </fill>
    </dxf>
    <dxf>
      <font>
        <color rgb="FFFFF2CC"/>
      </font>
      <fill>
        <patternFill>
          <bgColor rgb="FFEFEFEF"/>
        </patternFill>
      </fill>
    </dxf>
    <dxf>
      <fill>
        <patternFill>
          <bgColor rgb="FFFF00FF"/>
        </patternFill>
      </fill>
    </dxf>
    <dxf>
      <font>
        <color rgb="FF008CC9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CC9"/>
      <rgbColor rgb="FFC0C0C0"/>
      <rgbColor rgb="FF808080"/>
      <rgbColor rgb="FF9999FF"/>
      <rgbColor rgb="FF993366"/>
      <rgbColor rgb="FFFFF2CC"/>
      <rgbColor rgb="FFF1F3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CCFFCC"/>
      <rgbColor rgb="FFFCE8B2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9.86"/>
    <col collapsed="false" customWidth="true" hidden="false" outlineLevel="0" max="3" min="3" style="0" width="11.14"/>
    <col collapsed="false" customWidth="true" hidden="false" outlineLevel="0" max="4" min="4" style="0" width="11.3"/>
    <col collapsed="false" customWidth="true" hidden="false" outlineLevel="0" max="5" min="5" style="0" width="18.71"/>
    <col collapsed="false" customWidth="true" hidden="false" outlineLevel="0" max="6" min="6" style="0" width="19.57"/>
    <col collapsed="false" customWidth="true" hidden="false" outlineLevel="0" max="7" min="7" style="0" width="9.71"/>
    <col collapsed="false" customWidth="true" hidden="false" outlineLevel="0" max="8" min="8" style="0" width="12.14"/>
    <col collapsed="false" customWidth="true" hidden="false" outlineLevel="0" max="9" min="9" style="0" width="9"/>
    <col collapsed="false" customWidth="true" hidden="false" outlineLevel="0" max="10" min="10" style="0" width="27.99"/>
    <col collapsed="false" customWidth="true" hidden="false" outlineLevel="0" max="11" min="11" style="0" width="42.14"/>
    <col collapsed="false" customWidth="true" hidden="false" outlineLevel="0" max="12" min="12" style="0" width="15.87"/>
    <col collapsed="false" customWidth="true" hidden="false" outlineLevel="0" max="13" min="13" style="0" width="21.29"/>
    <col collapsed="false" customWidth="true" hidden="false" outlineLevel="0" max="14" min="14" style="0" width="10.86"/>
    <col collapsed="false" customWidth="true" hidden="false" outlineLevel="0" max="1025" min="15" style="0" width="17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5" hidden="false" customHeight="false" outlineLevel="0" collapsed="false">
      <c r="A2" s="6" t="s">
        <v>14</v>
      </c>
      <c r="B2" s="7" t="s">
        <v>15</v>
      </c>
      <c r="C2" s="8" t="n">
        <v>43394</v>
      </c>
      <c r="D2" s="9" t="n">
        <v>43410</v>
      </c>
      <c r="E2" s="10" t="s">
        <v>16</v>
      </c>
      <c r="F2" s="11"/>
      <c r="G2" s="12" t="n">
        <v>5</v>
      </c>
      <c r="H2" s="13" t="s">
        <v>17</v>
      </c>
      <c r="I2" s="13"/>
      <c r="J2" s="13" t="n">
        <v>1522223333</v>
      </c>
      <c r="K2" s="14" t="s">
        <v>18</v>
      </c>
      <c r="L2" s="13" t="s">
        <v>19</v>
      </c>
      <c r="M2" s="13" t="s">
        <v>20</v>
      </c>
      <c r="N2" s="13" t="s">
        <v>20</v>
      </c>
    </row>
    <row r="3" customFormat="false" ht="12.8" hidden="false" customHeight="false" outlineLevel="0" collapsed="false">
      <c r="A3" s="15" t="s">
        <v>21</v>
      </c>
      <c r="B3" s="9"/>
      <c r="C3" s="16"/>
      <c r="D3" s="17"/>
      <c r="E3" s="18"/>
      <c r="F3" s="19"/>
      <c r="G3" s="20"/>
      <c r="H3" s="21" t="s">
        <v>22</v>
      </c>
      <c r="I3" s="22"/>
      <c r="J3" s="23"/>
      <c r="K3" s="14"/>
      <c r="L3" s="14"/>
      <c r="M3" s="14"/>
      <c r="N3" s="22"/>
    </row>
    <row r="4" customFormat="false" ht="12.8" hidden="false" customHeight="false" outlineLevel="0" collapsed="false">
      <c r="A4" s="24" t="s">
        <v>23</v>
      </c>
      <c r="B4" s="25"/>
      <c r="C4" s="16"/>
      <c r="D4" s="26"/>
      <c r="E4" s="24"/>
      <c r="F4" s="27"/>
      <c r="G4" s="12"/>
      <c r="H4" s="21" t="s">
        <v>22</v>
      </c>
      <c r="I4" s="13"/>
      <c r="J4" s="28"/>
      <c r="K4" s="29"/>
      <c r="L4" s="13"/>
      <c r="M4" s="13"/>
      <c r="N4" s="13"/>
    </row>
    <row r="5" customFormat="false" ht="12.8" hidden="false" customHeight="false" outlineLevel="0" collapsed="false">
      <c r="A5" s="24" t="s">
        <v>24</v>
      </c>
      <c r="B5" s="13"/>
      <c r="C5" s="16"/>
      <c r="D5" s="26"/>
      <c r="E5" s="24"/>
      <c r="F5" s="27"/>
      <c r="G5" s="12"/>
      <c r="H5" s="21" t="s">
        <v>22</v>
      </c>
      <c r="I5" s="13"/>
      <c r="J5" s="13"/>
      <c r="K5" s="29"/>
      <c r="L5" s="13"/>
      <c r="M5" s="13"/>
      <c r="N5" s="13"/>
    </row>
    <row r="6" customFormat="false" ht="12.8" hidden="false" customHeight="false" outlineLevel="0" collapsed="false">
      <c r="A6" s="18" t="s">
        <v>25</v>
      </c>
      <c r="B6" s="9"/>
      <c r="C6" s="16"/>
      <c r="D6" s="30"/>
      <c r="E6" s="18"/>
      <c r="F6" s="19"/>
      <c r="G6" s="31"/>
      <c r="H6" s="21" t="s">
        <v>22</v>
      </c>
      <c r="I6" s="21"/>
      <c r="J6" s="21"/>
      <c r="K6" s="29"/>
      <c r="L6" s="21"/>
      <c r="M6" s="21"/>
      <c r="N6" s="21"/>
    </row>
    <row r="7" customFormat="false" ht="12.8" hidden="false" customHeight="false" outlineLevel="0" collapsed="false">
      <c r="A7" s="18" t="s">
        <v>25</v>
      </c>
      <c r="B7" s="13"/>
      <c r="C7" s="16"/>
      <c r="D7" s="17"/>
      <c r="E7" s="32"/>
      <c r="F7" s="19"/>
      <c r="G7" s="20"/>
      <c r="H7" s="21" t="s">
        <v>22</v>
      </c>
      <c r="I7" s="22"/>
      <c r="J7" s="23"/>
      <c r="K7" s="29"/>
      <c r="L7" s="14"/>
      <c r="M7" s="14"/>
      <c r="N7" s="22"/>
    </row>
    <row r="8" customFormat="false" ht="12.8" hidden="false" customHeight="false" outlineLevel="0" collapsed="false">
      <c r="A8" s="33" t="s">
        <v>25</v>
      </c>
      <c r="B8" s="9"/>
      <c r="C8" s="16"/>
      <c r="D8" s="9"/>
      <c r="E8" s="34"/>
      <c r="F8" s="27"/>
      <c r="G8" s="12"/>
      <c r="H8" s="21" t="s">
        <v>22</v>
      </c>
      <c r="I8" s="13"/>
      <c r="J8" s="13"/>
      <c r="K8" s="29"/>
      <c r="L8" s="13"/>
      <c r="M8" s="13"/>
      <c r="N8" s="13"/>
    </row>
    <row r="9" customFormat="false" ht="13.8" hidden="false" customHeight="false" outlineLevel="0" collapsed="false">
      <c r="A9" s="33" t="s">
        <v>25</v>
      </c>
      <c r="B9" s="9"/>
      <c r="C9" s="16"/>
      <c r="D9" s="9"/>
      <c r="E9" s="24"/>
      <c r="F9" s="27"/>
      <c r="G9" s="12"/>
      <c r="H9" s="21" t="s">
        <v>22</v>
      </c>
      <c r="I9" s="13"/>
      <c r="J9" s="35"/>
      <c r="K9" s="29"/>
      <c r="L9" s="13"/>
      <c r="M9" s="13"/>
      <c r="N9" s="13"/>
    </row>
    <row r="10" customFormat="false" ht="12.8" hidden="false" customHeight="false" outlineLevel="0" collapsed="false">
      <c r="A10" s="24" t="s">
        <v>25</v>
      </c>
      <c r="B10" s="9"/>
      <c r="C10" s="36"/>
      <c r="D10" s="37"/>
      <c r="E10" s="32"/>
      <c r="F10" s="11"/>
      <c r="G10" s="12"/>
      <c r="H10" s="21" t="s">
        <v>22</v>
      </c>
      <c r="I10" s="13"/>
      <c r="J10" s="14"/>
      <c r="K10" s="29"/>
      <c r="L10" s="13"/>
      <c r="M10" s="13"/>
      <c r="N10" s="13"/>
    </row>
    <row r="11" customFormat="false" ht="12.8" hidden="false" customHeight="false" outlineLevel="0" collapsed="false">
      <c r="A11" s="33" t="s">
        <v>25</v>
      </c>
      <c r="B11" s="13"/>
      <c r="C11" s="16"/>
      <c r="D11" s="17"/>
      <c r="E11" s="24"/>
      <c r="F11" s="19"/>
      <c r="G11" s="20"/>
      <c r="H11" s="21" t="s">
        <v>22</v>
      </c>
      <c r="I11" s="22"/>
      <c r="J11" s="14"/>
      <c r="K11" s="29"/>
      <c r="L11" s="22"/>
      <c r="M11" s="22"/>
      <c r="N11" s="22"/>
    </row>
    <row r="12" customFormat="false" ht="12.8" hidden="false" customHeight="false" outlineLevel="0" collapsed="false">
      <c r="A12" s="24" t="s">
        <v>25</v>
      </c>
      <c r="B12" s="13"/>
      <c r="C12" s="26"/>
      <c r="D12" s="9"/>
      <c r="E12" s="24"/>
      <c r="F12" s="27"/>
      <c r="G12" s="12"/>
      <c r="H12" s="21" t="s">
        <v>22</v>
      </c>
      <c r="I12" s="13"/>
      <c r="J12" s="13"/>
      <c r="K12" s="29"/>
      <c r="L12" s="13"/>
      <c r="M12" s="13"/>
      <c r="N12" s="13"/>
    </row>
  </sheetData>
  <autoFilter ref="A1:N12"/>
  <conditionalFormatting sqref="C1:C12 D5">
    <cfRule type="expression" priority="2" aboveAverage="0" equalAverage="0" bottom="0" percent="0" rank="0" text="" dxfId="0">
      <formula>AND(ISNUMBER(C1),TRUNC(C1)&lt;EDATE(TODAY(),-1)+1)</formula>
    </cfRule>
  </conditionalFormatting>
  <conditionalFormatting sqref="A1:B12">
    <cfRule type="expression" priority="3" aboveAverage="0" equalAverage="0" bottom="0" percent="0" rank="0" text="" dxfId="1">
      <formula>D:D="Descartado"</formula>
    </cfRule>
  </conditionalFormatting>
  <conditionalFormatting sqref="A1:B12">
    <cfRule type="expression" priority="4" aboveAverage="0" equalAverage="0" bottom="0" percent="0" rank="0" text="" dxfId="2">
      <formula>D:D="Hired"</formula>
    </cfRule>
  </conditionalFormatting>
  <conditionalFormatting sqref="K2:K12">
    <cfRule type="expression" priority="5" aboveAverage="0" equalAverage="0" bottom="0" percent="0" rank="0" text="" dxfId="3">
      <formula>LEN(TRIM(K2))=0</formula>
    </cfRule>
  </conditionalFormatting>
  <conditionalFormatting sqref="C1:C12 D5">
    <cfRule type="expression" priority="6" aboveAverage="0" equalAverage="0" bottom="0" percent="0" rank="0" text="" dxfId="4">
      <formula>LEN(TRIM(C1))=0</formula>
    </cfRule>
  </conditionalFormatting>
  <conditionalFormatting sqref="B1:B12">
    <cfRule type="expression" priority="7" aboveAverage="0" equalAverage="0" bottom="0" percent="0" rank="0" text="" dxfId="5">
      <formula>E:E="Backup"</formula>
    </cfRule>
  </conditionalFormatting>
  <conditionalFormatting sqref="B1:B12">
    <cfRule type="expression" priority="8" aboveAverage="0" equalAverage="0" bottom="0" percent="0" rank="0" text="" dxfId="5">
      <formula>E:E="Potencial"</formula>
    </cfRule>
  </conditionalFormatting>
  <dataValidations count="5">
    <dataValidation allowBlank="true" operator="between" showDropDown="false" showErrorMessage="true" showInputMessage="false" sqref="L2:L12" type="list">
      <formula1>"VM,Consultora,Referido,Otros,Redes Sociales,Eventos,Autopostulación,Mailchimp"</formula1>
      <formula2>0</formula2>
    </dataValidation>
    <dataValidation allowBlank="true" operator="between" showDropDown="false" showErrorMessage="true" showInputMessage="false" sqref="E2:E12" type="list">
      <formula1>"Contactado,NEI,Descartado,RH Interview,Tech Interview,Potencial,Backup,Hired,Test failed,Tech Interview failed,Sin Inglés,Remoto/freelance,NAP"</formula1>
      <formula2>0</formula2>
    </dataValidation>
    <dataValidation allowBlank="true" operator="between" showDropDown="false" showErrorMessage="true" showInputMessage="false" sqref="A2:A12" type="list">
      <formula1>Perfiles!$A$1:$A$94</formula1>
      <formula2>0</formula2>
    </dataValidation>
    <dataValidation allowBlank="true" operator="between" showDropDown="true" showErrorMessage="false" showInputMessage="false" sqref="G2:G12" type="decimal">
      <formula1>0</formula1>
      <formula2>10</formula2>
    </dataValidation>
    <dataValidation allowBlank="true" operator="between" showDropDown="true" showErrorMessage="true" showInputMessage="false" sqref="C2:C12" type="custom">
      <formula1>OR(NOT(ISERROR(DATEVALUE(C2))), AND(ISNUMBER(C2), LEFT(CELL("format", C2))="D"))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.43"/>
    <col collapsed="false" customWidth="true" hidden="false" outlineLevel="0" max="3" min="2" style="0" width="17.29"/>
    <col collapsed="false" customWidth="true" hidden="false" outlineLevel="0" max="4" min="4" style="0" width="22.86"/>
    <col collapsed="false" customWidth="true" hidden="false" outlineLevel="0" max="1025" min="5" style="0" width="17.29"/>
  </cols>
  <sheetData>
    <row r="1" customFormat="false" ht="15" hidden="false" customHeight="false" outlineLevel="0" collapsed="false">
      <c r="A1" s="38" t="s">
        <v>25</v>
      </c>
      <c r="B1" s="39"/>
      <c r="C1" s="0" t="str">
        <f aca="false">IFERROR(__xludf.dummyfunction("UNIQUE(Candidates!E13:E995)"),"#REF!")</f>
        <v>#REF!</v>
      </c>
      <c r="D1" s="0" t="str">
        <f aca="false">IFERROR(__xludf.dummyfunction("UNIQUE(A:A)"),"¿?")</f>
        <v>¿?</v>
      </c>
    </row>
    <row r="2" customFormat="false" ht="15" hidden="false" customHeight="false" outlineLevel="0" collapsed="false">
      <c r="A2" s="40" t="s">
        <v>26</v>
      </c>
      <c r="B2" s="39"/>
      <c r="D2" s="0" t="str">
        <f aca="false">IFERROR(__xludf.dummyfunction("""COMPUTED_VALUE"""),"ActionScript/Flex/LUA")</f>
        <v>ActionScript/Flex/LUA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customFormat="false" ht="15" hidden="false" customHeight="false" outlineLevel="0" collapsed="false">
      <c r="A3" s="42" t="s">
        <v>27</v>
      </c>
      <c r="B3" s="39"/>
      <c r="D3" s="0" t="str">
        <f aca="false">IFERROR(__xludf.dummyfunction("""COMPUTED_VALUE"""),"Administrativo")</f>
        <v>Administrativo</v>
      </c>
    </row>
    <row r="4" customFormat="false" ht="15" hidden="false" customHeight="false" outlineLevel="0" collapsed="false">
      <c r="A4" s="42" t="s">
        <v>28</v>
      </c>
      <c r="B4" s="39"/>
      <c r="D4" s="0" t="str">
        <f aca="false">IFERROR(__xludf.dummyfunction("""COMPUTED_VALUE"""),"Analista")</f>
        <v>Analista</v>
      </c>
    </row>
    <row r="5" customFormat="false" ht="15" hidden="false" customHeight="false" outlineLevel="0" collapsed="false">
      <c r="A5" s="40" t="s">
        <v>21</v>
      </c>
      <c r="B5" s="39"/>
      <c r="D5" s="0" t="str">
        <f aca="false">IFERROR(__xludf.dummyfunction("""COMPUTED_VALUE"""),"Android")</f>
        <v>Android</v>
      </c>
    </row>
    <row r="6" customFormat="false" ht="15" hidden="false" customHeight="false" outlineLevel="0" collapsed="false">
      <c r="A6" s="42" t="s">
        <v>29</v>
      </c>
      <c r="B6" s="39"/>
      <c r="D6" s="0" t="str">
        <f aca="false">IFERROR(__xludf.dummyfunction("""COMPUTED_VALUE"""),"Android/Frontend")</f>
        <v>Android/Frontend</v>
      </c>
    </row>
    <row r="7" customFormat="false" ht="15" hidden="false" customHeight="false" outlineLevel="0" collapsed="false">
      <c r="A7" s="42" t="s">
        <v>30</v>
      </c>
      <c r="B7" s="39"/>
      <c r="D7" s="0" t="str">
        <f aca="false">IFERROR(__xludf.dummyfunction("""COMPUTED_VALUE"""),"Android/Java")</f>
        <v>Android/Java</v>
      </c>
    </row>
    <row r="8" customFormat="false" ht="15" hidden="false" customHeight="false" outlineLevel="0" collapsed="false">
      <c r="A8" s="42" t="s">
        <v>31</v>
      </c>
      <c r="B8" s="39"/>
      <c r="D8" s="0" t="str">
        <f aca="false">IFERROR(__xludf.dummyfunction("""COMPUTED_VALUE"""),"Arquitecto")</f>
        <v>Arquitecto</v>
      </c>
    </row>
    <row r="9" customFormat="false" ht="15" hidden="false" customHeight="false" outlineLevel="0" collapsed="false">
      <c r="A9" s="40" t="s">
        <v>14</v>
      </c>
      <c r="B9" s="39"/>
      <c r="D9" s="0" t="str">
        <f aca="false">IFERROR(__xludf.dummyfunction("""COMPUTED_VALUE"""),"Backend")</f>
        <v>Backend</v>
      </c>
    </row>
    <row r="10" customFormat="false" ht="15" hidden="false" customHeight="false" outlineLevel="0" collapsed="false">
      <c r="A10" s="40" t="s">
        <v>32</v>
      </c>
      <c r="B10" s="39"/>
      <c r="D10" s="0" t="str">
        <f aca="false">IFERROR(__xludf.dummyfunction("""COMPUTED_VALUE"""),"C++")</f>
        <v>C++</v>
      </c>
    </row>
    <row r="11" customFormat="false" ht="15" hidden="false" customHeight="false" outlineLevel="0" collapsed="false">
      <c r="A11" s="42" t="s">
        <v>33</v>
      </c>
      <c r="B11" s="39"/>
      <c r="D11" s="0" t="str">
        <f aca="false">IFERROR(__xludf.dummyfunction("""COMPUTED_VALUE"""),"COBOL")</f>
        <v>COBOL</v>
      </c>
    </row>
    <row r="12" customFormat="false" ht="15" hidden="false" customHeight="false" outlineLevel="0" collapsed="false">
      <c r="A12" s="40" t="s">
        <v>34</v>
      </c>
      <c r="B12" s="39"/>
      <c r="D12" s="0" t="str">
        <f aca="false">IFERROR(__xludf.dummyfunction("""COMPUTED_VALUE"""),"Consultor ABAP")</f>
        <v>Consultor ABAP</v>
      </c>
    </row>
    <row r="13" customFormat="false" ht="15" hidden="false" customHeight="false" outlineLevel="0" collapsed="false">
      <c r="A13" s="40" t="s">
        <v>35</v>
      </c>
      <c r="B13" s="39"/>
      <c r="D13" s="0" t="str">
        <f aca="false">IFERROR(__xludf.dummyfunction("""COMPUTED_VALUE"""),"CTO")</f>
        <v>CTO</v>
      </c>
    </row>
    <row r="14" customFormat="false" ht="15" hidden="false" customHeight="false" outlineLevel="0" collapsed="false">
      <c r="A14" s="42" t="s">
        <v>36</v>
      </c>
      <c r="B14" s="39"/>
      <c r="D14" s="0" t="str">
        <f aca="false">IFERROR(__xludf.dummyfunction("""COMPUTED_VALUE"""),"DBA")</f>
        <v>DBA</v>
      </c>
    </row>
    <row r="15" customFormat="false" ht="15" hidden="false" customHeight="false" outlineLevel="0" collapsed="false">
      <c r="A15" s="40" t="s">
        <v>37</v>
      </c>
      <c r="B15" s="39"/>
      <c r="D15" s="0" t="str">
        <f aca="false">IFERROR(__xludf.dummyfunction("""COMPUTED_VALUE"""),"Desarrollador Sharepoint")</f>
        <v>Desarrollador Sharepoint</v>
      </c>
    </row>
    <row r="16" customFormat="false" ht="15" hidden="false" customHeight="false" outlineLevel="0" collapsed="false">
      <c r="A16" s="42" t="s">
        <v>38</v>
      </c>
      <c r="B16" s="39"/>
      <c r="D16" s="0" t="str">
        <f aca="false">IFERROR(__xludf.dummyfunction("""COMPUTED_VALUE"""),"DevOps")</f>
        <v>DevOps</v>
      </c>
    </row>
    <row r="17" customFormat="false" ht="15" hidden="false" customHeight="false" outlineLevel="0" collapsed="false">
      <c r="A17" s="40" t="s">
        <v>39</v>
      </c>
      <c r="B17" s="39"/>
      <c r="D17" s="0" t="str">
        <f aca="false">IFERROR(__xludf.dummyfunction("""COMPUTED_VALUE"""),"Desarrollador")</f>
        <v>Desarrollador</v>
      </c>
    </row>
    <row r="18" customFormat="false" ht="15" hidden="false" customHeight="false" outlineLevel="0" collapsed="false">
      <c r="A18" s="40" t="s">
        <v>40</v>
      </c>
      <c r="B18" s="39"/>
      <c r="D18" s="0" t="str">
        <f aca="false">IFERROR(__xludf.dummyfunction("""COMPUTED_VALUE"""),"Diseñador")</f>
        <v>Diseñador</v>
      </c>
    </row>
    <row r="19" customFormat="false" ht="15" hidden="false" customHeight="false" outlineLevel="0" collapsed="false">
      <c r="A19" s="42" t="s">
        <v>41</v>
      </c>
      <c r="B19" s="39"/>
      <c r="D19" s="0" t="str">
        <f aca="false">IFERROR(__xludf.dummyfunction("""COMPUTED_VALUE"""),"Diseñador/PM")</f>
        <v>Diseñador/PM</v>
      </c>
    </row>
    <row r="20" customFormat="false" ht="15" hidden="false" customHeight="false" outlineLevel="0" collapsed="false">
      <c r="A20" s="40" t="s">
        <v>42</v>
      </c>
      <c r="B20" s="39"/>
      <c r="D20" s="0" t="str">
        <f aca="false">IFERROR(__xludf.dummyfunction("""COMPUTED_VALUE"""),"Drupal")</f>
        <v>Drupal</v>
      </c>
    </row>
    <row r="21" customFormat="false" ht="15" hidden="false" customHeight="false" outlineLevel="0" collapsed="false">
      <c r="A21" s="40" t="s">
        <v>43</v>
      </c>
      <c r="B21" s="39"/>
      <c r="D21" s="0" t="str">
        <f aca="false">IFERROR(__xludf.dummyfunction("""COMPUTED_VALUE"""),"Ejecutivo de Ventas IT")</f>
        <v>Ejecutivo de Ventas IT</v>
      </c>
    </row>
    <row r="22" customFormat="false" ht="15" hidden="false" customHeight="false" outlineLevel="0" collapsed="false">
      <c r="A22" s="40" t="s">
        <v>24</v>
      </c>
      <c r="B22" s="39"/>
      <c r="D22" s="0" t="str">
        <f aca="false">IFERROR(__xludf.dummyfunction("""COMPUTED_VALUE"""),"Frontend")</f>
        <v>Frontend</v>
      </c>
    </row>
    <row r="23" customFormat="false" ht="15" hidden="false" customHeight="false" outlineLevel="0" collapsed="false">
      <c r="A23" s="42" t="s">
        <v>44</v>
      </c>
      <c r="B23" s="39"/>
      <c r="D23" s="0" t="str">
        <f aca="false">IFERROR(__xludf.dummyfunction("""COMPUTED_VALUE"""),"Frontend/Android")</f>
        <v>Frontend/Android</v>
      </c>
    </row>
    <row r="24" customFormat="false" ht="15" hidden="false" customHeight="false" outlineLevel="0" collapsed="false">
      <c r="A24" s="42" t="s">
        <v>45</v>
      </c>
      <c r="B24" s="39"/>
      <c r="D24" s="0" t="str">
        <f aca="false">IFERROR(__xludf.dummyfunction("""COMPUTED_VALUE"""),"Frontend/iOS")</f>
        <v>Frontend/iOS</v>
      </c>
    </row>
    <row r="25" customFormat="false" ht="15" hidden="false" customHeight="false" outlineLevel="0" collapsed="false">
      <c r="A25" s="42" t="s">
        <v>46</v>
      </c>
      <c r="B25" s="39"/>
      <c r="D25" s="0" t="str">
        <f aca="false">IFERROR(__xludf.dummyfunction("""COMPUTED_VALUE"""),"Frontend/Java")</f>
        <v>Frontend/Java</v>
      </c>
    </row>
    <row r="26" customFormat="false" ht="15" hidden="false" customHeight="false" outlineLevel="0" collapsed="false">
      <c r="A26" s="42" t="s">
        <v>47</v>
      </c>
      <c r="B26" s="39"/>
      <c r="D26" s="0" t="str">
        <f aca="false">IFERROR(__xludf.dummyfunction("""COMPUTED_VALUE"""),"Frontend/Líder")</f>
        <v>Frontend/Líder</v>
      </c>
    </row>
    <row r="27" customFormat="false" ht="15" hidden="false" customHeight="false" outlineLevel="0" collapsed="false">
      <c r="A27" s="42" t="s">
        <v>48</v>
      </c>
      <c r="B27" s="39"/>
      <c r="D27" s="0" t="str">
        <f aca="false">IFERROR(__xludf.dummyfunction("""COMPUTED_VALUE"""),"Frontend/Maquetador")</f>
        <v>Frontend/Maquetador</v>
      </c>
    </row>
    <row r="28" customFormat="false" ht="15" hidden="false" customHeight="false" outlineLevel="0" collapsed="false">
      <c r="A28" s="42" t="s">
        <v>49</v>
      </c>
      <c r="B28" s="39"/>
      <c r="D28" s="0" t="str">
        <f aca="false">IFERROR(__xludf.dummyfunction("""COMPUTED_VALUE"""),"Frontend/Net")</f>
        <v>Frontend/Net</v>
      </c>
    </row>
    <row r="29" customFormat="false" ht="15" hidden="false" customHeight="false" outlineLevel="0" collapsed="false">
      <c r="A29" s="42" t="s">
        <v>50</v>
      </c>
      <c r="B29" s="39"/>
      <c r="D29" s="0" t="str">
        <f aca="false">IFERROR(__xludf.dummyfunction("""COMPUTED_VALUE"""),"Frontend/QA")</f>
        <v>Frontend/QA</v>
      </c>
    </row>
    <row r="30" customFormat="false" ht="15" hidden="false" customHeight="false" outlineLevel="0" collapsed="false">
      <c r="A30" s="42" t="s">
        <v>51</v>
      </c>
      <c r="B30" s="39"/>
      <c r="D30" s="0" t="str">
        <f aca="false">IFERROR(__xludf.dummyfunction("""COMPUTED_VALUE"""),"Frontend/QA Automation")</f>
        <v>Frontend/QA Automation</v>
      </c>
    </row>
    <row r="31" customFormat="false" ht="15" hidden="false" customHeight="false" outlineLevel="0" collapsed="false">
      <c r="A31" s="42" t="s">
        <v>23</v>
      </c>
      <c r="B31" s="39"/>
      <c r="D31" s="0" t="str">
        <f aca="false">IFERROR(__xludf.dummyfunction("""COMPUTED_VALUE"""),"Full Stack")</f>
        <v>Full Stack</v>
      </c>
    </row>
    <row r="32" customFormat="false" ht="15" hidden="false" customHeight="false" outlineLevel="0" collapsed="false">
      <c r="A32" s="42" t="s">
        <v>52</v>
      </c>
      <c r="B32" s="39"/>
      <c r="D32" s="0" t="str">
        <f aca="false">IFERROR(__xludf.dummyfunction("""COMPUTED_VALUE"""),"Full Stack/Líder")</f>
        <v>Full Stack/Líder</v>
      </c>
    </row>
    <row r="33" customFormat="false" ht="15" hidden="false" customHeight="false" outlineLevel="0" collapsed="false">
      <c r="A33" s="42" t="s">
        <v>53</v>
      </c>
      <c r="B33" s="39"/>
      <c r="D33" s="0" t="str">
        <f aca="false">IFERROR(__xludf.dummyfunction("""COMPUTED_VALUE"""),"iOS")</f>
        <v>iOS</v>
      </c>
    </row>
    <row r="34" customFormat="false" ht="15" hidden="false" customHeight="false" outlineLevel="0" collapsed="false">
      <c r="A34" s="40" t="s">
        <v>54</v>
      </c>
      <c r="B34" s="39"/>
      <c r="D34" s="0" t="str">
        <f aca="false">IFERROR(__xludf.dummyfunction("""COMPUTED_VALUE"""),"iOS/Android")</f>
        <v>iOS/Android</v>
      </c>
    </row>
    <row r="35" customFormat="false" ht="15" hidden="false" customHeight="false" outlineLevel="0" collapsed="false">
      <c r="A35" s="42" t="s">
        <v>55</v>
      </c>
      <c r="B35" s="39"/>
      <c r="D35" s="0" t="str">
        <f aca="false">IFERROR(__xludf.dummyfunction("""COMPUTED_VALUE"""),"Java")</f>
        <v>Java</v>
      </c>
    </row>
    <row r="36" customFormat="false" ht="15" hidden="false" customHeight="false" outlineLevel="0" collapsed="false">
      <c r="A36" s="42" t="s">
        <v>56</v>
      </c>
      <c r="B36" s="39"/>
      <c r="D36" s="0" t="str">
        <f aca="false">IFERROR(__xludf.dummyfunction("""COMPUTED_VALUE"""),"Junior")</f>
        <v>Junior</v>
      </c>
    </row>
    <row r="37" customFormat="false" ht="15" hidden="false" customHeight="false" outlineLevel="0" collapsed="false">
      <c r="A37" s="42" t="s">
        <v>57</v>
      </c>
      <c r="B37" s="39"/>
      <c r="D37" s="0" t="str">
        <f aca="false">IFERROR(__xludf.dummyfunction("""COMPUTED_VALUE"""),"Java/Android")</f>
        <v>Java/Android</v>
      </c>
    </row>
    <row r="38" customFormat="false" ht="15" hidden="false" customHeight="false" outlineLevel="0" collapsed="false">
      <c r="A38" s="42" t="s">
        <v>58</v>
      </c>
      <c r="B38" s="39"/>
      <c r="D38" s="0" t="str">
        <f aca="false">IFERROR(__xludf.dummyfunction("""COMPUTED_VALUE"""),"Java/Automation")</f>
        <v>Java/Automation</v>
      </c>
    </row>
    <row r="39" customFormat="false" ht="15" hidden="false" customHeight="false" outlineLevel="0" collapsed="false">
      <c r="A39" s="42" t="s">
        <v>59</v>
      </c>
      <c r="B39" s="39"/>
      <c r="D39" s="0" t="str">
        <f aca="false">IFERROR(__xludf.dummyfunction("""COMPUTED_VALUE"""),"Java/DevOps")</f>
        <v>Java/DevOps</v>
      </c>
    </row>
    <row r="40" customFormat="false" ht="15" hidden="false" customHeight="false" outlineLevel="0" collapsed="false">
      <c r="A40" s="42" t="s">
        <v>60</v>
      </c>
      <c r="B40" s="39"/>
      <c r="D40" s="0" t="str">
        <f aca="false">IFERROR(__xludf.dummyfunction("""COMPUTED_VALUE"""),"Java/Frontend")</f>
        <v>Java/Frontend</v>
      </c>
    </row>
    <row r="41" customFormat="false" ht="15" hidden="false" customHeight="false" outlineLevel="0" collapsed="false">
      <c r="A41" s="42" t="s">
        <v>61</v>
      </c>
      <c r="B41" s="39"/>
      <c r="D41" s="0" t="str">
        <f aca="false">IFERROR(__xludf.dummyfunction("""COMPUTED_VALUE"""),"Java/iOS")</f>
        <v>Java/iOS</v>
      </c>
    </row>
    <row r="42" customFormat="false" ht="15" hidden="false" customHeight="false" outlineLevel="0" collapsed="false">
      <c r="A42" s="42" t="s">
        <v>62</v>
      </c>
      <c r="B42" s="39"/>
      <c r="D42" s="0" t="str">
        <f aca="false">IFERROR(__xludf.dummyfunction("""COMPUTED_VALUE"""),"Java/Líder")</f>
        <v>Java/Líder</v>
      </c>
    </row>
    <row r="43" customFormat="false" ht="15" hidden="false" customHeight="false" outlineLevel="0" collapsed="false">
      <c r="A43" s="42" t="s">
        <v>63</v>
      </c>
      <c r="B43" s="39"/>
      <c r="D43" s="0" t="str">
        <f aca="false">IFERROR(__xludf.dummyfunction("""COMPUTED_VALUE"""),"Java/Líder Técnico")</f>
        <v>Java/Líder Técnico</v>
      </c>
    </row>
    <row r="44" customFormat="false" ht="15" hidden="false" customHeight="false" outlineLevel="0" collapsed="false">
      <c r="A44" s="42" t="s">
        <v>64</v>
      </c>
      <c r="B44" s="39"/>
      <c r="D44" s="0" t="str">
        <f aca="false">IFERROR(__xludf.dummyfunction("""COMPUTED_VALUE"""),"Java/Net")</f>
        <v>Java/Net</v>
      </c>
    </row>
    <row r="45" customFormat="false" ht="15" hidden="false" customHeight="false" outlineLevel="0" collapsed="false">
      <c r="A45" s="42" t="s">
        <v>65</v>
      </c>
      <c r="B45" s="39"/>
      <c r="D45" s="0" t="str">
        <f aca="false">IFERROR(__xludf.dummyfunction("""COMPUTED_VALUE"""),"Java/PHP")</f>
        <v>Java/PHP</v>
      </c>
    </row>
    <row r="46" customFormat="false" ht="15" hidden="false" customHeight="false" outlineLevel="0" collapsed="false">
      <c r="A46" s="42" t="s">
        <v>66</v>
      </c>
      <c r="B46" s="39"/>
      <c r="D46" s="0" t="str">
        <f aca="false">IFERROR(__xludf.dummyfunction("""COMPUTED_VALUE"""),"Java/PM")</f>
        <v>Java/PM</v>
      </c>
    </row>
    <row r="47" customFormat="false" ht="15" hidden="false" customHeight="false" outlineLevel="0" collapsed="false">
      <c r="A47" s="40" t="s">
        <v>67</v>
      </c>
      <c r="B47" s="39"/>
      <c r="D47" s="0" t="str">
        <f aca="false">IFERROR(__xludf.dummyfunction("""COMPUTED_VALUE"""),"Java/QA")</f>
        <v>Java/QA</v>
      </c>
    </row>
    <row r="48" customFormat="false" ht="15" hidden="false" customHeight="false" outlineLevel="0" collapsed="false">
      <c r="A48" s="42" t="s">
        <v>68</v>
      </c>
      <c r="B48" s="39"/>
      <c r="D48" s="0" t="str">
        <f aca="false">IFERROR(__xludf.dummyfunction("""COMPUTED_VALUE"""),"Java/QA Automation")</f>
        <v>Java/QA Automation</v>
      </c>
    </row>
    <row r="49" customFormat="false" ht="15" hidden="false" customHeight="false" outlineLevel="0" collapsed="false">
      <c r="A49" s="42" t="s">
        <v>69</v>
      </c>
      <c r="B49" s="39"/>
      <c r="D49" s="0" t="str">
        <f aca="false">IFERROR(__xludf.dummyfunction("""COMPUTED_VALUE"""),"Jefe de Diseño")</f>
        <v>Jefe de Diseño</v>
      </c>
    </row>
    <row r="50" customFormat="false" ht="15" hidden="false" customHeight="false" outlineLevel="0" collapsed="false">
      <c r="A50" s="40" t="s">
        <v>70</v>
      </c>
      <c r="B50" s="39"/>
      <c r="D50" s="0" t="str">
        <f aca="false">IFERROR(__xludf.dummyfunction("""COMPUTED_VALUE"""),"Líder")</f>
        <v>Líder</v>
      </c>
    </row>
    <row r="51" customFormat="false" ht="15" hidden="false" customHeight="false" outlineLevel="0" collapsed="false">
      <c r="A51" s="40" t="s">
        <v>71</v>
      </c>
      <c r="B51" s="39"/>
      <c r="D51" s="0" t="str">
        <f aca="false">IFERROR(__xludf.dummyfunction("""COMPUTED_VALUE"""),"Líder Contenidos Digitales")</f>
        <v>Líder Contenidos Digitales</v>
      </c>
    </row>
    <row r="52" customFormat="false" ht="15" hidden="false" customHeight="false" outlineLevel="0" collapsed="false">
      <c r="A52" s="42" t="s">
        <v>72</v>
      </c>
      <c r="B52" s="39"/>
      <c r="D52" s="0" t="str">
        <f aca="false">IFERROR(__xludf.dummyfunction("""COMPUTED_VALUE"""),"Líder Técnico")</f>
        <v>Líder Técnico</v>
      </c>
    </row>
    <row r="53" customFormat="false" ht="15" hidden="false" customHeight="false" outlineLevel="0" collapsed="false">
      <c r="A53" s="42" t="s">
        <v>73</v>
      </c>
      <c r="B53" s="39"/>
      <c r="D53" s="0" t="str">
        <f aca="false">IFERROR(__xludf.dummyfunction("""COMPUTED_VALUE"""),"Líder/Arquitecto")</f>
        <v>Líder/Arquitecto</v>
      </c>
    </row>
    <row r="54" customFormat="false" ht="15" hidden="false" customHeight="false" outlineLevel="0" collapsed="false">
      <c r="A54" s="40" t="s">
        <v>74</v>
      </c>
      <c r="B54" s="39"/>
      <c r="D54" s="0" t="str">
        <f aca="false">IFERROR(__xludf.dummyfunction("""COMPUTED_VALUE"""),"Líder/Net")</f>
        <v>Líder/Net</v>
      </c>
    </row>
    <row r="55" customFormat="false" ht="15" hidden="false" customHeight="false" outlineLevel="0" collapsed="false">
      <c r="A55" s="40" t="s">
        <v>75</v>
      </c>
      <c r="B55" s="39"/>
      <c r="D55" s="0" t="str">
        <f aca="false">IFERROR(__xludf.dummyfunction("""COMPUTED_VALUE"""),"Líder/PM")</f>
        <v>Líder/PM</v>
      </c>
    </row>
    <row r="56" customFormat="false" ht="15" hidden="false" customHeight="false" outlineLevel="0" collapsed="false">
      <c r="A56" s="42" t="s">
        <v>76</v>
      </c>
      <c r="B56" s="39"/>
      <c r="D56" s="0" t="str">
        <f aca="false">IFERROR(__xludf.dummyfunction("""COMPUTED_VALUE"""),"Maquetador")</f>
        <v>Maquetador</v>
      </c>
    </row>
    <row r="57" customFormat="false" ht="15" hidden="false" customHeight="false" outlineLevel="0" collapsed="false">
      <c r="A57" s="42" t="s">
        <v>77</v>
      </c>
      <c r="B57" s="39"/>
      <c r="D57" s="0" t="str">
        <f aca="false">IFERROR(__xludf.dummyfunction("""COMPUTED_VALUE"""),"Manager")</f>
        <v>Manager</v>
      </c>
    </row>
    <row r="58" customFormat="false" ht="15" hidden="false" customHeight="false" outlineLevel="0" collapsed="false">
      <c r="A58" s="42" t="s">
        <v>78</v>
      </c>
      <c r="B58" s="39"/>
      <c r="D58" s="0" t="str">
        <f aca="false">IFERROR(__xludf.dummyfunction("""COMPUTED_VALUE"""),"Mobile")</f>
        <v>Mobile</v>
      </c>
    </row>
    <row r="59" customFormat="false" ht="15" hidden="false" customHeight="false" outlineLevel="0" collapsed="false">
      <c r="A59" s="42" t="s">
        <v>79</v>
      </c>
      <c r="B59" s="39"/>
      <c r="D59" s="0" t="str">
        <f aca="false">IFERROR(__xludf.dummyfunction("""COMPUTED_VALUE"""),"Monitoring Architect")</f>
        <v>Monitoring Architect</v>
      </c>
    </row>
    <row r="60" customFormat="false" ht="15" hidden="false" customHeight="false" outlineLevel="0" collapsed="false">
      <c r="A60" s="40" t="s">
        <v>80</v>
      </c>
      <c r="B60" s="39"/>
      <c r="D60" s="0" t="str">
        <f aca="false">IFERROR(__xludf.dummyfunction("""COMPUTED_VALUE"""),"Moodle")</f>
        <v>Moodle</v>
      </c>
    </row>
    <row r="61" customFormat="false" ht="15" hidden="false" customHeight="false" outlineLevel="0" collapsed="false">
      <c r="A61" s="42" t="s">
        <v>81</v>
      </c>
      <c r="B61" s="39"/>
      <c r="D61" s="0" t="str">
        <f aca="false">IFERROR(__xludf.dummyfunction("""COMPUTED_VALUE"""),"Net")</f>
        <v>Net</v>
      </c>
    </row>
    <row r="62" customFormat="false" ht="15" hidden="false" customHeight="false" outlineLevel="0" collapsed="false">
      <c r="A62" s="42" t="s">
        <v>82</v>
      </c>
      <c r="B62" s="39"/>
      <c r="D62" s="0" t="str">
        <f aca="false">IFERROR(__xludf.dummyfunction("""COMPUTED_VALUE"""),"Net/Android")</f>
        <v>Net/Android</v>
      </c>
    </row>
    <row r="63" customFormat="false" ht="15" hidden="false" customHeight="false" outlineLevel="0" collapsed="false">
      <c r="A63" s="42" t="s">
        <v>83</v>
      </c>
      <c r="B63" s="39"/>
      <c r="D63" s="0" t="str">
        <f aca="false">IFERROR(__xludf.dummyfunction("""COMPUTED_VALUE"""),"Net/Arquitecto")</f>
        <v>Net/Arquitecto</v>
      </c>
    </row>
    <row r="64" customFormat="false" ht="15" hidden="false" customHeight="false" outlineLevel="0" collapsed="false">
      <c r="A64" s="42" t="s">
        <v>84</v>
      </c>
      <c r="B64" s="39"/>
      <c r="D64" s="0" t="str">
        <f aca="false">IFERROR(__xludf.dummyfunction("""COMPUTED_VALUE"""),"Net/Frontend")</f>
        <v>Net/Frontend</v>
      </c>
    </row>
    <row r="65" customFormat="false" ht="15" hidden="false" customHeight="false" outlineLevel="0" collapsed="false">
      <c r="A65" s="40" t="s">
        <v>85</v>
      </c>
      <c r="B65" s="39"/>
      <c r="D65" s="0" t="str">
        <f aca="false">IFERROR(__xludf.dummyfunction("""COMPUTED_VALUE"""),"Net/Java")</f>
        <v>Net/Java</v>
      </c>
    </row>
    <row r="66" customFormat="false" ht="15" hidden="false" customHeight="false" outlineLevel="0" collapsed="false">
      <c r="A66" s="40" t="s">
        <v>85</v>
      </c>
      <c r="B66" s="39"/>
      <c r="D66" s="0" t="str">
        <f aca="false">IFERROR(__xludf.dummyfunction("""COMPUTED_VALUE"""),"Net/Java/PHP")</f>
        <v>Net/Java/PHP</v>
      </c>
    </row>
    <row r="67" customFormat="false" ht="15" hidden="false" customHeight="false" outlineLevel="0" collapsed="false">
      <c r="A67" s="42" t="s">
        <v>86</v>
      </c>
      <c r="B67" s="39"/>
      <c r="D67" s="0" t="str">
        <f aca="false">IFERROR(__xludf.dummyfunction("""COMPUTED_VALUE"""),"Net/Líder")</f>
        <v>Net/Líder</v>
      </c>
    </row>
    <row r="68" customFormat="false" ht="15" hidden="false" customHeight="false" outlineLevel="0" collapsed="false">
      <c r="A68" s="42" t="s">
        <v>87</v>
      </c>
      <c r="B68" s="39"/>
      <c r="D68" s="0" t="str">
        <f aca="false">IFERROR(__xludf.dummyfunction("""COMPUTED_VALUE"""),"Net/Líder Técnico")</f>
        <v>Net/Líder Técnico</v>
      </c>
    </row>
    <row r="69" customFormat="false" ht="15" hidden="false" customHeight="false" outlineLevel="0" collapsed="false">
      <c r="A69" s="42" t="s">
        <v>88</v>
      </c>
      <c r="B69" s="39"/>
      <c r="D69" s="0" t="str">
        <f aca="false">IFERROR(__xludf.dummyfunction("""COMPUTED_VALUE"""),"Net/Mobile")</f>
        <v>Net/Mobile</v>
      </c>
    </row>
    <row r="70" customFormat="false" ht="15" hidden="false" customHeight="false" outlineLevel="0" collapsed="false">
      <c r="A70" s="42" t="s">
        <v>89</v>
      </c>
      <c r="B70" s="39"/>
      <c r="D70" s="0" t="str">
        <f aca="false">IFERROR(__xludf.dummyfunction("""COMPUTED_VALUE"""),"Net/QA")</f>
        <v>Net/QA</v>
      </c>
    </row>
    <row r="71" customFormat="false" ht="15" hidden="false" customHeight="false" outlineLevel="0" collapsed="false">
      <c r="A71" s="42" t="s">
        <v>90</v>
      </c>
      <c r="B71" s="39"/>
      <c r="D71" s="0" t="str">
        <f aca="false">IFERROR(__xludf.dummyfunction("""COMPUTED_VALUE"""),"No aplica")</f>
        <v>No aplica</v>
      </c>
    </row>
    <row r="72" customFormat="false" ht="15" hidden="false" customHeight="false" outlineLevel="0" collapsed="false">
      <c r="A72" s="42" t="s">
        <v>91</v>
      </c>
      <c r="B72" s="39"/>
      <c r="D72" s="0" t="str">
        <f aca="false">IFERROR(__xludf.dummyfunction("""COMPUTED_VALUE"""),"PHP")</f>
        <v>PHP</v>
      </c>
    </row>
    <row r="73" customFormat="false" ht="15" hidden="false" customHeight="false" outlineLevel="0" collapsed="false">
      <c r="A73" s="42" t="s">
        <v>92</v>
      </c>
      <c r="B73" s="39"/>
      <c r="D73" s="0" t="str">
        <f aca="false">IFERROR(__xludf.dummyfunction("""COMPUTED_VALUE"""),"NodeJs/Angular")</f>
        <v>NodeJs/Angular</v>
      </c>
    </row>
    <row r="74" customFormat="false" ht="15" hidden="false" customHeight="false" outlineLevel="0" collapsed="false">
      <c r="A74" s="42" t="s">
        <v>93</v>
      </c>
      <c r="B74" s="39"/>
      <c r="D74" s="0" t="str">
        <f aca="false">IFERROR(__xludf.dummyfunction("""COMPUTED_VALUE"""),"PHP/Frontend")</f>
        <v>PHP/Frontend</v>
      </c>
    </row>
    <row r="75" customFormat="false" ht="15" hidden="false" customHeight="false" outlineLevel="0" collapsed="false">
      <c r="A75" s="42" t="s">
        <v>94</v>
      </c>
      <c r="B75" s="39"/>
      <c r="D75" s="0" t="str">
        <f aca="false">IFERROR(__xludf.dummyfunction("""COMPUTED_VALUE"""),"PL/SQL")</f>
        <v>PL/SQL</v>
      </c>
    </row>
    <row r="76" customFormat="false" ht="15" hidden="false" customHeight="false" outlineLevel="0" collapsed="false">
      <c r="A76" s="42" t="s">
        <v>95</v>
      </c>
      <c r="B76" s="39"/>
      <c r="D76" s="0" t="str">
        <f aca="false">IFERROR(__xludf.dummyfunction("""COMPUTED_VALUE"""),"PM")</f>
        <v>PM</v>
      </c>
    </row>
    <row r="77" customFormat="false" ht="15" hidden="false" customHeight="false" outlineLevel="0" collapsed="false">
      <c r="A77" s="42" t="s">
        <v>96</v>
      </c>
      <c r="B77" s="39"/>
      <c r="D77" s="0" t="str">
        <f aca="false">IFERROR(__xludf.dummyfunction("""COMPUTED_VALUE"""),"PM/QA")</f>
        <v>PM/QA</v>
      </c>
    </row>
    <row r="78" customFormat="false" ht="15" hidden="false" customHeight="false" outlineLevel="0" collapsed="false">
      <c r="A78" s="42" t="s">
        <v>97</v>
      </c>
      <c r="B78" s="39"/>
      <c r="D78" s="0" t="str">
        <f aca="false">IFERROR(__xludf.dummyfunction("""COMPUTED_VALUE"""),"Python")</f>
        <v>Python</v>
      </c>
    </row>
    <row r="79" customFormat="false" ht="15" hidden="false" customHeight="false" outlineLevel="0" collapsed="false">
      <c r="A79" s="42" t="s">
        <v>98</v>
      </c>
      <c r="B79" s="39"/>
      <c r="D79" s="0" t="str">
        <f aca="false">IFERROR(__xludf.dummyfunction("""COMPUTED_VALUE"""),"QA Automation")</f>
        <v>QA Automation</v>
      </c>
    </row>
    <row r="80" customFormat="false" ht="15" hidden="false" customHeight="false" outlineLevel="0" collapsed="false">
      <c r="A80" s="42" t="s">
        <v>99</v>
      </c>
      <c r="B80" s="39"/>
      <c r="D80" s="0" t="str">
        <f aca="false">IFERROR(__xludf.dummyfunction("""COMPUTED_VALUE"""),"QA Automation/Frontend")</f>
        <v>QA Automation/Frontend</v>
      </c>
    </row>
    <row r="81" customFormat="false" ht="15" hidden="false" customHeight="false" outlineLevel="0" collapsed="false">
      <c r="A81" s="42" t="s">
        <v>100</v>
      </c>
      <c r="B81" s="39"/>
      <c r="D81" s="0" t="str">
        <f aca="false">IFERROR(__xludf.dummyfunction("""COMPUTED_VALUE"""),"QA Líder")</f>
        <v>QA Líder</v>
      </c>
    </row>
    <row r="82" customFormat="false" ht="15" hidden="false" customHeight="false" outlineLevel="0" collapsed="false">
      <c r="A82" s="43" t="s">
        <v>101</v>
      </c>
      <c r="B82" s="39"/>
      <c r="D82" s="0" t="str">
        <f aca="false">IFERROR(__xludf.dummyfunction("""COMPUTED_VALUE"""),"QA Manual")</f>
        <v>QA Manual</v>
      </c>
    </row>
    <row r="83" customFormat="false" ht="15" hidden="false" customHeight="false" outlineLevel="0" collapsed="false">
      <c r="A83" s="42" t="s">
        <v>102</v>
      </c>
      <c r="B83" s="39"/>
      <c r="D83" s="0" t="str">
        <f aca="false">IFERROR(__xludf.dummyfunction("""COMPUTED_VALUE"""),"QA/Android")</f>
        <v>QA/Android</v>
      </c>
    </row>
    <row r="84" customFormat="false" ht="15" hidden="false" customHeight="false" outlineLevel="0" collapsed="false">
      <c r="A84" s="42" t="s">
        <v>103</v>
      </c>
      <c r="B84" s="39"/>
      <c r="D84" s="0" t="str">
        <f aca="false">IFERROR(__xludf.dummyfunction("""COMPUTED_VALUE"""),"QA/Java")</f>
        <v>QA/Java</v>
      </c>
    </row>
    <row r="85" customFormat="false" ht="15" hidden="false" customHeight="false" outlineLevel="0" collapsed="false">
      <c r="A85" s="42" t="s">
        <v>104</v>
      </c>
      <c r="B85" s="39"/>
      <c r="D85" s="0" t="str">
        <f aca="false">IFERROR(__xludf.dummyfunction("""COMPUTED_VALUE"""),"QA/Net")</f>
        <v>QA/Net</v>
      </c>
    </row>
    <row r="86" customFormat="false" ht="15" hidden="false" customHeight="false" outlineLevel="0" collapsed="false">
      <c r="A86" s="40" t="s">
        <v>105</v>
      </c>
      <c r="B86" s="39"/>
      <c r="D86" s="0" t="str">
        <f aca="false">IFERROR(__xludf.dummyfunction("""COMPUTED_VALUE"""),"ReactNative")</f>
        <v>ReactNative</v>
      </c>
    </row>
    <row r="87" customFormat="false" ht="15" hidden="false" customHeight="false" outlineLevel="0" collapsed="false">
      <c r="A87" s="44" t="s">
        <v>106</v>
      </c>
      <c r="B87" s="39"/>
      <c r="D87" s="0" t="str">
        <f aca="false">IFERROR(__xludf.dummyfunction("""COMPUTED_VALUE"""),"Ruby")</f>
        <v>Ruby</v>
      </c>
    </row>
    <row r="88" customFormat="false" ht="15" hidden="false" customHeight="false" outlineLevel="0" collapsed="false">
      <c r="A88" s="44" t="s">
        <v>107</v>
      </c>
      <c r="B88" s="39"/>
      <c r="D88" s="0" t="str">
        <f aca="false">IFERROR(__xludf.dummyfunction("""COMPUTED_VALUE"""),"UI")</f>
        <v>UI</v>
      </c>
    </row>
    <row r="89" customFormat="false" ht="15" hidden="false" customHeight="false" outlineLevel="0" collapsed="false">
      <c r="A89" s="44" t="s">
        <v>108</v>
      </c>
      <c r="B89" s="39"/>
      <c r="D89" s="0" t="str">
        <f aca="false">IFERROR(__xludf.dummyfunction("""COMPUTED_VALUE"""),"SAP FSCM")</f>
        <v>SAP FSCM</v>
      </c>
    </row>
    <row r="90" customFormat="false" ht="15" hidden="false" customHeight="false" outlineLevel="0" collapsed="false">
      <c r="A90" s="42" t="s">
        <v>109</v>
      </c>
      <c r="B90" s="39"/>
      <c r="D90" s="0" t="str">
        <f aca="false">IFERROR(__xludf.dummyfunction("""COMPUTED_VALUE"""),"SAP ")</f>
        <v>SAP </v>
      </c>
    </row>
    <row r="91" customFormat="false" ht="15" hidden="false" customHeight="false" outlineLevel="0" collapsed="false">
      <c r="A91" s="42" t="s">
        <v>110</v>
      </c>
      <c r="B91" s="39"/>
      <c r="D91" s="0" t="str">
        <f aca="false">IFERROR(__xludf.dummyfunction("""COMPUTED_VALUE"""),"Scala")</f>
        <v>Scala</v>
      </c>
    </row>
    <row r="92" customFormat="false" ht="15" hidden="false" customHeight="false" outlineLevel="0" collapsed="false">
      <c r="A92" s="42" t="s">
        <v>111</v>
      </c>
      <c r="B92" s="39"/>
      <c r="D92" s="0" t="str">
        <f aca="false">IFERROR(__xludf.dummyfunction("""COMPUTED_VALUE"""),"SQL")</f>
        <v>SQL</v>
      </c>
    </row>
    <row r="93" customFormat="false" ht="15" hidden="false" customHeight="false" outlineLevel="0" collapsed="false">
      <c r="A93" s="40" t="s">
        <v>112</v>
      </c>
      <c r="B93" s="39"/>
      <c r="D93" s="0" t="str">
        <f aca="false">IFERROR(__xludf.dummyfunction("""COMPUTED_VALUE"""),"Trainee")</f>
        <v>Trainee</v>
      </c>
    </row>
    <row r="94" customFormat="false" ht="15" hidden="false" customHeight="false" outlineLevel="0" collapsed="false">
      <c r="A94" s="45" t="s">
        <v>113</v>
      </c>
      <c r="B94" s="39"/>
      <c r="D94" s="0" t="str">
        <f aca="false">IFERROR(__xludf.dummyfunction("""COMPUTED_VALUE"""),"")</f>
        <v/>
      </c>
    </row>
    <row r="95" customFormat="false" ht="15" hidden="false" customHeight="false" outlineLevel="0" collapsed="false">
      <c r="A95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2018-11-22T13:24:25Z</dcterms:modified>
  <cp:revision>1</cp:revision>
  <dc:subject/>
  <dc:title/>
</cp:coreProperties>
</file>