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\Simulation_PontesPinto_batch\input\"/>
    </mc:Choice>
  </mc:AlternateContent>
  <xr:revisionPtr revIDLastSave="0" documentId="13_ncr:1_{B0BB1725-4BD6-4B2A-9C24-44619E4A6885}" xr6:coauthVersionLast="47" xr6:coauthVersionMax="47" xr10:uidLastSave="{00000000-0000-0000-0000-000000000000}"/>
  <bookViews>
    <workbookView xWindow="1920" yWindow="48" windowWidth="11640" windowHeight="12312" firstSheet="1" activeTab="2" xr2:uid="{4594D694-8109-428A-85DC-383A96E259B8}"/>
  </bookViews>
  <sheets>
    <sheet name="Initial conditions " sheetId="3" r:id="rId1"/>
    <sheet name="design input" sheetId="1" r:id="rId2"/>
    <sheet name="influent 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G4" i="1"/>
  <c r="H3" i="1"/>
  <c r="G3" i="1"/>
  <c r="E13" i="2"/>
  <c r="E8" i="1"/>
  <c r="E7" i="1"/>
  <c r="E4" i="1"/>
  <c r="E6" i="1"/>
  <c r="E5" i="1"/>
  <c r="E3" i="1"/>
  <c r="E12" i="2"/>
</calcChain>
</file>

<file path=xl/sharedStrings.xml><?xml version="1.0" encoding="utf-8"?>
<sst xmlns="http://schemas.openxmlformats.org/spreadsheetml/2006/main" count="66" uniqueCount="43">
  <si>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</si>
  <si>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</si>
  <si>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</si>
  <si>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</si>
  <si>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</si>
  <si>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</si>
  <si>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</si>
  <si>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</si>
  <si>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</si>
  <si>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</si>
  <si>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</si>
  <si>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</si>
  <si>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</si>
  <si>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V1</t>
  </si>
  <si>
    <t>V2</t>
  </si>
  <si>
    <t>V3</t>
  </si>
  <si>
    <t xml:space="preserve">bed </t>
  </si>
  <si>
    <t>blanket</t>
  </si>
  <si>
    <t>settler</t>
  </si>
  <si>
    <t>m3</t>
  </si>
  <si>
    <t>A</t>
  </si>
  <si>
    <t>m2</t>
  </si>
  <si>
    <t>S AA 1</t>
  </si>
  <si>
    <t>S AA 2</t>
  </si>
  <si>
    <t xml:space="preserve">S AA 3 </t>
  </si>
  <si>
    <t>kg/m3</t>
  </si>
  <si>
    <t>S CO2 1</t>
  </si>
  <si>
    <t>S CO2 12</t>
  </si>
  <si>
    <t>S CO2 3</t>
  </si>
  <si>
    <t xml:space="preserve">X3 </t>
  </si>
  <si>
    <t>X1</t>
  </si>
  <si>
    <t xml:space="preserve">X2 </t>
  </si>
  <si>
    <t>S AA IN</t>
  </si>
  <si>
    <t xml:space="preserve">S CO2 IN </t>
  </si>
  <si>
    <t>X IN</t>
  </si>
  <si>
    <t>Concentration of substrate in the section</t>
  </si>
  <si>
    <t>Concentration of substrate at the inlet</t>
  </si>
  <si>
    <t>AA = acetic acid</t>
  </si>
  <si>
    <t>Concentration of bacteria in the section</t>
  </si>
  <si>
    <t>Qin</t>
  </si>
  <si>
    <t>m3/h</t>
  </si>
  <si>
    <t>NCSTR bed</t>
  </si>
  <si>
    <t>NCSTR blanket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</si>
</sst>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6F27-8466-4A3F-A22A-B6475DEBE28E}">
  <dimension ref="A3:I24"/>
  <sheetViews>
    <sheetView workbookViewId="0">
      <selection activeCell="B8" sqref="B8"/>
    </sheetView>
  </sheetViews>
  <sheetFormatPr defaultRowHeight="14.4" x14ac:dyDescent="0.3"/>
  <sheetData>
    <row r="3" spans="1:9" x14ac:dyDescent="0.3">
      <c r="A3" t="s">
        <v>13</v>
      </c>
      <c r="B3">
        <v>910</v>
      </c>
      <c r="C3" t="s">
        <v>19</v>
      </c>
      <c r="D3" t="s">
        <v>16</v>
      </c>
    </row>
    <row r="4" spans="1:9" x14ac:dyDescent="0.3">
      <c r="A4" t="s">
        <v>14</v>
      </c>
      <c r="B4">
        <v>390</v>
      </c>
      <c r="C4" t="s">
        <v>19</v>
      </c>
      <c r="D4" t="s">
        <v>17</v>
      </c>
    </row>
    <row r="5" spans="1:9" x14ac:dyDescent="0.3">
      <c r="A5" t="s">
        <v>15</v>
      </c>
      <c r="B5">
        <v>300</v>
      </c>
      <c r="C5" t="s">
        <v>19</v>
      </c>
      <c r="D5" t="s">
        <v>18</v>
      </c>
    </row>
    <row r="6" spans="1:9" x14ac:dyDescent="0.3">
      <c r="A6" t="s">
        <v>20</v>
      </c>
      <c r="B6">
        <v>300</v>
      </c>
      <c r="C6" t="s">
        <v>21</v>
      </c>
    </row>
    <row r="8" spans="1:9" x14ac:dyDescent="0.3">
      <c r="A8" t="s">
        <v>22</v>
      </c>
      <c r="B8">
        <v>3.3000000000000002E-2</v>
      </c>
      <c r="C8" t="s">
        <v>25</v>
      </c>
      <c r="D8" t="s">
        <v>16</v>
      </c>
      <c r="E8" t="s">
        <v>35</v>
      </c>
      <c r="I8" t="s">
        <v>37</v>
      </c>
    </row>
    <row r="9" spans="1:9" x14ac:dyDescent="0.3">
      <c r="A9" t="s">
        <v>23</v>
      </c>
      <c r="B9">
        <v>0</v>
      </c>
      <c r="C9" t="s">
        <v>25</v>
      </c>
      <c r="D9" t="s">
        <v>17</v>
      </c>
    </row>
    <row r="10" spans="1:9" x14ac:dyDescent="0.3">
      <c r="A10" t="s">
        <v>24</v>
      </c>
      <c r="B10">
        <v>0.4</v>
      </c>
      <c r="C10" t="s">
        <v>25</v>
      </c>
      <c r="D10" t="s">
        <v>18</v>
      </c>
    </row>
    <row r="12" spans="1:9" x14ac:dyDescent="0.3">
      <c r="A12" t="s">
        <v>26</v>
      </c>
      <c r="B12">
        <v>0</v>
      </c>
      <c r="C12" t="s">
        <v>25</v>
      </c>
      <c r="D12" t="s">
        <v>16</v>
      </c>
      <c r="E12" t="s">
        <v>35</v>
      </c>
    </row>
    <row r="13" spans="1:9" x14ac:dyDescent="0.3">
      <c r="A13" t="s">
        <v>27</v>
      </c>
      <c r="B13">
        <v>0</v>
      </c>
      <c r="C13" t="s">
        <v>25</v>
      </c>
      <c r="D13" t="s">
        <v>17</v>
      </c>
    </row>
    <row r="14" spans="1:9" x14ac:dyDescent="0.3">
      <c r="A14" t="s">
        <v>28</v>
      </c>
      <c r="B14">
        <v>0</v>
      </c>
      <c r="C14" t="s">
        <v>25</v>
      </c>
      <c r="D14" t="s">
        <v>18</v>
      </c>
    </row>
    <row r="16" spans="1:9" x14ac:dyDescent="0.3">
      <c r="A16" t="s">
        <v>30</v>
      </c>
      <c r="B16">
        <v>90</v>
      </c>
      <c r="C16" t="s">
        <v>25</v>
      </c>
      <c r="D16" t="s">
        <v>16</v>
      </c>
      <c r="E16" t="s">
        <v>38</v>
      </c>
    </row>
    <row r="17" spans="1:5" x14ac:dyDescent="0.3">
      <c r="A17" t="s">
        <v>31</v>
      </c>
      <c r="B17">
        <v>23.5</v>
      </c>
      <c r="C17" t="s">
        <v>25</v>
      </c>
      <c r="D17" t="s">
        <v>17</v>
      </c>
    </row>
    <row r="18" spans="1:5" x14ac:dyDescent="0.3">
      <c r="A18" t="s">
        <v>29</v>
      </c>
      <c r="B18">
        <v>0</v>
      </c>
      <c r="C18" t="s">
        <v>25</v>
      </c>
      <c r="D18" t="s">
        <v>18</v>
      </c>
    </row>
    <row r="20" spans="1:5" x14ac:dyDescent="0.3">
      <c r="A20" t="s">
        <v>32</v>
      </c>
      <c r="B20">
        <v>3</v>
      </c>
      <c r="C20" t="s">
        <v>25</v>
      </c>
      <c r="E20" t="s">
        <v>36</v>
      </c>
    </row>
    <row r="21" spans="1:5" x14ac:dyDescent="0.3">
      <c r="A21" t="s">
        <v>33</v>
      </c>
      <c r="B21">
        <v>0</v>
      </c>
      <c r="C21" t="s">
        <v>25</v>
      </c>
    </row>
    <row r="22" spans="1:5" x14ac:dyDescent="0.3">
      <c r="A22" t="s">
        <v>34</v>
      </c>
      <c r="B22">
        <v>0</v>
      </c>
      <c r="C22" t="s">
        <v>25</v>
      </c>
    </row>
    <row r="24" spans="1:5" x14ac:dyDescent="0.3">
      <c r="A24" t="s">
        <v>39</v>
      </c>
      <c r="B24">
        <v>200</v>
      </c>
      <c r="C2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I8"/>
  <sheetViews>
    <sheetView workbookViewId="0">
      <selection activeCell="I5" sqref="I5"/>
    </sheetView>
  </sheetViews>
  <sheetFormatPr defaultRowHeight="14.4" x14ac:dyDescent="0.3"/>
  <sheetData>
    <row r="1" spans="1:9" x14ac:dyDescent="0.3">
      <c r="A1" s="4" t="s">
        <v>0</v>
      </c>
      <c r="B1" s="4"/>
      <c r="C1" s="4"/>
      <c r="D1" s="4"/>
    </row>
    <row r="2" spans="1:9" x14ac:dyDescent="0.3">
      <c r="A2" s="1"/>
      <c r="B2" s="1"/>
      <c r="C2" s="1"/>
    </row>
    <row r="3" spans="1:9" x14ac:dyDescent="0.3">
      <c r="A3" s="3" t="s">
        <v>1</v>
      </c>
      <c r="B3" s="3"/>
      <c r="C3" s="3"/>
      <c r="D3" s="3"/>
      <c r="E3">
        <f>'Initial conditions '!B3+'Initial conditions '!B4+'Initial conditions '!B5</f>
        <v>1600</v>
      </c>
      <c r="G3">
        <f>910/E3</f>
        <v>0.56874999999999998</v>
      </c>
      <c r="H3">
        <f>20*G3</f>
        <v>11.375</v>
      </c>
      <c r="I3" t="s">
        <v>41</v>
      </c>
    </row>
    <row r="4" spans="1:9" x14ac:dyDescent="0.3">
      <c r="A4" s="3" t="s">
        <v>2</v>
      </c>
      <c r="B4" s="3"/>
      <c r="C4" s="3"/>
      <c r="D4" s="3"/>
      <c r="E4">
        <f>(4*'Initial conditions '!B6/PI())^0.5</f>
        <v>19.544100476116796</v>
      </c>
      <c r="G4">
        <f>1300/1600</f>
        <v>0.8125</v>
      </c>
      <c r="H4">
        <f>G4*20</f>
        <v>16.25</v>
      </c>
      <c r="I4" t="s">
        <v>42</v>
      </c>
    </row>
    <row r="5" spans="1:9" x14ac:dyDescent="0.3">
      <c r="A5" s="3" t="s">
        <v>3</v>
      </c>
      <c r="B5" s="3"/>
      <c r="C5" s="3"/>
      <c r="D5" s="3"/>
      <c r="E5">
        <f>E3/'Initial conditions '!B6</f>
        <v>5.333333333333333</v>
      </c>
    </row>
    <row r="6" spans="1:9" x14ac:dyDescent="0.3">
      <c r="A6" s="3" t="s">
        <v>4</v>
      </c>
      <c r="B6" s="3"/>
      <c r="C6" s="3"/>
      <c r="D6" s="3"/>
      <c r="E6">
        <f>E5</f>
        <v>5.333333333333333</v>
      </c>
    </row>
    <row r="7" spans="1:9" x14ac:dyDescent="0.3">
      <c r="A7" s="3" t="s">
        <v>5</v>
      </c>
      <c r="B7" s="3"/>
      <c r="C7" s="3"/>
      <c r="D7" s="3"/>
      <c r="E7">
        <f>'Initial conditions '!B24</f>
        <v>200</v>
      </c>
    </row>
    <row r="8" spans="1:9" x14ac:dyDescent="0.3">
      <c r="A8" s="3" t="s">
        <v>6</v>
      </c>
      <c r="B8" s="3"/>
      <c r="C8" s="3"/>
      <c r="D8" s="3"/>
      <c r="E8">
        <f>E7/'Initial conditions '!B6</f>
        <v>0.66666666666666663</v>
      </c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3"/>
  <sheetViews>
    <sheetView tabSelected="1" workbookViewId="0">
      <selection activeCell="I18" sqref="I18"/>
    </sheetView>
  </sheetViews>
  <sheetFormatPr defaultRowHeight="14.4" x14ac:dyDescent="0.3"/>
  <sheetData>
    <row r="1" spans="1:9" x14ac:dyDescent="0.3">
      <c r="A1" s="4" t="s">
        <v>7</v>
      </c>
      <c r="B1" s="4"/>
      <c r="C1" s="4"/>
      <c r="D1" s="4"/>
      <c r="E1" s="4"/>
    </row>
    <row r="3" spans="1:9" x14ac:dyDescent="0.3">
      <c r="A3" s="3" t="s">
        <v>8</v>
      </c>
      <c r="B3" s="3"/>
      <c r="C3" s="3"/>
      <c r="D3" s="3"/>
      <c r="E3" s="3"/>
      <c r="F3">
        <v>5.5</v>
      </c>
    </row>
    <row r="4" spans="1:9" x14ac:dyDescent="0.3">
      <c r="A4" s="3" t="s">
        <v>9</v>
      </c>
      <c r="B4" s="3"/>
      <c r="C4" s="3"/>
      <c r="D4" s="3"/>
      <c r="E4" s="3"/>
      <c r="F4">
        <v>6.4</v>
      </c>
    </row>
    <row r="5" spans="1:9" x14ac:dyDescent="0.3">
      <c r="A5" s="3" t="s">
        <v>10</v>
      </c>
      <c r="B5" s="3"/>
      <c r="C5" s="3"/>
      <c r="D5" s="3"/>
      <c r="E5" s="3"/>
      <c r="F5">
        <v>2.5</v>
      </c>
      <c r="I5" s="2"/>
    </row>
    <row r="6" spans="1:9" x14ac:dyDescent="0.3">
      <c r="A6" s="3" t="s">
        <v>11</v>
      </c>
      <c r="B6" s="3"/>
      <c r="C6" s="3"/>
      <c r="D6" s="3"/>
      <c r="E6" s="3"/>
      <c r="F6">
        <v>50</v>
      </c>
    </row>
    <row r="7" spans="1:9" x14ac:dyDescent="0.3">
      <c r="A7" s="3" t="s">
        <v>12</v>
      </c>
      <c r="B7" s="3"/>
      <c r="C7" s="3"/>
      <c r="D7" s="3"/>
      <c r="E7" s="3"/>
      <c r="F7">
        <v>30</v>
      </c>
    </row>
    <row r="12" spans="1:9" x14ac:dyDescent="0.3">
      <c r="E12">
        <f>0.23/2</f>
        <v>0.115</v>
      </c>
    </row>
    <row r="13" spans="1:9" x14ac:dyDescent="0.3">
      <c r="E13">
        <f>F3/E12</f>
        <v>47.826086956521735</v>
      </c>
    </row>
  </sheetData>
  <mergeCells count="6"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Initial conditions </vt:lpstr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2022-09-14T09:01:39Z</dcterms:modified>
</cp:coreProperties>
</file>