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G TECH SOLUTION\Dropbox\FINANCE DEPARTMENT\LUBIGA\LUBIGA 2023\PAYROLL\PUMA 2023\"/>
    </mc:Choice>
  </mc:AlternateContent>
  <xr:revisionPtr revIDLastSave="0" documentId="8_{8FE6B0BA-8A0D-D64B-8D0D-3F6CBFF0952F}" xr6:coauthVersionLast="47" xr6:coauthVersionMax="47" xr10:uidLastSave="{00000000-0000-0000-0000-000000000000}"/>
  <bookViews>
    <workbookView xWindow="-108" yWindow="-108" windowWidth="23256" windowHeight="12456" tabRatio="713" xr2:uid="{00000000-000D-0000-FFFF-FFFF00000000}"/>
  </bookViews>
  <sheets>
    <sheet name="GENERAL PAYROLL" sheetId="1" r:id="rId1"/>
    <sheet name="CASH PAYMENT" sheetId="3" r:id="rId2"/>
    <sheet name="NET PAY" sheetId="2" r:id="rId3"/>
    <sheet name="NSSF" sheetId="4" r:id="rId4"/>
    <sheet name="PAYE" sheetId="7" r:id="rId5"/>
    <sheet name="SDL" sheetId="12" r:id="rId6"/>
    <sheet name="WCF" sheetId="11" r:id="rId7"/>
    <sheet name="HESLB" sheetId="8" r:id="rId8"/>
    <sheet name="SALARY SLIP" sheetId="6" r:id="rId9"/>
  </sheets>
  <definedNames>
    <definedName name="_xlnm._FilterDatabase" localSheetId="4" hidden="1">PAYE!$A$5:$E$17</definedName>
    <definedName name="_xlnm.Print_Area" localSheetId="8">'SALARY SLIP'!$A$1:$U$433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E13" i="1"/>
  <c r="D6" i="1"/>
  <c r="E6" i="1"/>
  <c r="D10" i="1"/>
  <c r="E10" i="1"/>
  <c r="D11" i="1"/>
  <c r="E11" i="1"/>
  <c r="D12" i="1"/>
  <c r="E12" i="1"/>
  <c r="D16" i="1"/>
  <c r="E16" i="1"/>
  <c r="E17" i="1"/>
  <c r="C27" i="1"/>
  <c r="F16" i="1"/>
  <c r="G16" i="1"/>
  <c r="D7" i="11"/>
  <c r="D8" i="11"/>
  <c r="D9" i="11"/>
  <c r="C10" i="11"/>
  <c r="D10" i="11"/>
  <c r="C11" i="11"/>
  <c r="D11" i="11"/>
  <c r="C12" i="11"/>
  <c r="D12" i="11"/>
  <c r="C13" i="11"/>
  <c r="D13" i="11"/>
  <c r="D14" i="11"/>
  <c r="D15" i="11"/>
  <c r="C16" i="11"/>
  <c r="D16" i="11"/>
  <c r="C6" i="11"/>
  <c r="D6" i="11"/>
  <c r="M7" i="1"/>
  <c r="M8" i="1"/>
  <c r="M9" i="1"/>
  <c r="M10" i="1"/>
  <c r="M11" i="1"/>
  <c r="M12" i="1"/>
  <c r="M13" i="1"/>
  <c r="M14" i="1"/>
  <c r="M15" i="1"/>
  <c r="M16" i="1"/>
  <c r="M6" i="1"/>
  <c r="C7" i="11"/>
  <c r="C8" i="11"/>
  <c r="C9" i="11"/>
  <c r="C14" i="11"/>
  <c r="C15" i="11"/>
  <c r="D7" i="12"/>
  <c r="D8" i="12"/>
  <c r="D9" i="12"/>
  <c r="D10" i="12"/>
  <c r="D11" i="12"/>
  <c r="D12" i="12"/>
  <c r="D13" i="12"/>
  <c r="D14" i="12"/>
  <c r="D15" i="12"/>
  <c r="D16" i="12"/>
  <c r="E7" i="7"/>
  <c r="E8" i="7"/>
  <c r="E9" i="7"/>
  <c r="F10" i="1"/>
  <c r="G10" i="1"/>
  <c r="E10" i="7"/>
  <c r="F11" i="1"/>
  <c r="G11" i="1"/>
  <c r="E11" i="7"/>
  <c r="F12" i="1"/>
  <c r="G12" i="1"/>
  <c r="E12" i="7"/>
  <c r="F13" i="1"/>
  <c r="G13" i="1"/>
  <c r="E13" i="7"/>
  <c r="E14" i="7"/>
  <c r="E15" i="7"/>
  <c r="E16" i="7"/>
  <c r="D7" i="7"/>
  <c r="D8" i="7"/>
  <c r="D9" i="7"/>
  <c r="D10" i="7"/>
  <c r="D11" i="7"/>
  <c r="D12" i="7"/>
  <c r="D13" i="7"/>
  <c r="D14" i="7"/>
  <c r="D15" i="7"/>
  <c r="D16" i="7"/>
  <c r="D7" i="4"/>
  <c r="D8" i="4"/>
  <c r="E8" i="4"/>
  <c r="G8" i="4"/>
  <c r="D9" i="4"/>
  <c r="D10" i="4"/>
  <c r="D11" i="4"/>
  <c r="D12" i="4"/>
  <c r="D13" i="4"/>
  <c r="D14" i="4"/>
  <c r="D15" i="4"/>
  <c r="D16" i="4"/>
  <c r="I10" i="1"/>
  <c r="E7" i="2"/>
  <c r="I13" i="1"/>
  <c r="E10" i="2"/>
  <c r="E11" i="2"/>
  <c r="N7" i="1"/>
  <c r="N9" i="1"/>
  <c r="L10" i="1"/>
  <c r="N10" i="1"/>
  <c r="L11" i="1"/>
  <c r="N11" i="1"/>
  <c r="L12" i="1"/>
  <c r="N12" i="1"/>
  <c r="L13" i="1"/>
  <c r="N13" i="1"/>
  <c r="N14" i="1"/>
  <c r="N15" i="1"/>
  <c r="L16" i="1"/>
  <c r="N16" i="1"/>
  <c r="L7" i="1"/>
  <c r="L8" i="1"/>
  <c r="L9" i="1"/>
  <c r="L14" i="1"/>
  <c r="L15" i="1"/>
  <c r="K7" i="1"/>
  <c r="K9" i="1"/>
  <c r="J10" i="1"/>
  <c r="K10" i="1"/>
  <c r="J11" i="1"/>
  <c r="K11" i="1"/>
  <c r="J12" i="1"/>
  <c r="K12" i="1"/>
  <c r="J13" i="1"/>
  <c r="K13" i="1"/>
  <c r="K14" i="1"/>
  <c r="K15" i="1"/>
  <c r="J16" i="1"/>
  <c r="K16" i="1"/>
  <c r="J7" i="1"/>
  <c r="J8" i="1"/>
  <c r="J9" i="1"/>
  <c r="J14" i="1"/>
  <c r="J15" i="1"/>
  <c r="I7" i="1"/>
  <c r="E4" i="2"/>
  <c r="I9" i="1"/>
  <c r="E6" i="2"/>
  <c r="I11" i="1"/>
  <c r="E8" i="2"/>
  <c r="I12" i="1"/>
  <c r="E9" i="2"/>
  <c r="I14" i="1"/>
  <c r="I15" i="1"/>
  <c r="E12" i="2"/>
  <c r="I16" i="1"/>
  <c r="E13" i="2"/>
  <c r="G7" i="1"/>
  <c r="G9" i="1"/>
  <c r="G14" i="1"/>
  <c r="F8" i="1"/>
  <c r="F9" i="1"/>
  <c r="F14" i="1"/>
  <c r="F15" i="1"/>
  <c r="E8" i="1"/>
  <c r="K8" i="1"/>
  <c r="E9" i="1"/>
  <c r="E14" i="1"/>
  <c r="E15" i="1"/>
  <c r="F8" i="4"/>
  <c r="E8" i="12"/>
  <c r="G8" i="1"/>
  <c r="N8" i="1"/>
  <c r="C17" i="1"/>
  <c r="E7" i="12"/>
  <c r="E9" i="12"/>
  <c r="F7" i="4"/>
  <c r="E9" i="4"/>
  <c r="I8" i="1"/>
  <c r="E5" i="2"/>
  <c r="E7" i="4"/>
  <c r="G7" i="4"/>
  <c r="F9" i="4"/>
  <c r="G9" i="4"/>
  <c r="E7" i="1"/>
  <c r="D14" i="1"/>
  <c r="D15" i="1"/>
  <c r="E13" i="12"/>
  <c r="E11" i="12"/>
  <c r="E16" i="12"/>
  <c r="E14" i="12"/>
  <c r="E12" i="12"/>
  <c r="E10" i="12"/>
  <c r="E15" i="12"/>
  <c r="F7" i="1"/>
  <c r="F16" i="4"/>
  <c r="E16" i="4"/>
  <c r="G16" i="4"/>
  <c r="E10" i="4"/>
  <c r="F10" i="4"/>
  <c r="E12" i="4"/>
  <c r="F12" i="4"/>
  <c r="E13" i="4"/>
  <c r="F13" i="4"/>
  <c r="F15" i="4"/>
  <c r="E15" i="4"/>
  <c r="G15" i="4"/>
  <c r="F14" i="4"/>
  <c r="E14" i="4"/>
  <c r="F11" i="4"/>
  <c r="E11" i="4"/>
  <c r="H17" i="1"/>
  <c r="G14" i="4"/>
  <c r="G13" i="4"/>
  <c r="G12" i="4"/>
  <c r="G11" i="4"/>
  <c r="G10" i="4"/>
  <c r="B290" i="6"/>
  <c r="B308" i="6"/>
  <c r="B324" i="6"/>
  <c r="B343" i="6"/>
  <c r="B359" i="6"/>
  <c r="B363" i="6"/>
  <c r="B362" i="6"/>
  <c r="B361" i="6"/>
  <c r="B360" i="6"/>
  <c r="F359" i="6"/>
  <c r="B364" i="6"/>
  <c r="A285" i="6"/>
  <c r="B286" i="6"/>
  <c r="B291" i="6"/>
  <c r="B292" i="6"/>
  <c r="F292" i="6"/>
  <c r="B293" i="6"/>
  <c r="B294" i="6"/>
  <c r="F360" i="6"/>
  <c r="F364" i="6"/>
  <c r="B365" i="6"/>
  <c r="B295" i="6"/>
  <c r="H5" i="3"/>
  <c r="H6" i="3"/>
  <c r="F293" i="6"/>
  <c r="E11" i="8"/>
  <c r="B347" i="6"/>
  <c r="B346" i="6"/>
  <c r="B345" i="6"/>
  <c r="B344" i="6"/>
  <c r="B348" i="6"/>
  <c r="F343" i="6"/>
  <c r="B328" i="6"/>
  <c r="F327" i="6"/>
  <c r="E327" i="6"/>
  <c r="B327" i="6"/>
  <c r="F326" i="6"/>
  <c r="B326" i="6"/>
  <c r="B325" i="6"/>
  <c r="F344" i="6"/>
  <c r="F348" i="6"/>
  <c r="B349" i="6"/>
  <c r="B329" i="6"/>
  <c r="B272" i="6"/>
  <c r="B312" i="6"/>
  <c r="B311" i="6"/>
  <c r="F310" i="6"/>
  <c r="B310" i="6"/>
  <c r="B309" i="6"/>
  <c r="B304" i="6"/>
  <c r="F274" i="6"/>
  <c r="A303" i="6"/>
  <c r="F324" i="6"/>
  <c r="F325" i="6"/>
  <c r="B313" i="6"/>
  <c r="F329" i="6"/>
  <c r="B330" i="6"/>
  <c r="F61" i="6"/>
  <c r="F60" i="6"/>
  <c r="H56" i="6"/>
  <c r="H40" i="6"/>
  <c r="B62" i="6"/>
  <c r="B61" i="6"/>
  <c r="B60" i="6"/>
  <c r="B59" i="6"/>
  <c r="B58" i="6"/>
  <c r="B56" i="6"/>
  <c r="B54" i="6"/>
  <c r="F44" i="6"/>
  <c r="B46" i="6"/>
  <c r="B45" i="6"/>
  <c r="B44" i="6"/>
  <c r="B43" i="6"/>
  <c r="B42" i="6"/>
  <c r="B38" i="6"/>
  <c r="B40" i="6"/>
  <c r="F42" i="6"/>
  <c r="F58" i="6"/>
  <c r="F59" i="6"/>
  <c r="F169" i="6"/>
  <c r="F168" i="6"/>
  <c r="B170" i="6"/>
  <c r="B169" i="6"/>
  <c r="B168" i="6"/>
  <c r="B167" i="6"/>
  <c r="B166" i="6"/>
  <c r="H164" i="6"/>
  <c r="B164" i="6"/>
  <c r="B162" i="6"/>
  <c r="F43" i="6"/>
  <c r="F166" i="6"/>
  <c r="F167" i="6"/>
  <c r="F135" i="6"/>
  <c r="F116" i="6"/>
  <c r="F97" i="6"/>
  <c r="F78" i="6"/>
  <c r="F12" i="6"/>
  <c r="F257" i="6"/>
  <c r="B255" i="6"/>
  <c r="B259" i="6"/>
  <c r="B258" i="6"/>
  <c r="B256" i="6"/>
  <c r="B257" i="6"/>
  <c r="B253" i="6"/>
  <c r="B251" i="6"/>
  <c r="B260" i="6"/>
  <c r="F275" i="6"/>
  <c r="F258" i="6"/>
  <c r="F255" i="6"/>
  <c r="F256" i="6"/>
  <c r="F260" i="6"/>
  <c r="B262" i="6"/>
  <c r="F25" i="6"/>
  <c r="A108" i="6"/>
  <c r="H270" i="6"/>
  <c r="B276" i="6"/>
  <c r="B275" i="6"/>
  <c r="B274" i="6"/>
  <c r="B270" i="6"/>
  <c r="B268" i="6"/>
  <c r="B273" i="6"/>
  <c r="B277" i="6"/>
  <c r="F272" i="6"/>
  <c r="F273" i="6"/>
  <c r="F277" i="6"/>
  <c r="B279" i="6"/>
  <c r="H129" i="6"/>
  <c r="H145" i="6"/>
  <c r="F290" i="6"/>
  <c r="E7" i="3"/>
  <c r="F7" i="3"/>
  <c r="F308" i="6"/>
  <c r="F291" i="6"/>
  <c r="F295" i="6"/>
  <c r="B297" i="6"/>
  <c r="F309" i="6"/>
  <c r="F313" i="6"/>
  <c r="B314" i="6"/>
  <c r="F29" i="6"/>
  <c r="F28" i="6"/>
  <c r="F27" i="6"/>
  <c r="B29" i="6"/>
  <c r="B28" i="6"/>
  <c r="B27" i="6"/>
  <c r="B26" i="6"/>
  <c r="B25" i="6"/>
  <c r="H23" i="6"/>
  <c r="B23" i="6"/>
  <c r="B21" i="6"/>
  <c r="B30" i="6"/>
  <c r="H234" i="6"/>
  <c r="H214" i="6"/>
  <c r="H22" i="6"/>
  <c r="H39" i="6"/>
  <c r="B485" i="1"/>
  <c r="F238" i="6"/>
  <c r="B240" i="6"/>
  <c r="B239" i="6"/>
  <c r="B238" i="6"/>
  <c r="B237" i="6"/>
  <c r="B236" i="6"/>
  <c r="B234" i="6"/>
  <c r="B232" i="6"/>
  <c r="H73" i="6"/>
  <c r="F219" i="6"/>
  <c r="F218" i="6"/>
  <c r="B220" i="6"/>
  <c r="B219" i="6"/>
  <c r="B218" i="6"/>
  <c r="B217" i="6"/>
  <c r="B216" i="6"/>
  <c r="B212" i="6"/>
  <c r="G7" i="3"/>
  <c r="F77" i="6"/>
  <c r="B79" i="6"/>
  <c r="B78" i="6"/>
  <c r="B77" i="6"/>
  <c r="B76" i="6"/>
  <c r="B75" i="6"/>
  <c r="B73" i="6"/>
  <c r="B71" i="6"/>
  <c r="F203" i="6"/>
  <c r="E203" i="6"/>
  <c r="E187" i="6"/>
  <c r="E152" i="6"/>
  <c r="D17" i="1"/>
  <c r="F202" i="6"/>
  <c r="F186" i="6"/>
  <c r="F151" i="6"/>
  <c r="B200" i="6"/>
  <c r="B184" i="6"/>
  <c r="B133" i="6"/>
  <c r="B149" i="6"/>
  <c r="B114" i="6"/>
  <c r="B95" i="6"/>
  <c r="B10" i="6"/>
  <c r="H181" i="6"/>
  <c r="B171" i="6"/>
  <c r="F201" i="6"/>
  <c r="B203" i="6"/>
  <c r="B202" i="6"/>
  <c r="B201" i="6"/>
  <c r="B199" i="6"/>
  <c r="H197" i="6"/>
  <c r="B197" i="6"/>
  <c r="B195" i="6"/>
  <c r="F185" i="6"/>
  <c r="B187" i="6"/>
  <c r="B186" i="6"/>
  <c r="B185" i="6"/>
  <c r="B183" i="6"/>
  <c r="B181" i="6"/>
  <c r="B179" i="6"/>
  <c r="H130" i="6"/>
  <c r="F171" i="6"/>
  <c r="F134" i="6"/>
  <c r="B136" i="6"/>
  <c r="B135" i="6"/>
  <c r="B134" i="6"/>
  <c r="B132" i="6"/>
  <c r="B130" i="6"/>
  <c r="B128" i="6"/>
  <c r="H146" i="6"/>
  <c r="H111" i="6"/>
  <c r="H92" i="6"/>
  <c r="H7" i="6"/>
  <c r="F150" i="6"/>
  <c r="B152" i="6"/>
  <c r="B151" i="6"/>
  <c r="B150" i="6"/>
  <c r="B148" i="6"/>
  <c r="B146" i="6"/>
  <c r="B144" i="6"/>
  <c r="F115" i="6"/>
  <c r="B117" i="6"/>
  <c r="B116" i="6"/>
  <c r="B115" i="6"/>
  <c r="B113" i="6"/>
  <c r="B111" i="6"/>
  <c r="B109" i="6"/>
  <c r="F96" i="6"/>
  <c r="B98" i="6"/>
  <c r="B97" i="6"/>
  <c r="B96" i="6"/>
  <c r="B94" i="6"/>
  <c r="B92" i="6"/>
  <c r="B90" i="6"/>
  <c r="F11" i="6"/>
  <c r="B13" i="6"/>
  <c r="B12" i="6"/>
  <c r="B11" i="6"/>
  <c r="B9" i="6"/>
  <c r="B7" i="6"/>
  <c r="B5" i="6"/>
  <c r="D6" i="12"/>
  <c r="B173" i="6"/>
  <c r="H91" i="6"/>
  <c r="H163" i="6"/>
  <c r="H180" i="6"/>
  <c r="H196" i="6"/>
  <c r="H213" i="6"/>
  <c r="H252" i="6"/>
  <c r="H55" i="6"/>
  <c r="F26" i="6"/>
  <c r="F30" i="6"/>
  <c r="B32" i="6"/>
  <c r="L6" i="1"/>
  <c r="L17" i="1"/>
  <c r="C24" i="1"/>
  <c r="D6" i="7"/>
  <c r="F148" i="6"/>
  <c r="A20" i="6"/>
  <c r="A37" i="6"/>
  <c r="A53" i="6"/>
  <c r="A127" i="6"/>
  <c r="A143" i="6"/>
  <c r="F152" i="6"/>
  <c r="B47" i="6"/>
  <c r="F220" i="6"/>
  <c r="F187" i="6"/>
  <c r="B118" i="6"/>
  <c r="B63" i="6"/>
  <c r="B80" i="6"/>
  <c r="D6" i="4"/>
  <c r="B14" i="6"/>
  <c r="B99" i="6"/>
  <c r="B241" i="6"/>
  <c r="B137" i="6"/>
  <c r="B188" i="6"/>
  <c r="B153" i="6"/>
  <c r="B204" i="6"/>
  <c r="B221" i="6"/>
  <c r="D17" i="12"/>
  <c r="E6" i="12"/>
  <c r="E17" i="12"/>
  <c r="C17" i="11"/>
  <c r="D17" i="11"/>
  <c r="F114" i="6"/>
  <c r="D17" i="7"/>
  <c r="D17" i="4"/>
  <c r="M17" i="1"/>
  <c r="C29" i="1"/>
  <c r="F75" i="6"/>
  <c r="F199" i="6"/>
  <c r="F183" i="6"/>
  <c r="A161" i="6"/>
  <c r="A178" i="6"/>
  <c r="A194" i="6"/>
  <c r="A250" i="6"/>
  <c r="F6" i="1"/>
  <c r="F17" i="1"/>
  <c r="F6" i="4"/>
  <c r="F9" i="6"/>
  <c r="J6" i="1"/>
  <c r="F132" i="6"/>
  <c r="E6" i="4"/>
  <c r="F113" i="6"/>
  <c r="F94" i="6"/>
  <c r="F236" i="6"/>
  <c r="E17" i="4"/>
  <c r="F17" i="4"/>
  <c r="J17" i="1"/>
  <c r="C28" i="1"/>
  <c r="G6" i="1"/>
  <c r="F237" i="6"/>
  <c r="F241" i="6"/>
  <c r="B243" i="6"/>
  <c r="F76" i="6"/>
  <c r="F80" i="6"/>
  <c r="B82" i="6"/>
  <c r="F184" i="6"/>
  <c r="F188" i="6"/>
  <c r="B190" i="6"/>
  <c r="F63" i="6"/>
  <c r="B65" i="6"/>
  <c r="K6" i="1"/>
  <c r="G6" i="4"/>
  <c r="F118" i="6"/>
  <c r="B120" i="6"/>
  <c r="F216" i="6"/>
  <c r="F217" i="6"/>
  <c r="I6" i="1"/>
  <c r="G17" i="1"/>
  <c r="C23" i="1"/>
  <c r="F133" i="6"/>
  <c r="F137" i="6"/>
  <c r="B139" i="6"/>
  <c r="G17" i="4"/>
  <c r="K17" i="1"/>
  <c r="F95" i="6"/>
  <c r="F99" i="6"/>
  <c r="B101" i="6"/>
  <c r="F200" i="6"/>
  <c r="F204" i="6"/>
  <c r="B206" i="6"/>
  <c r="E6" i="7"/>
  <c r="H4" i="3"/>
  <c r="H7" i="3"/>
  <c r="D7" i="3"/>
  <c r="F47" i="6"/>
  <c r="B49" i="6"/>
  <c r="F149" i="6"/>
  <c r="F153" i="6"/>
  <c r="B155" i="6"/>
  <c r="N6" i="1"/>
  <c r="N17" i="1"/>
  <c r="F10" i="6"/>
  <c r="F14" i="6"/>
  <c r="B16" i="6"/>
  <c r="F221" i="6"/>
  <c r="B223" i="6"/>
  <c r="I17" i="1"/>
  <c r="C20" i="1"/>
  <c r="E17" i="7"/>
  <c r="E3" i="2"/>
  <c r="C31" i="1"/>
  <c r="E14" i="2"/>
</calcChain>
</file>

<file path=xl/sharedStrings.xml><?xml version="1.0" encoding="utf-8"?>
<sst xmlns="http://schemas.openxmlformats.org/spreadsheetml/2006/main" count="781" uniqueCount="152">
  <si>
    <t xml:space="preserve">Employee Name                                                       </t>
  </si>
  <si>
    <t>Basic Salary</t>
  </si>
  <si>
    <t>Bonus</t>
  </si>
  <si>
    <t xml:space="preserve">Gross Pay  (GP)                     </t>
  </si>
  <si>
    <t>Employee 
NSSF (10%)</t>
  </si>
  <si>
    <t>Taxable Income
(GP-NSSF)</t>
  </si>
  <si>
    <t>PAYE to be submitted to TRA</t>
  </si>
  <si>
    <t>Salary Advance</t>
  </si>
  <si>
    <t>Net Pay
(TI - PAYE -SA)</t>
  </si>
  <si>
    <t>Employer 
NSSF (10%)</t>
  </si>
  <si>
    <t xml:space="preserve">
Total NSSF to be submitted NSSF</t>
  </si>
  <si>
    <t>SDLto be submitted to TRA</t>
  </si>
  <si>
    <t>Total Payment to TRA 
(PAYE + SDL)</t>
  </si>
  <si>
    <t xml:space="preserve">Total </t>
  </si>
  <si>
    <t>Date:</t>
  </si>
  <si>
    <t>S/N</t>
  </si>
  <si>
    <t>NAME</t>
  </si>
  <si>
    <t>ACCOUNT NUMBER</t>
  </si>
  <si>
    <t>AMOUNT</t>
  </si>
  <si>
    <t>TOTAL AMOUNT</t>
  </si>
  <si>
    <t>DESIGNATION</t>
  </si>
  <si>
    <t>BONUS</t>
  </si>
  <si>
    <t>TOTAL</t>
  </si>
  <si>
    <t>NSSF NUMBERS</t>
  </si>
  <si>
    <t xml:space="preserve"> </t>
  </si>
  <si>
    <t>Name:</t>
  </si>
  <si>
    <t>Joining Date:</t>
  </si>
  <si>
    <t>Designation:</t>
  </si>
  <si>
    <t>Paid Days</t>
  </si>
  <si>
    <t>ID NO:</t>
  </si>
  <si>
    <t xml:space="preserve">Bank Account No: </t>
  </si>
  <si>
    <t>Earnings</t>
  </si>
  <si>
    <t>Entitled Amount</t>
  </si>
  <si>
    <t>Arrears</t>
  </si>
  <si>
    <t>Deductions</t>
  </si>
  <si>
    <t>Amount</t>
  </si>
  <si>
    <t>Basic</t>
  </si>
  <si>
    <t>Employee's NSSF</t>
  </si>
  <si>
    <t>Medical</t>
  </si>
  <si>
    <t>PAYE</t>
  </si>
  <si>
    <t>Overtime/Night</t>
  </si>
  <si>
    <t>Gross Earnings (In Tshs)</t>
  </si>
  <si>
    <t>Gross Deduction</t>
  </si>
  <si>
    <t>Net Amount</t>
  </si>
  <si>
    <t xml:space="preserve">Prepared by:      </t>
  </si>
  <si>
    <t>…...…………………… H.R OFFICER</t>
  </si>
  <si>
    <t>RF POWER INSTALLER</t>
  </si>
  <si>
    <t>DRIVER</t>
  </si>
  <si>
    <t>RF ENGINEER</t>
  </si>
  <si>
    <t>HOUSE KEEPER</t>
  </si>
  <si>
    <t>NIGHT ALLOWANCE</t>
  </si>
  <si>
    <t>RF INSTALLER</t>
  </si>
  <si>
    <t>ID No</t>
  </si>
  <si>
    <t xml:space="preserve">Prepared by:                                  </t>
  </si>
  <si>
    <t>Reviewed by:</t>
  </si>
  <si>
    <t>Authorised by:</t>
  </si>
  <si>
    <t>SALARY ADVANCE/LOAN/DEBT</t>
  </si>
  <si>
    <t>Overtime/ Night</t>
  </si>
  <si>
    <t xml:space="preserve">                                                         PRIME POWER'S SALARY SLIP </t>
  </si>
  <si>
    <t>Gross Earnings      (In Tshs)</t>
  </si>
  <si>
    <t>Overtime/  Night</t>
  </si>
  <si>
    <t>PP065</t>
  </si>
  <si>
    <t>CPIM</t>
  </si>
  <si>
    <t>Gross Salary</t>
  </si>
  <si>
    <t>HESLB Deductions</t>
  </si>
  <si>
    <t>……………     H.R OFFICER</t>
  </si>
  <si>
    <t>…...……         H.R OFFICER</t>
  </si>
  <si>
    <t>…..….…         H.R OFFICER</t>
  </si>
  <si>
    <t>…...………      H.R OFFICER</t>
  </si>
  <si>
    <t>…..…….         H.R OFFICER</t>
  </si>
  <si>
    <t>…...………       HR OFFICER</t>
  </si>
  <si>
    <t>….………         HR OFFICER</t>
  </si>
  <si>
    <t>…...………………HR OFFICER</t>
  </si>
  <si>
    <t>PRIME POWER'S SALARY SLIP</t>
  </si>
  <si>
    <t>PRIME POWER'S SALARY  SLIP</t>
  </si>
  <si>
    <t>SITE SUPERVISOR-CIVIL</t>
  </si>
  <si>
    <t>PP085</t>
  </si>
  <si>
    <t>SIMON TIBEGIRA</t>
  </si>
  <si>
    <t>PP086</t>
  </si>
  <si>
    <t>QS</t>
  </si>
  <si>
    <t>FINANCE MANAGER</t>
  </si>
  <si>
    <t>HESLB Deductions Deductions</t>
  </si>
  <si>
    <t>PAY AS YOU EARN (PAYE)</t>
  </si>
  <si>
    <t>TIN NUMBERS</t>
  </si>
  <si>
    <t>HRO</t>
  </si>
  <si>
    <t>FIELD SUPERVISOR</t>
  </si>
  <si>
    <t>CIVIL ENGINEER</t>
  </si>
  <si>
    <t>PP094</t>
  </si>
  <si>
    <t>JANETH FORTUNATUS SHAYO</t>
  </si>
  <si>
    <t>Accounts Assistant</t>
  </si>
  <si>
    <t>……………..          H.R OFFICER</t>
  </si>
  <si>
    <t>PP095</t>
  </si>
  <si>
    <t>Materials Coordinator</t>
  </si>
  <si>
    <t>DENNIS HUMPHREY MLAY</t>
  </si>
  <si>
    <t>……………....          H.R OFFICER</t>
  </si>
  <si>
    <t>EMPLOYER'S NAME: PRIME POWER (T) LTD</t>
  </si>
  <si>
    <t>HESLB REPAYMENT SCHEDULE</t>
  </si>
  <si>
    <t>No.</t>
  </si>
  <si>
    <t>Index no</t>
  </si>
  <si>
    <t>Full name</t>
  </si>
  <si>
    <t>Current month payment</t>
  </si>
  <si>
    <t xml:space="preserve">Basic Salary </t>
  </si>
  <si>
    <t>VINCENT VINCENT NDUNGURU</t>
  </si>
  <si>
    <t>BACK OFFICE SUPPORT TECHNICAL OFFICER</t>
  </si>
  <si>
    <t>PAYSLIP FOR SEPTEMBER 2021</t>
  </si>
  <si>
    <t>RAMADHANI HAMISI KOMBA</t>
  </si>
  <si>
    <t>CASH PAYMENTS SCHEDULE FOR OCTOBER 2021</t>
  </si>
  <si>
    <t>PAYSLIP FOR OCTOBER 2021</t>
  </si>
  <si>
    <t>Driver</t>
  </si>
  <si>
    <t>S/NO</t>
  </si>
  <si>
    <t>SKILL DEVELOPMENT LEVY (SDL)</t>
  </si>
  <si>
    <t>WORKERS COMPENSATION FUND (WCF)</t>
  </si>
  <si>
    <t>WCF</t>
  </si>
  <si>
    <t>SDL</t>
  </si>
  <si>
    <t>NATIONAL SOCIAL SECURITY FUND (NSSF)</t>
  </si>
  <si>
    <t>NMB BANK</t>
  </si>
  <si>
    <t>BANK</t>
  </si>
  <si>
    <t xml:space="preserve">EMPLOYER NO </t>
  </si>
  <si>
    <t>EMPLOYER NO</t>
  </si>
  <si>
    <t>NAME OF EMPLOYEE</t>
  </si>
  <si>
    <t>NET PAY</t>
  </si>
  <si>
    <t>NSSF EMPLOYER CONTRIBUTION</t>
  </si>
  <si>
    <t>TOTAL AMOUNT PAYABLE</t>
  </si>
  <si>
    <t>NET SALARY PAYABLE</t>
  </si>
  <si>
    <t>TAXES</t>
  </si>
  <si>
    <t>STATUTORY CONTRIBUTIONS</t>
  </si>
  <si>
    <t xml:space="preserve">NSSF EMPLOYEE CONTRIBUTION </t>
  </si>
  <si>
    <t>LUBIGA INVESTMENT AND TRADING CO. LTD (PUMA)</t>
  </si>
  <si>
    <t xml:space="preserve">                                                    H.R MANAGER</t>
  </si>
  <si>
    <t xml:space="preserve">                                             H.R MANAGER</t>
  </si>
  <si>
    <t xml:space="preserve">                                                   H.R MANAGER</t>
  </si>
  <si>
    <t xml:space="preserve">                                                 H.R MANAGER</t>
  </si>
  <si>
    <t xml:space="preserve">                                                                                                                     </t>
  </si>
  <si>
    <t>CEO</t>
  </si>
  <si>
    <t xml:space="preserve">                                                    </t>
  </si>
  <si>
    <t>ACCOUNTANT</t>
  </si>
  <si>
    <t>ANTONY PASSON AKIMU</t>
  </si>
  <si>
    <t>Employer WCF Contribution (0.5% of GS)</t>
  </si>
  <si>
    <t>LUBIGA INVESTMENT AND TRADING CO. LTD SEPT 2023 (PUMA)</t>
  </si>
  <si>
    <t>LUBIGA INVESTMENT AND TRADING CO. LTD PAYROLL NOV 2023 (PUMA)</t>
  </si>
  <si>
    <t>=</t>
  </si>
  <si>
    <t xml:space="preserve">SALUM JUMA </t>
  </si>
  <si>
    <t xml:space="preserve">JUMA KIKUTI </t>
  </si>
  <si>
    <t>ISACK ATHUMAN</t>
  </si>
  <si>
    <t>MOHAMED KASISILA</t>
  </si>
  <si>
    <t>CARLOS GALUS</t>
  </si>
  <si>
    <t>WESTON MWASUMLA</t>
  </si>
  <si>
    <t>PETER SAMWEL</t>
  </si>
  <si>
    <t>GODWIN MWAKYANGWE</t>
  </si>
  <si>
    <t>OTHMAN KASONGO</t>
  </si>
  <si>
    <t>ABRAHAM JOHN</t>
  </si>
  <si>
    <t>PASSON ULEDI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</si>
</sst>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_ * #,##0.00_ ;_ * \-#,##0.00_ ;_ * &quot;-&quot;??_ ;_ @_ "/>
    <numFmt numFmtId="166" formatCode="_(* #,##0_);_(* \(#,##0\);_(* &quot;-&quot;??_);_(@_)"/>
    <numFmt numFmtId="167" formatCode="_(* #,##0.00_);_(* \(#,##0.00\);_(* \-??_);_(@_)"/>
    <numFmt numFmtId="168" formatCode="0;[Red]0"/>
    <numFmt numFmtId="169" formatCode="#,##0.00;[Red]#,##0.00"/>
  </numFmts>
  <fonts count="2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0"/>
      <name val="Cambria"/>
      <family val="1"/>
    </font>
    <font>
      <sz val="8"/>
      <name val="Cambria"/>
      <family val="1"/>
    </font>
    <font>
      <b/>
      <sz val="8"/>
      <name val="Cambria"/>
      <family val="1"/>
    </font>
    <font>
      <b/>
      <sz val="11"/>
      <name val="Cambria"/>
      <family val="1"/>
    </font>
    <font>
      <sz val="10"/>
      <color theme="1"/>
      <name val="Cambria"/>
      <family val="1"/>
    </font>
    <font>
      <b/>
      <sz val="16"/>
      <color theme="1"/>
      <name val="Cambria"/>
      <family val="1"/>
    </font>
    <font>
      <sz val="16"/>
      <color theme="1"/>
      <name val="Cambria"/>
      <family val="1"/>
    </font>
    <font>
      <sz val="16"/>
      <color rgb="FF000000"/>
      <name val="Cambria"/>
      <family val="1"/>
      <scheme val="major"/>
    </font>
    <font>
      <sz val="16"/>
      <name val="Cambria"/>
      <family val="1"/>
    </font>
    <font>
      <b/>
      <sz val="9"/>
      <color theme="1"/>
      <name val="Cambria"/>
      <family val="1"/>
    </font>
    <font>
      <sz val="9"/>
      <color theme="1"/>
      <name val="Cambria"/>
      <family val="1"/>
    </font>
    <font>
      <sz val="16"/>
      <name val="Cambria"/>
      <family val="1"/>
      <scheme val="major"/>
    </font>
    <font>
      <b/>
      <sz val="8"/>
      <name val="Times New Roman"/>
      <family val="1"/>
    </font>
    <font>
      <sz val="8"/>
      <name val="Times New Roman"/>
      <family val="1"/>
    </font>
    <font>
      <sz val="8"/>
      <color theme="1"/>
      <name val="Times New Roman"/>
      <family val="1"/>
    </font>
    <font>
      <sz val="8"/>
      <color rgb="FF000000"/>
      <name val="Times New Roman"/>
      <family val="1"/>
    </font>
    <font>
      <b/>
      <sz val="8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mbria"/>
      <family val="1"/>
    </font>
    <font>
      <sz val="8"/>
      <color rgb="FFFF0000"/>
      <name val="Times New Roman"/>
      <family val="1"/>
    </font>
    <font>
      <sz val="11"/>
      <color rgb="FFFF0000"/>
      <name val="Cambria"/>
      <family val="1"/>
    </font>
    <font>
      <b/>
      <sz val="12"/>
      <color theme="1"/>
      <name val="Cambria"/>
      <family val="1"/>
    </font>
    <font>
      <b/>
      <sz val="8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58">
    <xf numFmtId="0" fontId="0" fillId="0" borderId="0" xfId="0"/>
    <xf numFmtId="0" fontId="3" fillId="0" borderId="0" xfId="0" applyFont="1"/>
    <xf numFmtId="0" fontId="8" fillId="0" borderId="0" xfId="0" applyFont="1"/>
    <xf numFmtId="165" fontId="5" fillId="0" borderId="2" xfId="1" applyFont="1" applyBorder="1"/>
    <xf numFmtId="0" fontId="4" fillId="0" borderId="0" xfId="0" applyFont="1"/>
    <xf numFmtId="0" fontId="6" fillId="0" borderId="2" xfId="0" applyFont="1" applyBorder="1"/>
    <xf numFmtId="0" fontId="5" fillId="0" borderId="2" xfId="0" applyFont="1" applyBorder="1"/>
    <xf numFmtId="0" fontId="3" fillId="0" borderId="2" xfId="0" applyFont="1" applyBorder="1"/>
    <xf numFmtId="17" fontId="4" fillId="0" borderId="0" xfId="0" applyNumberFormat="1" applyFont="1"/>
    <xf numFmtId="167" fontId="5" fillId="0" borderId="2" xfId="1" applyNumberFormat="1" applyFont="1" applyBorder="1"/>
    <xf numFmtId="167" fontId="6" fillId="0" borderId="2" xfId="0" applyNumberFormat="1" applyFont="1" applyBorder="1"/>
    <xf numFmtId="0" fontId="3" fillId="0" borderId="17" xfId="0" applyFont="1" applyBorder="1"/>
    <xf numFmtId="0" fontId="7" fillId="0" borderId="0" xfId="0" applyFont="1"/>
    <xf numFmtId="17" fontId="7" fillId="0" borderId="0" xfId="0" applyNumberFormat="1" applyFont="1"/>
    <xf numFmtId="0" fontId="6" fillId="0" borderId="2" xfId="0" applyFont="1" applyBorder="1" applyAlignment="1">
      <alignment horizontal="left" wrapText="1"/>
    </xf>
    <xf numFmtId="166" fontId="6" fillId="0" borderId="2" xfId="1" applyNumberFormat="1" applyFont="1" applyFill="1" applyBorder="1" applyAlignment="1">
      <alignment horizontal="left" wrapText="1"/>
    </xf>
    <xf numFmtId="164" fontId="5" fillId="0" borderId="2" xfId="1" applyNumberFormat="1" applyFont="1" applyFill="1" applyBorder="1"/>
    <xf numFmtId="164" fontId="6" fillId="0" borderId="2" xfId="1" applyNumberFormat="1" applyFont="1" applyFill="1" applyBorder="1"/>
    <xf numFmtId="166" fontId="3" fillId="0" borderId="0" xfId="0" applyNumberFormat="1" applyFont="1"/>
    <xf numFmtId="0" fontId="8" fillId="0" borderId="0" xfId="0" applyFont="1" applyAlignment="1">
      <alignment wrapText="1"/>
    </xf>
    <xf numFmtId="166" fontId="3" fillId="0" borderId="0" xfId="1" applyNumberFormat="1" applyFont="1" applyFill="1"/>
    <xf numFmtId="167" fontId="5" fillId="0" borderId="2" xfId="1" applyNumberFormat="1" applyFont="1" applyFill="1" applyBorder="1"/>
    <xf numFmtId="0" fontId="9" fillId="3" borderId="7" xfId="0" applyFont="1" applyFill="1" applyBorder="1"/>
    <xf numFmtId="0" fontId="9" fillId="3" borderId="8" xfId="0" applyFont="1" applyFill="1" applyBorder="1"/>
    <xf numFmtId="0" fontId="10" fillId="3" borderId="8" xfId="0" applyFont="1" applyFill="1" applyBorder="1" applyAlignment="1">
      <alignment wrapText="1"/>
    </xf>
    <xf numFmtId="0" fontId="10" fillId="3" borderId="8" xfId="0" applyFont="1" applyFill="1" applyBorder="1"/>
    <xf numFmtId="0" fontId="10" fillId="3" borderId="9" xfId="0" applyFont="1" applyFill="1" applyBorder="1"/>
    <xf numFmtId="0" fontId="9" fillId="0" borderId="10" xfId="0" applyFont="1" applyBorder="1"/>
    <xf numFmtId="0" fontId="9" fillId="0" borderId="5" xfId="0" applyFont="1" applyBorder="1"/>
    <xf numFmtId="0" fontId="10" fillId="0" borderId="5" xfId="0" applyFont="1" applyBorder="1" applyAlignment="1">
      <alignment wrapText="1"/>
    </xf>
    <xf numFmtId="0" fontId="10" fillId="0" borderId="5" xfId="0" applyFont="1" applyBorder="1"/>
    <xf numFmtId="0" fontId="10" fillId="0" borderId="11" xfId="0" applyFont="1" applyBorder="1"/>
    <xf numFmtId="0" fontId="9" fillId="0" borderId="12" xfId="0" applyFont="1" applyBorder="1" applyAlignment="1">
      <alignment wrapText="1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17" fontId="10" fillId="0" borderId="0" xfId="0" applyNumberFormat="1" applyFont="1" applyAlignment="1">
      <alignment wrapText="1"/>
    </xf>
    <xf numFmtId="0" fontId="10" fillId="0" borderId="13" xfId="0" applyFont="1" applyBorder="1" applyAlignment="1">
      <alignment wrapText="1"/>
    </xf>
    <xf numFmtId="0" fontId="9" fillId="0" borderId="10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10" fillId="0" borderId="11" xfId="0" applyFont="1" applyBorder="1" applyAlignment="1">
      <alignment wrapText="1"/>
    </xf>
    <xf numFmtId="0" fontId="9" fillId="0" borderId="14" xfId="0" applyFont="1" applyBorder="1" applyAlignment="1">
      <alignment wrapText="1"/>
    </xf>
    <xf numFmtId="0" fontId="9" fillId="0" borderId="6" xfId="0" applyFont="1" applyBorder="1" applyAlignment="1">
      <alignment wrapText="1"/>
    </xf>
    <xf numFmtId="0" fontId="9" fillId="0" borderId="15" xfId="0" applyFont="1" applyBorder="1" applyAlignment="1">
      <alignment wrapText="1"/>
    </xf>
    <xf numFmtId="0" fontId="10" fillId="0" borderId="4" xfId="0" applyFont="1" applyBorder="1"/>
    <xf numFmtId="0" fontId="9" fillId="0" borderId="4" xfId="0" applyFont="1" applyBorder="1" applyAlignment="1">
      <alignment wrapText="1"/>
    </xf>
    <xf numFmtId="0" fontId="10" fillId="0" borderId="16" xfId="0" applyFont="1" applyBorder="1"/>
    <xf numFmtId="0" fontId="10" fillId="0" borderId="0" xfId="0" applyFont="1"/>
    <xf numFmtId="0" fontId="10" fillId="0" borderId="13" xfId="0" applyFont="1" applyBorder="1"/>
    <xf numFmtId="0" fontId="9" fillId="0" borderId="0" xfId="0" applyFont="1"/>
    <xf numFmtId="0" fontId="9" fillId="0" borderId="12" xfId="0" applyFont="1" applyBorder="1"/>
    <xf numFmtId="0" fontId="10" fillId="0" borderId="5" xfId="0" quotePrefix="1" applyFont="1" applyBorder="1"/>
    <xf numFmtId="0" fontId="9" fillId="0" borderId="14" xfId="0" applyFont="1" applyBorder="1"/>
    <xf numFmtId="0" fontId="9" fillId="0" borderId="6" xfId="0" applyFont="1" applyBorder="1"/>
    <xf numFmtId="0" fontId="9" fillId="0" borderId="15" xfId="0" applyFont="1" applyBorder="1"/>
    <xf numFmtId="14" fontId="10" fillId="0" borderId="0" xfId="0" applyNumberFormat="1" applyFont="1" applyAlignment="1">
      <alignment wrapText="1"/>
    </xf>
    <xf numFmtId="14" fontId="10" fillId="0" borderId="0" xfId="0" applyNumberFormat="1" applyFont="1"/>
    <xf numFmtId="0" fontId="8" fillId="0" borderId="4" xfId="0" applyFont="1" applyBorder="1"/>
    <xf numFmtId="0" fontId="8" fillId="0" borderId="16" xfId="0" applyFont="1" applyBorder="1"/>
    <xf numFmtId="164" fontId="10" fillId="0" borderId="0" xfId="0" applyNumberFormat="1" applyFont="1"/>
    <xf numFmtId="165" fontId="5" fillId="0" borderId="2" xfId="0" applyNumberFormat="1" applyFont="1" applyBorder="1"/>
    <xf numFmtId="0" fontId="5" fillId="0" borderId="3" xfId="0" applyFont="1" applyBorder="1"/>
    <xf numFmtId="0" fontId="8" fillId="0" borderId="2" xfId="0" applyFont="1" applyBorder="1"/>
    <xf numFmtId="164" fontId="3" fillId="0" borderId="0" xfId="0" applyNumberFormat="1" applyFont="1"/>
    <xf numFmtId="165" fontId="3" fillId="0" borderId="0" xfId="1" applyFont="1"/>
    <xf numFmtId="165" fontId="10" fillId="0" borderId="0" xfId="1" applyFont="1" applyBorder="1"/>
    <xf numFmtId="0" fontId="6" fillId="0" borderId="2" xfId="0" applyFont="1" applyBorder="1" applyAlignment="1">
      <alignment horizontal="left" vertical="center"/>
    </xf>
    <xf numFmtId="1" fontId="10" fillId="0" borderId="5" xfId="0" quotePrefix="1" applyNumberFormat="1" applyFont="1" applyBorder="1" applyAlignment="1">
      <alignment wrapText="1"/>
    </xf>
    <xf numFmtId="1" fontId="10" fillId="0" borderId="5" xfId="0" quotePrefix="1" applyNumberFormat="1" applyFont="1" applyBorder="1"/>
    <xf numFmtId="165" fontId="10" fillId="0" borderId="0" xfId="1" applyFont="1" applyBorder="1" applyAlignment="1">
      <alignment wrapText="1"/>
    </xf>
    <xf numFmtId="165" fontId="10" fillId="0" borderId="4" xfId="1" applyFont="1" applyBorder="1"/>
    <xf numFmtId="0" fontId="9" fillId="3" borderId="21" xfId="0" applyFont="1" applyFill="1" applyBorder="1"/>
    <xf numFmtId="0" fontId="9" fillId="3" borderId="22" xfId="0" applyFont="1" applyFill="1" applyBorder="1"/>
    <xf numFmtId="0" fontId="10" fillId="3" borderId="22" xfId="0" applyFont="1" applyFill="1" applyBorder="1" applyAlignment="1">
      <alignment wrapText="1"/>
    </xf>
    <xf numFmtId="0" fontId="10" fillId="3" borderId="22" xfId="0" applyFont="1" applyFill="1" applyBorder="1"/>
    <xf numFmtId="0" fontId="10" fillId="3" borderId="23" xfId="0" applyFont="1" applyFill="1" applyBorder="1"/>
    <xf numFmtId="0" fontId="9" fillId="2" borderId="19" xfId="0" applyFont="1" applyFill="1" applyBorder="1"/>
    <xf numFmtId="0" fontId="9" fillId="2" borderId="24" xfId="0" applyFont="1" applyFill="1" applyBorder="1"/>
    <xf numFmtId="0" fontId="10" fillId="2" borderId="24" xfId="0" applyFont="1" applyFill="1" applyBorder="1" applyAlignment="1">
      <alignment wrapText="1"/>
    </xf>
    <xf numFmtId="0" fontId="10" fillId="2" borderId="24" xfId="0" applyFont="1" applyFill="1" applyBorder="1"/>
    <xf numFmtId="0" fontId="10" fillId="2" borderId="20" xfId="0" applyFont="1" applyFill="1" applyBorder="1"/>
    <xf numFmtId="0" fontId="9" fillId="0" borderId="26" xfId="0" applyFont="1" applyBorder="1"/>
    <xf numFmtId="0" fontId="10" fillId="0" borderId="26" xfId="0" applyFont="1" applyBorder="1" applyAlignment="1">
      <alignment wrapText="1"/>
    </xf>
    <xf numFmtId="0" fontId="10" fillId="0" borderId="26" xfId="0" applyFont="1" applyBorder="1"/>
    <xf numFmtId="0" fontId="10" fillId="0" borderId="25" xfId="0" applyFont="1" applyBorder="1"/>
    <xf numFmtId="1" fontId="11" fillId="0" borderId="5" xfId="0" applyNumberFormat="1" applyFont="1" applyBorder="1" applyAlignment="1">
      <alignment vertical="center"/>
    </xf>
    <xf numFmtId="164" fontId="12" fillId="0" borderId="0" xfId="1" applyNumberFormat="1" applyFont="1" applyFill="1" applyBorder="1"/>
    <xf numFmtId="0" fontId="1" fillId="0" borderId="0" xfId="3"/>
    <xf numFmtId="14" fontId="1" fillId="0" borderId="4" xfId="3" applyNumberFormat="1" applyBorder="1"/>
    <xf numFmtId="0" fontId="13" fillId="4" borderId="2" xfId="3" applyFont="1" applyFill="1" applyBorder="1" applyAlignment="1">
      <alignment wrapText="1"/>
    </xf>
    <xf numFmtId="165" fontId="13" fillId="4" borderId="2" xfId="1" applyFont="1" applyFill="1" applyBorder="1" applyAlignment="1">
      <alignment wrapText="1"/>
    </xf>
    <xf numFmtId="165" fontId="1" fillId="0" borderId="0" xfId="1" applyFont="1"/>
    <xf numFmtId="0" fontId="14" fillId="0" borderId="2" xfId="3" applyFont="1" applyBorder="1"/>
    <xf numFmtId="165" fontId="14" fillId="0" borderId="2" xfId="1" applyFont="1" applyFill="1" applyBorder="1"/>
    <xf numFmtId="165" fontId="13" fillId="0" borderId="2" xfId="1" applyFont="1" applyFill="1" applyBorder="1"/>
    <xf numFmtId="165" fontId="1" fillId="0" borderId="0" xfId="1" applyFont="1" applyFill="1"/>
    <xf numFmtId="0" fontId="13" fillId="0" borderId="2" xfId="3" applyFont="1" applyBorder="1"/>
    <xf numFmtId="3" fontId="10" fillId="0" borderId="0" xfId="0" applyNumberFormat="1" applyFont="1"/>
    <xf numFmtId="164" fontId="15" fillId="0" borderId="0" xfId="1" applyNumberFormat="1" applyFont="1" applyFill="1" applyBorder="1"/>
    <xf numFmtId="166" fontId="17" fillId="2" borderId="0" xfId="1" applyNumberFormat="1" applyFont="1" applyFill="1"/>
    <xf numFmtId="0" fontId="18" fillId="0" borderId="0" xfId="0" applyFont="1"/>
    <xf numFmtId="0" fontId="18" fillId="2" borderId="0" xfId="0" applyFont="1" applyFill="1"/>
    <xf numFmtId="166" fontId="18" fillId="2" borderId="0" xfId="1" applyNumberFormat="1" applyFont="1" applyFill="1"/>
    <xf numFmtId="166" fontId="18" fillId="0" borderId="0" xfId="1" applyNumberFormat="1" applyFont="1" applyFill="1"/>
    <xf numFmtId="0" fontId="16" fillId="2" borderId="0" xfId="0" applyFont="1" applyFill="1"/>
    <xf numFmtId="166" fontId="18" fillId="2" borderId="4" xfId="1" applyNumberFormat="1" applyFont="1" applyFill="1" applyBorder="1"/>
    <xf numFmtId="166" fontId="18" fillId="2" borderId="0" xfId="1" applyNumberFormat="1" applyFont="1" applyFill="1" applyBorder="1"/>
    <xf numFmtId="0" fontId="16" fillId="0" borderId="2" xfId="0" applyFont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165" fontId="16" fillId="0" borderId="2" xfId="1" applyFont="1" applyBorder="1" applyAlignment="1">
      <alignment horizontal="right" vertical="center"/>
    </xf>
    <xf numFmtId="168" fontId="19" fillId="0" borderId="2" xfId="0" applyNumberFormat="1" applyFont="1" applyBorder="1" applyAlignment="1">
      <alignment vertical="center"/>
    </xf>
    <xf numFmtId="0" fontId="17" fillId="0" borderId="2" xfId="0" applyFont="1" applyBorder="1" applyAlignment="1">
      <alignment horizontal="left" vertical="center"/>
    </xf>
    <xf numFmtId="165" fontId="17" fillId="0" borderId="2" xfId="1" applyFont="1" applyBorder="1" applyAlignment="1">
      <alignment horizontal="right" vertical="center"/>
    </xf>
    <xf numFmtId="1" fontId="18" fillId="0" borderId="0" xfId="0" quotePrefix="1" applyNumberFormat="1" applyFont="1" applyAlignment="1">
      <alignment vertical="center"/>
    </xf>
    <xf numFmtId="168" fontId="18" fillId="0" borderId="2" xfId="0" applyNumberFormat="1" applyFont="1" applyBorder="1" applyAlignment="1">
      <alignment vertical="center"/>
    </xf>
    <xf numFmtId="0" fontId="17" fillId="0" borderId="2" xfId="0" applyFont="1" applyBorder="1"/>
    <xf numFmtId="0" fontId="16" fillId="0" borderId="2" xfId="0" applyFont="1" applyBorder="1"/>
    <xf numFmtId="165" fontId="16" fillId="0" borderId="2" xfId="1" applyFont="1" applyBorder="1"/>
    <xf numFmtId="0" fontId="16" fillId="0" borderId="0" xfId="0" applyFont="1"/>
    <xf numFmtId="0" fontId="18" fillId="0" borderId="2" xfId="0" applyFont="1" applyBorder="1"/>
    <xf numFmtId="0" fontId="18" fillId="0" borderId="27" xfId="0" applyFont="1" applyBorder="1"/>
    <xf numFmtId="0" fontId="18" fillId="0" borderId="2" xfId="0" applyFont="1" applyBorder="1" applyAlignment="1">
      <alignment vertical="center" wrapText="1"/>
    </xf>
    <xf numFmtId="0" fontId="18" fillId="0" borderId="27" xfId="0" applyFont="1" applyBorder="1" applyAlignment="1">
      <alignment vertical="center" wrapText="1"/>
    </xf>
    <xf numFmtId="0" fontId="22" fillId="2" borderId="0" xfId="0" applyFont="1" applyFill="1"/>
    <xf numFmtId="165" fontId="21" fillId="2" borderId="0" xfId="0" applyNumberFormat="1" applyFont="1" applyFill="1"/>
    <xf numFmtId="165" fontId="21" fillId="2" borderId="16" xfId="0" applyNumberFormat="1" applyFont="1" applyFill="1" applyBorder="1"/>
    <xf numFmtId="165" fontId="23" fillId="2" borderId="20" xfId="0" applyNumberFormat="1" applyFont="1" applyFill="1" applyBorder="1"/>
    <xf numFmtId="164" fontId="22" fillId="2" borderId="20" xfId="0" applyNumberFormat="1" applyFont="1" applyFill="1" applyBorder="1"/>
    <xf numFmtId="165" fontId="22" fillId="2" borderId="20" xfId="0" applyNumberFormat="1" applyFont="1" applyFill="1" applyBorder="1"/>
    <xf numFmtId="0" fontId="21" fillId="2" borderId="2" xfId="0" applyFont="1" applyFill="1" applyBorder="1"/>
    <xf numFmtId="0" fontId="22" fillId="2" borderId="2" xfId="0" applyFont="1" applyFill="1" applyBorder="1"/>
    <xf numFmtId="169" fontId="18" fillId="0" borderId="27" xfId="1" applyNumberFormat="1" applyFont="1" applyFill="1" applyBorder="1" applyAlignment="1">
      <alignment vertical="center" wrapText="1"/>
    </xf>
    <xf numFmtId="0" fontId="20" fillId="0" borderId="1" xfId="0" applyFont="1" applyBorder="1"/>
    <xf numFmtId="166" fontId="18" fillId="2" borderId="0" xfId="1" applyNumberFormat="1" applyFont="1" applyFill="1" applyAlignment="1"/>
    <xf numFmtId="0" fontId="25" fillId="0" borderId="0" xfId="0" applyFont="1"/>
    <xf numFmtId="0" fontId="26" fillId="0" borderId="0" xfId="0" applyFont="1"/>
    <xf numFmtId="0" fontId="27" fillId="0" borderId="0" xfId="0" applyFont="1" applyAlignment="1">
      <alignment horizontal="center" vertical="center"/>
    </xf>
    <xf numFmtId="0" fontId="20" fillId="0" borderId="28" xfId="0" applyFont="1" applyBorder="1" applyAlignment="1">
      <alignment horizontal="left" wrapText="1"/>
    </xf>
    <xf numFmtId="166" fontId="20" fillId="0" borderId="28" xfId="1" applyNumberFormat="1" applyFont="1" applyFill="1" applyBorder="1" applyAlignment="1">
      <alignment horizontal="left" wrapText="1"/>
    </xf>
    <xf numFmtId="166" fontId="20" fillId="0" borderId="29" xfId="1" applyNumberFormat="1" applyFont="1" applyFill="1" applyBorder="1" applyAlignment="1">
      <alignment horizontal="left" wrapText="1"/>
    </xf>
    <xf numFmtId="166" fontId="20" fillId="0" borderId="30" xfId="1" applyNumberFormat="1" applyFont="1" applyFill="1" applyBorder="1" applyAlignment="1">
      <alignment horizontal="left" wrapText="1"/>
    </xf>
    <xf numFmtId="166" fontId="28" fillId="0" borderId="30" xfId="1" applyNumberFormat="1" applyFont="1" applyFill="1" applyBorder="1" applyAlignment="1">
      <alignment horizontal="left" wrapText="1"/>
    </xf>
    <xf numFmtId="166" fontId="20" fillId="0" borderId="1" xfId="1" applyNumberFormat="1" applyFont="1" applyFill="1" applyBorder="1" applyAlignment="1">
      <alignment horizontal="left" wrapText="1"/>
    </xf>
    <xf numFmtId="169" fontId="18" fillId="0" borderId="2" xfId="1" applyNumberFormat="1" applyFont="1" applyFill="1" applyBorder="1" applyAlignment="1">
      <alignment vertical="center" wrapText="1"/>
    </xf>
    <xf numFmtId="166" fontId="18" fillId="0" borderId="1" xfId="1" applyNumberFormat="1" applyFont="1" applyFill="1" applyBorder="1"/>
    <xf numFmtId="166" fontId="18" fillId="0" borderId="2" xfId="1" applyNumberFormat="1" applyFont="1" applyFill="1" applyBorder="1"/>
    <xf numFmtId="166" fontId="18" fillId="0" borderId="18" xfId="1" applyNumberFormat="1" applyFont="1" applyFill="1" applyBorder="1"/>
    <xf numFmtId="0" fontId="20" fillId="0" borderId="2" xfId="0" applyFont="1" applyBorder="1"/>
    <xf numFmtId="165" fontId="20" fillId="0" borderId="19" xfId="1" applyFont="1" applyFill="1" applyBorder="1"/>
    <xf numFmtId="165" fontId="20" fillId="0" borderId="2" xfId="1" applyFont="1" applyFill="1" applyBorder="1"/>
    <xf numFmtId="0" fontId="20" fillId="2" borderId="0" xfId="0" applyFont="1" applyFill="1"/>
    <xf numFmtId="0" fontId="3" fillId="0" borderId="4" xfId="0" applyFont="1" applyBorder="1"/>
    <xf numFmtId="0" fontId="21" fillId="0" borderId="19" xfId="0" applyFont="1" applyBorder="1" applyAlignment="1">
      <alignment horizontal="center"/>
    </xf>
    <xf numFmtId="0" fontId="21" fillId="0" borderId="20" xfId="0" applyFont="1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6" fillId="0" borderId="4" xfId="0" applyFont="1" applyBorder="1" applyAlignment="1">
      <alignment horizontal="center"/>
    </xf>
    <xf numFmtId="0" fontId="13" fillId="0" borderId="2" xfId="3" applyFont="1" applyBorder="1" applyAlignment="1">
      <alignment horizontal="center"/>
    </xf>
    <xf numFmtId="17" fontId="13" fillId="0" borderId="2" xfId="3" applyNumberFormat="1" applyFont="1" applyBorder="1" applyAlignment="1">
      <alignment horizontal="center"/>
    </xf>
  </cellXfs>
  <cellStyles count="8">
    <cellStyle name="Comma" xfId="1" builtinId="3"/>
    <cellStyle name="Comma 2" xfId="2" xr:uid="{00000000-0005-0000-0000-000001000000}"/>
    <cellStyle name="Comma 2 2" xfId="6" xr:uid="{00000000-0005-0000-0000-000002000000}"/>
    <cellStyle name="Comma 3" xfId="4" xr:uid="{00000000-0005-0000-0000-000003000000}"/>
    <cellStyle name="Comma 3 2" xfId="7" xr:uid="{00000000-0005-0000-0000-000004000000}"/>
    <cellStyle name="Comma 4" xfId="5" xr:uid="{00000000-0005-0000-0000-000005000000}"/>
    <cellStyle name="Normal" xfId="0" builtinId="0"/>
    <cellStyle name="Normal 2" xfId="3" xr:uid="{00000000-0005-0000-0000-000007000000}"/>
  </cellStyles>
  <dxfs count="0"/>
  <tableStyles count="0" defaultTableStyle="TableStyleMedium9" defaultPivotStyle="PivotStyleLight16"/>
  <colors>
    <mruColors>
      <color rgb="FFFFCC66"/>
      <color rgb="FFE5EF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tyles" Target="styles.xml" /><Relationship Id="rId5" Type="http://schemas.openxmlformats.org/officeDocument/2006/relationships/worksheet" Target="worksheets/sheet5.xml" /><Relationship Id="rId10" Type="http://schemas.openxmlformats.org/officeDocument/2006/relationships/theme" Target="theme/theme1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 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 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485"/>
  <sheetViews>
    <sheetView tabSelected="1" workbookViewId="0">
      <pane xSplit="2" ySplit="5" topLeftCell="N23" activePane="bottomRight" state="frozen"/>
      <selection pane="bottomLeft" activeCell="A6" sqref="A6"/>
      <selection pane="topRight" activeCell="D1" sqref="D1"/>
      <selection pane="bottomRight" activeCell="C18" sqref="C18"/>
    </sheetView>
  </sheetViews>
  <sheetFormatPr defaultColWidth="9.14453125" defaultRowHeight="13.5" x14ac:dyDescent="0.15"/>
  <cols>
    <col min="1" max="1" width="9.14453125" style="1"/>
    <col min="2" max="2" width="29.32421875" style="1" bestFit="1" customWidth="1"/>
    <col min="3" max="3" width="16.94921875" style="1" customWidth="1"/>
    <col min="4" max="4" width="12.9140625" style="1" bestFit="1" customWidth="1"/>
    <col min="5" max="5" width="11.8359375" style="1" bestFit="1" customWidth="1"/>
    <col min="6" max="6" width="13.71875" style="1" customWidth="1"/>
    <col min="7" max="7" width="12.9140625" style="1" bestFit="1" customWidth="1"/>
    <col min="8" max="8" width="12.9140625" style="1" customWidth="1"/>
    <col min="9" max="9" width="12.9140625" style="1" bestFit="1" customWidth="1"/>
    <col min="10" max="10" width="11.8359375" style="1" bestFit="1" customWidth="1"/>
    <col min="11" max="11" width="14.125" style="1" customWidth="1"/>
    <col min="12" max="12" width="11.8359375" style="1" bestFit="1" customWidth="1"/>
    <col min="13" max="13" width="10.35546875" style="1" bestFit="1" customWidth="1"/>
    <col min="14" max="14" width="12.9140625" style="1" bestFit="1" customWidth="1"/>
    <col min="15" max="15" width="12.9140625" style="1" customWidth="1"/>
    <col min="16" max="16384" width="9.14453125" style="1"/>
  </cols>
  <sheetData>
    <row r="1" spans="1:15" x14ac:dyDescent="0.15">
      <c r="C1" s="20" t="s">
        <v>24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15" ht="15.75" x14ac:dyDescent="0.15">
      <c r="B2" s="135"/>
      <c r="C2" s="135" t="s">
        <v>132</v>
      </c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</row>
    <row r="3" spans="1:15" x14ac:dyDescent="0.15">
      <c r="A3" s="150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</row>
    <row r="4" spans="1:15" ht="13.5" customHeight="1" x14ac:dyDescent="0.15">
      <c r="A4" s="153" t="s">
        <v>139</v>
      </c>
      <c r="B4" s="153"/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</row>
    <row r="5" spans="1:15" ht="71.25" customHeight="1" thickBot="1" x14ac:dyDescent="0.2">
      <c r="A5" s="131" t="s">
        <v>109</v>
      </c>
      <c r="B5" s="136" t="s">
        <v>0</v>
      </c>
      <c r="C5" s="137" t="s">
        <v>1</v>
      </c>
      <c r="D5" s="137" t="s">
        <v>3</v>
      </c>
      <c r="E5" s="137" t="s">
        <v>4</v>
      </c>
      <c r="F5" s="138" t="s">
        <v>5</v>
      </c>
      <c r="G5" s="139" t="s">
        <v>6</v>
      </c>
      <c r="H5" s="140" t="s">
        <v>7</v>
      </c>
      <c r="I5" s="139" t="s">
        <v>8</v>
      </c>
      <c r="J5" s="139" t="s">
        <v>9</v>
      </c>
      <c r="K5" s="139" t="s">
        <v>10</v>
      </c>
      <c r="L5" s="139" t="s">
        <v>11</v>
      </c>
      <c r="M5" s="138" t="s">
        <v>137</v>
      </c>
      <c r="N5" s="141" t="s">
        <v>12</v>
      </c>
      <c r="O5" s="99"/>
    </row>
    <row r="6" spans="1:15" s="134" customFormat="1" x14ac:dyDescent="0.15">
      <c r="A6" s="118">
        <v>1</v>
      </c>
      <c r="B6" s="118" t="s">
        <v>141</v>
      </c>
      <c r="C6" s="142">
        <v>250000</v>
      </c>
      <c r="D6" s="143">
        <f t="shared" ref="D6:D16" si="0">SUM(C6:C6)</f>
        <v>250000</v>
      </c>
      <c r="E6" s="144">
        <f>D6*10%</f>
        <v>25000</v>
      </c>
      <c r="F6" s="143">
        <f>D6-E6</f>
        <v>225000</v>
      </c>
      <c r="G6" s="143">
        <f t="shared" ref="G6:G16" si="1">IF(F6&lt;270000,0,IF(F6&lt;520000,8%*(F6-270000),IF(F6&lt;760000,20000+20%*(F6-520000),IF(F6&lt;1000000,68000+25%*(F6-760000),128000+30%*(F6-1000000)))))</f>
        <v>0</v>
      </c>
      <c r="H6" s="143">
        <v>50000</v>
      </c>
      <c r="I6" s="143">
        <f>F6-G6-H6</f>
        <v>175000</v>
      </c>
      <c r="J6" s="143">
        <f>E6</f>
        <v>25000</v>
      </c>
      <c r="K6" s="143">
        <f>E6+J6</f>
        <v>50000</v>
      </c>
      <c r="L6" s="143">
        <f t="shared" ref="L6:L16" si="2">D6*4%</f>
        <v>10000</v>
      </c>
      <c r="M6" s="145">
        <f>0.005*D6</f>
        <v>1250</v>
      </c>
      <c r="N6" s="144">
        <f t="shared" ref="N6:N16" si="3">L6+G6</f>
        <v>10000</v>
      </c>
      <c r="O6" s="133"/>
    </row>
    <row r="7" spans="1:15" x14ac:dyDescent="0.15">
      <c r="A7" s="118">
        <v>2</v>
      </c>
      <c r="B7" s="119" t="s">
        <v>142</v>
      </c>
      <c r="C7" s="130">
        <v>250000</v>
      </c>
      <c r="D7" s="143">
        <v>200000</v>
      </c>
      <c r="E7" s="144">
        <f t="shared" ref="E7:E16" si="4">D7*10%</f>
        <v>20000</v>
      </c>
      <c r="F7" s="143">
        <f t="shared" ref="F7:F16" si="5">D7-E7</f>
        <v>180000</v>
      </c>
      <c r="G7" s="143">
        <f t="shared" si="1"/>
        <v>0</v>
      </c>
      <c r="H7" s="143">
        <v>50000</v>
      </c>
      <c r="I7" s="143">
        <f t="shared" ref="I7:I16" si="6">F7-G7-H7</f>
        <v>130000</v>
      </c>
      <c r="J7" s="143">
        <f t="shared" ref="J7:J16" si="7">E7</f>
        <v>20000</v>
      </c>
      <c r="K7" s="143">
        <f t="shared" ref="K7:K16" si="8">E7+J7</f>
        <v>40000</v>
      </c>
      <c r="L7" s="143">
        <f t="shared" si="2"/>
        <v>8000</v>
      </c>
      <c r="M7" s="145">
        <f t="shared" ref="M7:M16" si="9">0.005*D7</f>
        <v>1000</v>
      </c>
      <c r="N7" s="144">
        <f t="shared" si="3"/>
        <v>8000</v>
      </c>
      <c r="O7" s="99"/>
    </row>
    <row r="8" spans="1:15" x14ac:dyDescent="0.15">
      <c r="A8" s="118">
        <v>3</v>
      </c>
      <c r="B8" s="119" t="s">
        <v>151</v>
      </c>
      <c r="C8" s="130">
        <v>200000</v>
      </c>
      <c r="D8" s="143">
        <v>200000</v>
      </c>
      <c r="E8" s="144">
        <f t="shared" si="4"/>
        <v>20000</v>
      </c>
      <c r="F8" s="143">
        <f t="shared" si="5"/>
        <v>180000</v>
      </c>
      <c r="G8" s="143">
        <f t="shared" si="1"/>
        <v>0</v>
      </c>
      <c r="H8" s="143">
        <v>50000</v>
      </c>
      <c r="I8" s="143">
        <f t="shared" si="6"/>
        <v>130000</v>
      </c>
      <c r="J8" s="143">
        <f t="shared" si="7"/>
        <v>20000</v>
      </c>
      <c r="K8" s="143">
        <f t="shared" si="8"/>
        <v>40000</v>
      </c>
      <c r="L8" s="143">
        <f t="shared" si="2"/>
        <v>8000</v>
      </c>
      <c r="M8" s="145">
        <f t="shared" si="9"/>
        <v>1000</v>
      </c>
      <c r="N8" s="144">
        <f t="shared" si="3"/>
        <v>8000</v>
      </c>
      <c r="O8" s="99"/>
    </row>
    <row r="9" spans="1:15" x14ac:dyDescent="0.15">
      <c r="A9" s="118">
        <v>4</v>
      </c>
      <c r="B9" s="119" t="s">
        <v>143</v>
      </c>
      <c r="C9" s="130">
        <v>350000</v>
      </c>
      <c r="D9" s="143">
        <v>200000</v>
      </c>
      <c r="E9" s="144">
        <f t="shared" si="4"/>
        <v>20000</v>
      </c>
      <c r="F9" s="143">
        <f t="shared" si="5"/>
        <v>180000</v>
      </c>
      <c r="G9" s="143">
        <f t="shared" si="1"/>
        <v>0</v>
      </c>
      <c r="H9" s="143">
        <v>0</v>
      </c>
      <c r="I9" s="143">
        <f t="shared" si="6"/>
        <v>180000</v>
      </c>
      <c r="J9" s="143">
        <f t="shared" si="7"/>
        <v>20000</v>
      </c>
      <c r="K9" s="143">
        <f t="shared" si="8"/>
        <v>40000</v>
      </c>
      <c r="L9" s="143">
        <f t="shared" si="2"/>
        <v>8000</v>
      </c>
      <c r="M9" s="145">
        <f t="shared" si="9"/>
        <v>1000</v>
      </c>
      <c r="N9" s="144">
        <f t="shared" si="3"/>
        <v>8000</v>
      </c>
      <c r="O9" s="99"/>
    </row>
    <row r="10" spans="1:15" x14ac:dyDescent="0.15">
      <c r="A10" s="118">
        <v>5</v>
      </c>
      <c r="B10" s="119" t="s">
        <v>144</v>
      </c>
      <c r="C10" s="130">
        <v>400000</v>
      </c>
      <c r="D10" s="143">
        <f t="shared" si="0"/>
        <v>400000</v>
      </c>
      <c r="E10" s="144">
        <f t="shared" si="4"/>
        <v>40000</v>
      </c>
      <c r="F10" s="143">
        <f t="shared" si="5"/>
        <v>360000</v>
      </c>
      <c r="G10" s="143">
        <f t="shared" si="1"/>
        <v>7200</v>
      </c>
      <c r="H10" s="143">
        <v>50000</v>
      </c>
      <c r="I10" s="143">
        <f t="shared" si="6"/>
        <v>302800</v>
      </c>
      <c r="J10" s="143">
        <f t="shared" si="7"/>
        <v>40000</v>
      </c>
      <c r="K10" s="143">
        <f t="shared" si="8"/>
        <v>80000</v>
      </c>
      <c r="L10" s="143">
        <f t="shared" si="2"/>
        <v>16000</v>
      </c>
      <c r="M10" s="145">
        <f t="shared" si="9"/>
        <v>2000</v>
      </c>
      <c r="N10" s="144">
        <f t="shared" si="3"/>
        <v>23200</v>
      </c>
      <c r="O10" s="99"/>
    </row>
    <row r="11" spans="1:15" x14ac:dyDescent="0.15">
      <c r="A11" s="118">
        <v>6</v>
      </c>
      <c r="B11" s="119" t="s">
        <v>145</v>
      </c>
      <c r="C11" s="130">
        <v>300000</v>
      </c>
      <c r="D11" s="143">
        <f t="shared" si="0"/>
        <v>300000</v>
      </c>
      <c r="E11" s="144">
        <f t="shared" si="4"/>
        <v>30000</v>
      </c>
      <c r="F11" s="143">
        <f t="shared" si="5"/>
        <v>270000</v>
      </c>
      <c r="G11" s="143">
        <f t="shared" si="1"/>
        <v>0</v>
      </c>
      <c r="H11" s="143">
        <v>0</v>
      </c>
      <c r="I11" s="143">
        <f t="shared" si="6"/>
        <v>270000</v>
      </c>
      <c r="J11" s="143">
        <f t="shared" si="7"/>
        <v>30000</v>
      </c>
      <c r="K11" s="143">
        <f t="shared" si="8"/>
        <v>60000</v>
      </c>
      <c r="L11" s="143">
        <f t="shared" si="2"/>
        <v>12000</v>
      </c>
      <c r="M11" s="145">
        <f t="shared" si="9"/>
        <v>1500</v>
      </c>
      <c r="N11" s="144">
        <f t="shared" si="3"/>
        <v>12000</v>
      </c>
      <c r="O11" s="99"/>
    </row>
    <row r="12" spans="1:15" x14ac:dyDescent="0.15">
      <c r="A12" s="118">
        <v>7</v>
      </c>
      <c r="B12" s="119" t="s">
        <v>146</v>
      </c>
      <c r="C12" s="130">
        <v>500000</v>
      </c>
      <c r="D12" s="143">
        <f t="shared" si="0"/>
        <v>500000</v>
      </c>
      <c r="E12" s="144">
        <f t="shared" si="4"/>
        <v>50000</v>
      </c>
      <c r="F12" s="143">
        <f t="shared" si="5"/>
        <v>450000</v>
      </c>
      <c r="G12" s="143">
        <f t="shared" si="1"/>
        <v>14400</v>
      </c>
      <c r="H12" s="143">
        <v>50000</v>
      </c>
      <c r="I12" s="143">
        <f t="shared" si="6"/>
        <v>385600</v>
      </c>
      <c r="J12" s="143">
        <f t="shared" si="7"/>
        <v>50000</v>
      </c>
      <c r="K12" s="143">
        <f t="shared" si="8"/>
        <v>100000</v>
      </c>
      <c r="L12" s="143">
        <f t="shared" si="2"/>
        <v>20000</v>
      </c>
      <c r="M12" s="145">
        <f t="shared" si="9"/>
        <v>2500</v>
      </c>
      <c r="N12" s="144">
        <f t="shared" si="3"/>
        <v>34400</v>
      </c>
      <c r="O12" s="99"/>
    </row>
    <row r="13" spans="1:15" x14ac:dyDescent="0.15">
      <c r="A13" s="118">
        <v>8</v>
      </c>
      <c r="B13" s="119" t="s">
        <v>147</v>
      </c>
      <c r="C13" s="130">
        <v>650000</v>
      </c>
      <c r="D13" s="143">
        <f t="shared" si="0"/>
        <v>650000</v>
      </c>
      <c r="E13" s="144">
        <f t="shared" si="4"/>
        <v>65000</v>
      </c>
      <c r="F13" s="143">
        <f t="shared" si="5"/>
        <v>585000</v>
      </c>
      <c r="G13" s="143">
        <f t="shared" si="1"/>
        <v>33000</v>
      </c>
      <c r="H13" s="143"/>
      <c r="I13" s="143">
        <f t="shared" si="6"/>
        <v>552000</v>
      </c>
      <c r="J13" s="143">
        <f t="shared" si="7"/>
        <v>65000</v>
      </c>
      <c r="K13" s="143">
        <f t="shared" si="8"/>
        <v>130000</v>
      </c>
      <c r="L13" s="143">
        <f t="shared" si="2"/>
        <v>26000</v>
      </c>
      <c r="M13" s="145">
        <f t="shared" si="9"/>
        <v>3250</v>
      </c>
      <c r="N13" s="144">
        <f t="shared" si="3"/>
        <v>59000</v>
      </c>
      <c r="O13" s="99"/>
    </row>
    <row r="14" spans="1:15" x14ac:dyDescent="0.15">
      <c r="A14" s="118">
        <v>9</v>
      </c>
      <c r="B14" s="119" t="s">
        <v>148</v>
      </c>
      <c r="C14" s="130">
        <v>500000</v>
      </c>
      <c r="D14" s="143">
        <f t="shared" si="0"/>
        <v>500000</v>
      </c>
      <c r="E14" s="144">
        <f t="shared" si="4"/>
        <v>50000</v>
      </c>
      <c r="F14" s="143">
        <f t="shared" si="5"/>
        <v>450000</v>
      </c>
      <c r="G14" s="143">
        <f t="shared" si="1"/>
        <v>14400</v>
      </c>
      <c r="H14" s="143">
        <v>0</v>
      </c>
      <c r="I14" s="143">
        <f t="shared" si="6"/>
        <v>435600</v>
      </c>
      <c r="J14" s="143">
        <f t="shared" si="7"/>
        <v>50000</v>
      </c>
      <c r="K14" s="143">
        <f t="shared" si="8"/>
        <v>100000</v>
      </c>
      <c r="L14" s="143">
        <f t="shared" si="2"/>
        <v>20000</v>
      </c>
      <c r="M14" s="145">
        <f t="shared" si="9"/>
        <v>2500</v>
      </c>
      <c r="N14" s="144">
        <f t="shared" si="3"/>
        <v>34400</v>
      </c>
      <c r="O14" s="99"/>
    </row>
    <row r="15" spans="1:15" x14ac:dyDescent="0.15">
      <c r="A15" s="118">
        <v>10</v>
      </c>
      <c r="B15" s="119" t="s">
        <v>149</v>
      </c>
      <c r="C15" s="130">
        <v>250000</v>
      </c>
      <c r="D15" s="143">
        <f t="shared" si="0"/>
        <v>250000</v>
      </c>
      <c r="E15" s="144">
        <f t="shared" si="4"/>
        <v>25000</v>
      </c>
      <c r="F15" s="143">
        <f t="shared" si="5"/>
        <v>225000</v>
      </c>
      <c r="G15" s="143">
        <v>0</v>
      </c>
      <c r="H15" s="143">
        <v>50000</v>
      </c>
      <c r="I15" s="143">
        <f t="shared" si="6"/>
        <v>175000</v>
      </c>
      <c r="J15" s="143">
        <f t="shared" si="7"/>
        <v>25000</v>
      </c>
      <c r="K15" s="143">
        <f t="shared" si="8"/>
        <v>50000</v>
      </c>
      <c r="L15" s="143">
        <f t="shared" si="2"/>
        <v>10000</v>
      </c>
      <c r="M15" s="145">
        <f t="shared" si="9"/>
        <v>1250</v>
      </c>
      <c r="N15" s="144">
        <f t="shared" si="3"/>
        <v>10000</v>
      </c>
      <c r="O15" s="99"/>
    </row>
    <row r="16" spans="1:15" s="134" customFormat="1" x14ac:dyDescent="0.15">
      <c r="A16" s="118">
        <v>11</v>
      </c>
      <c r="B16" s="119" t="s">
        <v>150</v>
      </c>
      <c r="C16" s="130">
        <v>950000</v>
      </c>
      <c r="D16" s="143">
        <f t="shared" si="0"/>
        <v>950000</v>
      </c>
      <c r="E16" s="144">
        <f t="shared" si="4"/>
        <v>95000</v>
      </c>
      <c r="F16" s="143">
        <f t="shared" si="5"/>
        <v>855000</v>
      </c>
      <c r="G16" s="143">
        <f t="shared" si="1"/>
        <v>91750</v>
      </c>
      <c r="H16" s="143"/>
      <c r="I16" s="143">
        <f t="shared" si="6"/>
        <v>763250</v>
      </c>
      <c r="J16" s="143">
        <f t="shared" si="7"/>
        <v>95000</v>
      </c>
      <c r="K16" s="143">
        <f t="shared" si="8"/>
        <v>190000</v>
      </c>
      <c r="L16" s="143">
        <f t="shared" si="2"/>
        <v>38000</v>
      </c>
      <c r="M16" s="145">
        <f t="shared" si="9"/>
        <v>4750</v>
      </c>
      <c r="N16" s="144">
        <f t="shared" si="3"/>
        <v>129750</v>
      </c>
      <c r="O16" s="133"/>
    </row>
    <row r="17" spans="1:15" x14ac:dyDescent="0.15">
      <c r="A17" s="7"/>
      <c r="B17" s="146"/>
      <c r="C17" s="147">
        <f>SUM(C6:C16)</f>
        <v>4600000</v>
      </c>
      <c r="D17" s="147">
        <f>SUM(D6:D16)</f>
        <v>4400000</v>
      </c>
      <c r="E17" s="147">
        <f>SUM(E6:E16)</f>
        <v>440000</v>
      </c>
      <c r="F17" s="147">
        <f>SUM(F6:F16)</f>
        <v>3960000</v>
      </c>
      <c r="G17" s="147">
        <f>SUM(G6:G16)</f>
        <v>160750</v>
      </c>
      <c r="H17" s="147">
        <f t="shared" ref="H17" si="10">SUM(H6:H16)</f>
        <v>300000</v>
      </c>
      <c r="I17" s="143">
        <f t="shared" ref="I17" si="11">F17-G17-H17</f>
        <v>3499250</v>
      </c>
      <c r="J17" s="147">
        <f>SUM(J6:J16)</f>
        <v>440000</v>
      </c>
      <c r="K17" s="147">
        <f>SUM(K6:K16)</f>
        <v>880000</v>
      </c>
      <c r="L17" s="147">
        <f>SUM(L6:L16)</f>
        <v>176000</v>
      </c>
      <c r="M17" s="147">
        <f>SUM(M6:M16)</f>
        <v>22000</v>
      </c>
      <c r="N17" s="148">
        <f>SUM(N6:N16)</f>
        <v>336750</v>
      </c>
      <c r="O17" s="99"/>
    </row>
    <row r="18" spans="1:15" x14ac:dyDescent="0.15">
      <c r="B18" s="100"/>
      <c r="C18" s="101"/>
      <c r="D18" s="101"/>
      <c r="E18" s="101"/>
      <c r="F18" s="101"/>
      <c r="G18" s="101"/>
      <c r="H18" s="101"/>
      <c r="I18" s="101"/>
      <c r="J18" s="101"/>
      <c r="K18" s="101"/>
      <c r="L18" s="102"/>
      <c r="M18" s="101"/>
      <c r="N18" s="101"/>
      <c r="O18" s="99"/>
    </row>
    <row r="19" spans="1:15" x14ac:dyDescent="0.15">
      <c r="B19" s="151" t="s">
        <v>122</v>
      </c>
      <c r="C19" s="152"/>
      <c r="D19" s="105"/>
      <c r="E19" s="105"/>
      <c r="F19" s="105"/>
      <c r="G19" s="105"/>
      <c r="H19" s="105"/>
      <c r="I19" s="105"/>
      <c r="J19" s="101"/>
      <c r="K19" s="101"/>
      <c r="L19" s="102"/>
      <c r="M19" s="101"/>
      <c r="N19" s="101"/>
      <c r="O19" s="99"/>
    </row>
    <row r="20" spans="1:15" x14ac:dyDescent="0.15">
      <c r="B20" s="129" t="s">
        <v>123</v>
      </c>
      <c r="C20" s="125">
        <f>I17</f>
        <v>3499250</v>
      </c>
      <c r="D20" s="105"/>
      <c r="E20" s="105"/>
      <c r="F20" s="105"/>
      <c r="G20" s="105"/>
      <c r="H20" s="105"/>
      <c r="I20" s="105"/>
      <c r="J20" s="101"/>
      <c r="K20" s="101"/>
      <c r="L20" s="102"/>
      <c r="M20" s="101"/>
      <c r="N20" s="101"/>
      <c r="O20" s="99"/>
    </row>
    <row r="21" spans="1:15" x14ac:dyDescent="0.15">
      <c r="B21" s="129"/>
      <c r="C21" s="125"/>
      <c r="D21" s="105"/>
      <c r="E21" s="105"/>
      <c r="F21" s="105"/>
      <c r="G21" s="105"/>
      <c r="H21" s="105"/>
      <c r="I21" s="105"/>
      <c r="J21" s="101"/>
      <c r="K21" s="101"/>
      <c r="L21" s="102"/>
      <c r="M21" s="101"/>
      <c r="N21" s="101"/>
      <c r="O21" s="99"/>
    </row>
    <row r="22" spans="1:15" x14ac:dyDescent="0.15">
      <c r="B22" s="128" t="s">
        <v>124</v>
      </c>
      <c r="C22" s="125"/>
      <c r="D22" s="105"/>
      <c r="E22" s="105"/>
      <c r="F22" s="105"/>
      <c r="G22" s="105"/>
      <c r="H22" s="105"/>
      <c r="I22" s="105"/>
      <c r="J22" s="101"/>
      <c r="K22" s="101"/>
      <c r="L22" s="102"/>
      <c r="M22" s="101"/>
      <c r="N22" s="101"/>
      <c r="O22" s="99"/>
    </row>
    <row r="23" spans="1:15" x14ac:dyDescent="0.15">
      <c r="B23" s="129" t="s">
        <v>39</v>
      </c>
      <c r="C23" s="125">
        <f>G17</f>
        <v>160750</v>
      </c>
      <c r="D23" s="105"/>
      <c r="E23" s="105"/>
      <c r="F23" s="105"/>
      <c r="G23" s="105"/>
      <c r="H23" s="105"/>
      <c r="I23" s="105"/>
      <c r="J23" s="101"/>
      <c r="K23" s="101"/>
      <c r="L23" s="102"/>
      <c r="M23" s="101"/>
      <c r="N23" s="101"/>
      <c r="O23" s="99"/>
    </row>
    <row r="24" spans="1:15" x14ac:dyDescent="0.15">
      <c r="B24" s="129" t="s">
        <v>113</v>
      </c>
      <c r="C24" s="125">
        <f>L17</f>
        <v>176000</v>
      </c>
      <c r="D24" s="105"/>
      <c r="E24" s="105"/>
      <c r="F24" s="105"/>
      <c r="G24" s="105"/>
      <c r="H24" s="105"/>
      <c r="I24" s="105"/>
      <c r="J24" s="101"/>
      <c r="K24" s="101"/>
      <c r="L24" s="102"/>
      <c r="M24" s="101"/>
      <c r="N24" s="101"/>
      <c r="O24" s="99"/>
    </row>
    <row r="25" spans="1:15" x14ac:dyDescent="0.15">
      <c r="B25" s="129"/>
      <c r="C25" s="125"/>
      <c r="D25" s="105"/>
      <c r="E25" s="105"/>
      <c r="F25" s="105"/>
      <c r="G25" s="105"/>
      <c r="H25" s="105"/>
      <c r="I25" s="105"/>
      <c r="J25" s="101"/>
      <c r="K25" s="101"/>
      <c r="L25" s="102"/>
      <c r="M25" s="101"/>
      <c r="N25" s="101"/>
      <c r="O25" s="99"/>
    </row>
    <row r="26" spans="1:15" x14ac:dyDescent="0.15">
      <c r="B26" s="128" t="s">
        <v>125</v>
      </c>
      <c r="C26" s="125"/>
      <c r="D26" s="105"/>
      <c r="E26" s="105"/>
      <c r="F26" s="105"/>
      <c r="G26" s="105"/>
      <c r="H26" s="105"/>
      <c r="I26" s="105"/>
      <c r="J26" s="101"/>
      <c r="K26" s="101"/>
      <c r="L26" s="102"/>
      <c r="M26" s="101"/>
      <c r="N26" s="101"/>
      <c r="O26" s="99"/>
    </row>
    <row r="27" spans="1:15" x14ac:dyDescent="0.15">
      <c r="B27" s="129" t="s">
        <v>126</v>
      </c>
      <c r="C27" s="125">
        <f>E17</f>
        <v>440000</v>
      </c>
      <c r="D27" s="105"/>
      <c r="E27" s="105"/>
      <c r="F27" s="105"/>
      <c r="G27" s="105"/>
      <c r="H27" s="105"/>
      <c r="I27" s="105"/>
      <c r="J27" s="101"/>
      <c r="K27" s="101"/>
      <c r="L27" s="102"/>
      <c r="M27" s="101"/>
      <c r="N27" s="101"/>
      <c r="O27" s="99"/>
    </row>
    <row r="28" spans="1:15" x14ac:dyDescent="0.15">
      <c r="B28" s="129" t="s">
        <v>121</v>
      </c>
      <c r="C28" s="125">
        <f>J17</f>
        <v>440000</v>
      </c>
      <c r="D28" s="105"/>
      <c r="E28" s="105"/>
      <c r="F28" s="105"/>
      <c r="G28" s="105"/>
      <c r="H28" s="105"/>
      <c r="I28" s="105"/>
      <c r="J28" s="101"/>
      <c r="K28" s="101"/>
      <c r="L28" s="102"/>
      <c r="M28" s="101"/>
      <c r="N28" s="101"/>
      <c r="O28" s="99"/>
    </row>
    <row r="29" spans="1:15" x14ac:dyDescent="0.15">
      <c r="B29" s="129" t="s">
        <v>112</v>
      </c>
      <c r="C29" s="126">
        <f>M17</f>
        <v>22000</v>
      </c>
      <c r="D29" s="105"/>
      <c r="E29" s="105"/>
      <c r="F29" s="105"/>
      <c r="G29" s="105"/>
      <c r="H29" s="105"/>
      <c r="I29" s="105"/>
      <c r="J29" s="101"/>
      <c r="K29" s="101"/>
      <c r="L29" s="102"/>
      <c r="M29" s="101"/>
      <c r="N29" s="101"/>
      <c r="O29" s="99"/>
    </row>
    <row r="30" spans="1:15" x14ac:dyDescent="0.15">
      <c r="B30" s="129"/>
      <c r="C30" s="127"/>
      <c r="D30" s="105"/>
      <c r="E30" s="105"/>
      <c r="F30" s="105"/>
      <c r="G30" s="105"/>
      <c r="H30" s="105"/>
      <c r="I30" s="105"/>
      <c r="J30" s="101"/>
      <c r="K30" s="101"/>
      <c r="L30" s="102"/>
      <c r="M30" s="101"/>
      <c r="N30" s="101"/>
      <c r="O30" s="99"/>
    </row>
    <row r="31" spans="1:15" x14ac:dyDescent="0.15">
      <c r="B31" s="128" t="s">
        <v>22</v>
      </c>
      <c r="C31" s="124">
        <f>SUM(C20:C30)</f>
        <v>4738000</v>
      </c>
      <c r="D31" s="105"/>
      <c r="E31" s="105"/>
      <c r="F31" s="105"/>
      <c r="G31" s="105"/>
      <c r="H31" s="105"/>
      <c r="I31" s="105"/>
      <c r="J31" s="101"/>
      <c r="K31" s="101"/>
      <c r="L31" s="102"/>
      <c r="M31" s="101"/>
      <c r="N31" s="101"/>
      <c r="O31" s="99"/>
    </row>
    <row r="32" spans="1:15" x14ac:dyDescent="0.15">
      <c r="B32" s="122"/>
      <c r="C32" s="123"/>
      <c r="D32" s="101"/>
      <c r="E32" s="101"/>
      <c r="F32" s="101"/>
      <c r="G32" s="101"/>
      <c r="H32" s="101"/>
      <c r="I32" s="101"/>
      <c r="J32" s="101"/>
      <c r="K32" s="101"/>
      <c r="L32" s="102"/>
      <c r="M32" s="101"/>
      <c r="N32" s="101"/>
      <c r="O32" s="99"/>
    </row>
    <row r="33" spans="2:15" x14ac:dyDescent="0.15">
      <c r="B33" s="100"/>
      <c r="C33" s="101"/>
      <c r="D33" s="101"/>
      <c r="E33" s="101"/>
      <c r="F33" s="101"/>
      <c r="G33" s="101"/>
      <c r="H33" s="101"/>
      <c r="I33" s="101"/>
      <c r="J33" s="101"/>
      <c r="K33" s="101"/>
      <c r="L33" s="102"/>
      <c r="M33" s="101"/>
      <c r="N33" s="101"/>
      <c r="O33" s="99"/>
    </row>
    <row r="34" spans="2:15" x14ac:dyDescent="0.15">
      <c r="B34" s="149" t="s">
        <v>53</v>
      </c>
      <c r="C34" s="104"/>
      <c r="D34" s="101" t="s">
        <v>14</v>
      </c>
      <c r="E34" s="104"/>
      <c r="F34" s="104"/>
      <c r="G34" s="105"/>
      <c r="H34" s="105"/>
      <c r="I34" s="101"/>
      <c r="J34" s="101"/>
      <c r="K34" s="101"/>
      <c r="L34" s="102"/>
      <c r="M34" s="101"/>
      <c r="N34" s="99"/>
      <c r="O34" s="99"/>
    </row>
    <row r="35" spans="2:15" x14ac:dyDescent="0.15">
      <c r="B35" s="149"/>
      <c r="C35" s="105" t="s">
        <v>134</v>
      </c>
      <c r="D35" s="101" t="s">
        <v>135</v>
      </c>
      <c r="E35" s="101"/>
      <c r="F35" s="101"/>
      <c r="G35" s="101"/>
      <c r="H35" s="101"/>
      <c r="I35" s="101"/>
      <c r="J35" s="101"/>
      <c r="K35" s="101"/>
      <c r="L35" s="102"/>
      <c r="M35" s="101"/>
      <c r="N35" s="101"/>
      <c r="O35" s="99"/>
    </row>
    <row r="36" spans="2:15" x14ac:dyDescent="0.15">
      <c r="B36" s="149" t="s">
        <v>24</v>
      </c>
      <c r="C36" s="105"/>
      <c r="D36" s="101"/>
      <c r="E36" s="101"/>
      <c r="F36" s="101"/>
      <c r="G36" s="101"/>
      <c r="H36" s="101"/>
      <c r="I36" s="101"/>
      <c r="J36" s="101"/>
      <c r="K36" s="101"/>
      <c r="L36" s="102"/>
      <c r="M36" s="101"/>
      <c r="N36" s="101"/>
      <c r="O36" s="99"/>
    </row>
    <row r="37" spans="2:15" x14ac:dyDescent="0.15">
      <c r="B37" s="149" t="s">
        <v>54</v>
      </c>
      <c r="C37" s="104"/>
      <c r="D37" s="101" t="s">
        <v>14</v>
      </c>
      <c r="E37" s="104"/>
      <c r="F37" s="104"/>
      <c r="G37" s="105"/>
      <c r="H37" s="105"/>
      <c r="I37" s="101"/>
      <c r="J37" s="101"/>
      <c r="K37" s="101"/>
      <c r="L37" s="102"/>
      <c r="M37" s="101"/>
      <c r="N37" s="99"/>
      <c r="O37" s="99"/>
    </row>
    <row r="38" spans="2:15" x14ac:dyDescent="0.15">
      <c r="B38" s="149"/>
      <c r="C38" s="101"/>
      <c r="D38" s="132" t="s">
        <v>80</v>
      </c>
      <c r="E38" s="132"/>
      <c r="F38" s="101"/>
      <c r="G38" s="101"/>
      <c r="H38" s="101"/>
      <c r="I38" s="101"/>
      <c r="J38" s="101"/>
      <c r="K38" s="101"/>
      <c r="L38" s="102"/>
      <c r="M38" s="101"/>
      <c r="N38" s="101"/>
      <c r="O38" s="99"/>
    </row>
    <row r="39" spans="2:15" x14ac:dyDescent="0.15">
      <c r="B39" s="149"/>
      <c r="C39" s="101"/>
      <c r="D39" s="101"/>
      <c r="E39" s="101"/>
      <c r="F39" s="101"/>
      <c r="G39" s="101"/>
      <c r="H39" s="101"/>
      <c r="I39" s="101"/>
      <c r="J39" s="101"/>
      <c r="K39" s="101"/>
      <c r="L39" s="102"/>
      <c r="M39" s="101"/>
      <c r="N39" s="101"/>
      <c r="O39" s="99"/>
    </row>
    <row r="40" spans="2:15" x14ac:dyDescent="0.15">
      <c r="B40" s="149" t="s">
        <v>55</v>
      </c>
      <c r="C40" s="104"/>
      <c r="D40" s="101" t="s">
        <v>14</v>
      </c>
      <c r="E40" s="104"/>
      <c r="F40" s="104"/>
      <c r="G40" s="105"/>
      <c r="H40" s="105"/>
      <c r="I40" s="101"/>
      <c r="J40" s="101"/>
      <c r="K40" s="101"/>
      <c r="L40" s="102"/>
      <c r="M40" s="101"/>
      <c r="N40" s="99"/>
      <c r="O40" s="99"/>
    </row>
    <row r="41" spans="2:15" x14ac:dyDescent="0.15">
      <c r="B41" s="100"/>
      <c r="C41" s="101"/>
      <c r="D41" s="132" t="s">
        <v>133</v>
      </c>
      <c r="E41" s="132"/>
      <c r="F41" s="101"/>
      <c r="G41" s="101"/>
      <c r="H41" s="101"/>
      <c r="I41" s="101"/>
      <c r="J41" s="101"/>
      <c r="K41" s="101"/>
      <c r="L41" s="102"/>
      <c r="M41" s="101"/>
      <c r="N41" s="101"/>
      <c r="O41" s="99"/>
    </row>
    <row r="42" spans="2:15" x14ac:dyDescent="0.15">
      <c r="B42" s="100"/>
      <c r="C42" s="101"/>
      <c r="D42" s="101"/>
      <c r="E42" s="101"/>
      <c r="F42" s="101"/>
      <c r="G42" s="101"/>
      <c r="H42" s="101"/>
      <c r="I42" s="101"/>
      <c r="J42" s="101"/>
      <c r="K42" s="101"/>
      <c r="L42" s="102"/>
      <c r="M42" s="101"/>
      <c r="N42" s="101"/>
      <c r="O42" s="99"/>
    </row>
    <row r="485" spans="2:2" x14ac:dyDescent="0.15">
      <c r="B485" s="1">
        <f>'GENERAL PAYROLL'!B3</f>
        <v>0</v>
      </c>
    </row>
  </sheetData>
  <mergeCells count="2">
    <mergeCell ref="B19:C19"/>
    <mergeCell ref="A4:N4"/>
  </mergeCells>
  <dataValidations count="2">
    <dataValidation type="textLength" operator="lessThanOrEqual" allowBlank="1" showInputMessage="1" showErrorMessage="1" errorTitle="Employee Name" error="1.Employname is required_x000a_2. Empoye ename must not exceed 100 characters" promptTitle="Employee Name" prompt="1. Please Enter Employee name _x000a_2. Employee name  must be 100 charachers or less_x000a_" sqref="B6:B16" xr:uid="{00000000-0002-0000-0000-000000000000}">
      <formula1>100</formula1>
    </dataValidation>
    <dataValidation type="decimal" operator="greaterThanOrEqual" allowBlank="1" showInputMessage="1" showErrorMessage="1" errorTitle="Basic Pay" error="1.Please Enter Valid Salary" promptTitle="Basic Pay" prompt="1.Please enter number_x000a_2. If None Enter Zero(0)" sqref="C6:C16" xr:uid="{00000000-0002-0000-0000-000001000000}">
      <formula1>0</formula1>
    </dataValidation>
  </dataValidations>
  <pageMargins left="0.70866141732283505" right="0.70866141732283505" top="0.74803149606299202" bottom="0.74803149606299202" header="0.31496062992126" footer="0.31496062992126"/>
  <pageSetup paperSize="9"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H15"/>
  <sheetViews>
    <sheetView workbookViewId="0">
      <selection activeCell="H4" sqref="H4"/>
    </sheetView>
  </sheetViews>
  <sheetFormatPr defaultColWidth="9.14453125" defaultRowHeight="13.5" x14ac:dyDescent="0.15"/>
  <cols>
    <col min="1" max="1" width="9.14453125" style="1"/>
    <col min="2" max="2" width="20.04296875" style="1" customWidth="1"/>
    <col min="3" max="3" width="20.58203125" style="1" customWidth="1"/>
    <col min="4" max="4" width="16.94921875" style="1" customWidth="1"/>
    <col min="5" max="5" width="12.9140625" style="1" customWidth="1"/>
    <col min="6" max="6" width="15.6015625" style="1" customWidth="1"/>
    <col min="7" max="7" width="24.6171875" style="1" bestFit="1" customWidth="1"/>
    <col min="8" max="8" width="15.46875" style="1" customWidth="1"/>
    <col min="9" max="16384" width="9.14453125" style="1"/>
  </cols>
  <sheetData>
    <row r="1" spans="1:8" ht="15" customHeight="1" x14ac:dyDescent="0.15">
      <c r="A1" s="154" t="s">
        <v>106</v>
      </c>
      <c r="B1" s="154"/>
      <c r="C1" s="154"/>
      <c r="D1" s="4"/>
      <c r="E1" s="4"/>
      <c r="F1" s="4"/>
      <c r="G1" s="4"/>
      <c r="H1" s="4"/>
    </row>
    <row r="2" spans="1:8" x14ac:dyDescent="0.15">
      <c r="B2" s="8"/>
      <c r="C2" s="4"/>
      <c r="D2" s="4"/>
      <c r="E2" s="4"/>
      <c r="F2" s="4"/>
      <c r="G2" s="4"/>
      <c r="H2" s="4"/>
    </row>
    <row r="3" spans="1:8" x14ac:dyDescent="0.15">
      <c r="A3" s="61" t="s">
        <v>52</v>
      </c>
      <c r="B3" s="5" t="s">
        <v>16</v>
      </c>
      <c r="C3" s="5" t="s">
        <v>20</v>
      </c>
      <c r="D3" s="5" t="s">
        <v>18</v>
      </c>
      <c r="E3" s="5" t="s">
        <v>21</v>
      </c>
      <c r="F3" s="5" t="s">
        <v>50</v>
      </c>
      <c r="G3" s="5" t="s">
        <v>56</v>
      </c>
      <c r="H3" s="5" t="s">
        <v>22</v>
      </c>
    </row>
    <row r="4" spans="1:8" x14ac:dyDescent="0.15">
      <c r="A4" s="60"/>
      <c r="B4" s="65"/>
      <c r="C4" s="5"/>
      <c r="D4" s="3"/>
      <c r="E4" s="9">
        <v>0</v>
      </c>
      <c r="F4" s="9">
        <v>0</v>
      </c>
      <c r="G4" s="21">
        <v>0</v>
      </c>
      <c r="H4" s="59">
        <f>D4+E4+F4-G4</f>
        <v>0</v>
      </c>
    </row>
    <row r="5" spans="1:8" x14ac:dyDescent="0.15">
      <c r="A5" s="6"/>
      <c r="B5" s="5"/>
      <c r="C5" s="5"/>
      <c r="D5" s="3"/>
      <c r="E5" s="9">
        <v>0</v>
      </c>
      <c r="F5" s="9">
        <v>0</v>
      </c>
      <c r="G5" s="21">
        <v>0</v>
      </c>
      <c r="H5" s="59">
        <f t="shared" ref="H5:H6" si="0">D5+E5+F5-G5</f>
        <v>0</v>
      </c>
    </row>
    <row r="6" spans="1:8" x14ac:dyDescent="0.15">
      <c r="A6" s="60"/>
      <c r="B6" s="5"/>
      <c r="C6" s="5"/>
      <c r="D6" s="3"/>
      <c r="E6" s="9">
        <v>0</v>
      </c>
      <c r="F6" s="9">
        <v>0</v>
      </c>
      <c r="G6" s="21">
        <v>0</v>
      </c>
      <c r="H6" s="59">
        <f t="shared" si="0"/>
        <v>0</v>
      </c>
    </row>
    <row r="7" spans="1:8" x14ac:dyDescent="0.15">
      <c r="A7" s="7" t="s">
        <v>24</v>
      </c>
      <c r="B7" s="5" t="s">
        <v>19</v>
      </c>
      <c r="C7" s="6"/>
      <c r="D7" s="10">
        <f>SUM(D4:D6)</f>
        <v>0</v>
      </c>
      <c r="E7" s="10">
        <f>SUM(E4:E6)</f>
        <v>0</v>
      </c>
      <c r="F7" s="10">
        <f>SUM(F4:F6)</f>
        <v>0</v>
      </c>
      <c r="G7" s="10">
        <f>SUM(G4:G6)</f>
        <v>0</v>
      </c>
      <c r="H7" s="10">
        <f>SUM(H4:H6)</f>
        <v>0</v>
      </c>
    </row>
    <row r="8" spans="1:8" x14ac:dyDescent="0.15">
      <c r="A8" s="11"/>
    </row>
    <row r="9" spans="1:8" x14ac:dyDescent="0.15">
      <c r="D9" s="63"/>
    </row>
    <row r="10" spans="1:8" x14ac:dyDescent="0.15">
      <c r="D10" s="62"/>
    </row>
    <row r="11" spans="1:8" x14ac:dyDescent="0.15">
      <c r="D11" s="62"/>
    </row>
    <row r="12" spans="1:8" x14ac:dyDescent="0.15">
      <c r="D12" s="62"/>
    </row>
    <row r="13" spans="1:8" x14ac:dyDescent="0.15">
      <c r="D13" s="62"/>
      <c r="E13" s="62"/>
    </row>
    <row r="14" spans="1:8" x14ac:dyDescent="0.15">
      <c r="D14" s="62"/>
    </row>
    <row r="15" spans="1:8" x14ac:dyDescent="0.15">
      <c r="E15" s="62"/>
    </row>
  </sheetData>
  <mergeCells count="1">
    <mergeCell ref="A1:C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E51"/>
  <sheetViews>
    <sheetView topLeftCell="B1" workbookViewId="0">
      <selection activeCell="C14" sqref="C14"/>
    </sheetView>
  </sheetViews>
  <sheetFormatPr defaultColWidth="9.14453125" defaultRowHeight="13.5" x14ac:dyDescent="0.15"/>
  <cols>
    <col min="1" max="1" width="5.37890625" style="1" customWidth="1"/>
    <col min="2" max="2" width="26.5" style="1" customWidth="1"/>
    <col min="3" max="3" width="19.90625" style="1" customWidth="1"/>
    <col min="4" max="4" width="11.97265625" style="1" customWidth="1"/>
    <col min="5" max="5" width="10.89453125" style="63" bestFit="1" customWidth="1"/>
    <col min="6" max="6" width="10.4921875" style="1" customWidth="1"/>
    <col min="7" max="7" width="12.10546875" style="1" bestFit="1" customWidth="1"/>
    <col min="8" max="16384" width="9.14453125" style="1"/>
  </cols>
  <sheetData>
    <row r="1" spans="1:5" ht="15" customHeight="1" x14ac:dyDescent="0.15">
      <c r="A1" s="117"/>
      <c r="B1" s="155" t="s">
        <v>138</v>
      </c>
      <c r="C1" s="155"/>
      <c r="D1" s="155"/>
      <c r="E1" s="155"/>
    </row>
    <row r="2" spans="1:5" x14ac:dyDescent="0.15">
      <c r="A2" s="106" t="s">
        <v>15</v>
      </c>
      <c r="B2" s="106" t="s">
        <v>119</v>
      </c>
      <c r="C2" s="107" t="s">
        <v>17</v>
      </c>
      <c r="D2" s="107" t="s">
        <v>116</v>
      </c>
      <c r="E2" s="108" t="s">
        <v>120</v>
      </c>
    </row>
    <row r="3" spans="1:5" ht="18.75" customHeight="1" x14ac:dyDescent="0.15">
      <c r="A3" s="106">
        <v>1</v>
      </c>
      <c r="B3" s="118" t="s">
        <v>141</v>
      </c>
      <c r="C3" s="109">
        <v>203001442</v>
      </c>
      <c r="D3" s="110" t="s">
        <v>115</v>
      </c>
      <c r="E3" s="111">
        <f>'GENERAL PAYROLL'!I6</f>
        <v>175000</v>
      </c>
    </row>
    <row r="4" spans="1:5" ht="17.25" customHeight="1" x14ac:dyDescent="0.15">
      <c r="A4" s="106">
        <v>2</v>
      </c>
      <c r="B4" s="119" t="s">
        <v>142</v>
      </c>
      <c r="C4" s="109">
        <v>242000958</v>
      </c>
      <c r="D4" s="110" t="s">
        <v>115</v>
      </c>
      <c r="E4" s="111">
        <f>'GENERAL PAYROLL'!I7</f>
        <v>130000</v>
      </c>
    </row>
    <row r="5" spans="1:5" ht="18.75" customHeight="1" x14ac:dyDescent="0.15">
      <c r="A5" s="106">
        <v>3</v>
      </c>
      <c r="B5" s="119" t="s">
        <v>136</v>
      </c>
      <c r="C5" s="109">
        <v>408011278</v>
      </c>
      <c r="D5" s="110" t="s">
        <v>115</v>
      </c>
      <c r="E5" s="111">
        <f>'GENERAL PAYROLL'!I8</f>
        <v>130000</v>
      </c>
    </row>
    <row r="6" spans="1:5" ht="18" customHeight="1" x14ac:dyDescent="0.15">
      <c r="A6" s="106">
        <v>4</v>
      </c>
      <c r="B6" s="119" t="s">
        <v>143</v>
      </c>
      <c r="C6" s="109">
        <v>243003709</v>
      </c>
      <c r="D6" s="110" t="s">
        <v>115</v>
      </c>
      <c r="E6" s="111">
        <f>'GENERAL PAYROLL'!I9</f>
        <v>180000</v>
      </c>
    </row>
    <row r="7" spans="1:5" ht="18" customHeight="1" x14ac:dyDescent="0.15">
      <c r="A7" s="106">
        <v>5</v>
      </c>
      <c r="B7" s="119" t="s">
        <v>144</v>
      </c>
      <c r="C7" s="109">
        <v>208003258</v>
      </c>
      <c r="D7" s="110" t="s">
        <v>115</v>
      </c>
      <c r="E7" s="111">
        <f>'GENERAL PAYROLL'!I10</f>
        <v>302800</v>
      </c>
    </row>
    <row r="8" spans="1:5" ht="18" customHeight="1" x14ac:dyDescent="0.15">
      <c r="A8" s="106">
        <v>6</v>
      </c>
      <c r="B8" s="119" t="s">
        <v>145</v>
      </c>
      <c r="C8" s="109">
        <v>230005952</v>
      </c>
      <c r="D8" s="110" t="s">
        <v>115</v>
      </c>
      <c r="E8" s="111">
        <f>'GENERAL PAYROLL'!I11</f>
        <v>270000</v>
      </c>
    </row>
    <row r="9" spans="1:5" ht="18" customHeight="1" x14ac:dyDescent="0.15">
      <c r="A9" s="106">
        <v>7</v>
      </c>
      <c r="B9" s="119" t="s">
        <v>146</v>
      </c>
      <c r="C9" s="109">
        <v>230005004</v>
      </c>
      <c r="D9" s="110" t="s">
        <v>115</v>
      </c>
      <c r="E9" s="111">
        <f>'GENERAL PAYROLL'!I12</f>
        <v>385600</v>
      </c>
    </row>
    <row r="10" spans="1:5" ht="18" customHeight="1" x14ac:dyDescent="0.15">
      <c r="A10" s="106">
        <v>8</v>
      </c>
      <c r="B10" s="119" t="s">
        <v>147</v>
      </c>
      <c r="C10" s="109">
        <v>2011005404</v>
      </c>
      <c r="D10" s="110" t="s">
        <v>115</v>
      </c>
      <c r="E10" s="111">
        <f>'GENERAL PAYROLL'!I13</f>
        <v>552000</v>
      </c>
    </row>
    <row r="11" spans="1:5" ht="15" customHeight="1" x14ac:dyDescent="0.15">
      <c r="A11" s="106">
        <v>9</v>
      </c>
      <c r="B11" s="119" t="s">
        <v>148</v>
      </c>
      <c r="C11" s="112">
        <v>203000184</v>
      </c>
      <c r="D11" s="110" t="s">
        <v>115</v>
      </c>
      <c r="E11" s="111">
        <f>'GENERAL PAYROLL'!I14</f>
        <v>435600</v>
      </c>
    </row>
    <row r="12" spans="1:5" ht="19.5" customHeight="1" x14ac:dyDescent="0.15">
      <c r="A12" s="106">
        <v>10</v>
      </c>
      <c r="B12" s="119" t="s">
        <v>149</v>
      </c>
      <c r="C12" s="109">
        <v>230000220</v>
      </c>
      <c r="D12" s="110" t="s">
        <v>115</v>
      </c>
      <c r="E12" s="111">
        <f>'GENERAL PAYROLL'!I15</f>
        <v>175000</v>
      </c>
    </row>
    <row r="13" spans="1:5" ht="19.5" customHeight="1" x14ac:dyDescent="0.15">
      <c r="A13" s="106">
        <v>11</v>
      </c>
      <c r="B13" s="119" t="s">
        <v>150</v>
      </c>
      <c r="C13" s="113">
        <v>211000014</v>
      </c>
      <c r="D13" s="110" t="s">
        <v>115</v>
      </c>
      <c r="E13" s="111">
        <f>'GENERAL PAYROLL'!I16</f>
        <v>763250</v>
      </c>
    </row>
    <row r="14" spans="1:5" x14ac:dyDescent="0.15">
      <c r="A14" s="114"/>
      <c r="B14" s="115" t="s">
        <v>19</v>
      </c>
      <c r="C14" s="118"/>
      <c r="D14" s="118"/>
      <c r="E14" s="116">
        <f>SUM(E3:E13)</f>
        <v>3499250</v>
      </c>
    </row>
    <row r="17" spans="1:5" x14ac:dyDescent="0.15">
      <c r="A17" s="103" t="s">
        <v>53</v>
      </c>
      <c r="B17" s="104"/>
      <c r="C17" s="98" t="s">
        <v>14</v>
      </c>
      <c r="D17" s="104"/>
      <c r="E17" s="104"/>
    </row>
    <row r="18" spans="1:5" x14ac:dyDescent="0.15">
      <c r="A18" s="103"/>
      <c r="B18" s="105" t="s">
        <v>129</v>
      </c>
      <c r="C18" s="101"/>
      <c r="D18" s="101"/>
      <c r="E18" s="101"/>
    </row>
    <row r="19" spans="1:5" x14ac:dyDescent="0.15">
      <c r="A19" s="103"/>
      <c r="B19" s="105"/>
      <c r="C19" s="101"/>
      <c r="D19" s="101"/>
      <c r="E19" s="101"/>
    </row>
    <row r="20" spans="1:5" x14ac:dyDescent="0.15">
      <c r="A20" s="103" t="s">
        <v>54</v>
      </c>
      <c r="B20" s="104"/>
      <c r="C20" s="98" t="s">
        <v>14</v>
      </c>
      <c r="D20" s="104"/>
      <c r="E20" s="104"/>
    </row>
    <row r="21" spans="1:5" x14ac:dyDescent="0.15">
      <c r="A21" s="103"/>
      <c r="B21" s="101"/>
      <c r="C21" s="101"/>
      <c r="D21" s="101"/>
      <c r="E21" s="101"/>
    </row>
    <row r="22" spans="1:5" x14ac:dyDescent="0.15">
      <c r="A22" s="103"/>
      <c r="B22" s="101"/>
      <c r="C22" s="101"/>
      <c r="D22" s="101"/>
      <c r="E22" s="101"/>
    </row>
    <row r="23" spans="1:5" x14ac:dyDescent="0.15">
      <c r="A23" s="103" t="s">
        <v>55</v>
      </c>
      <c r="B23" s="104"/>
      <c r="C23" s="98" t="s">
        <v>14</v>
      </c>
      <c r="D23" s="104"/>
      <c r="E23" s="104"/>
    </row>
    <row r="51" spans="1:1" x14ac:dyDescent="0.15">
      <c r="A51" s="1" t="s">
        <v>140</v>
      </c>
    </row>
  </sheetData>
  <sortState xmlns:xlrd2="http://schemas.microsoft.com/office/spreadsheetml/2017/richdata2" ref="A13">
    <sortCondition ref="A13"/>
  </sortState>
  <mergeCells count="1">
    <mergeCell ref="B1:E1"/>
  </mergeCells>
  <dataValidations count="1">
    <dataValidation type="textLength" operator="lessThanOrEqual" allowBlank="1" showInputMessage="1" showErrorMessage="1" errorTitle="Employee Name" error="1.Employname is required_x000a_2. Empoye ename must not exceed 100 characters" promptTitle="Employee Name" prompt="1. Please Enter Employee name _x000a_2. Employee name  must be 100 charachers or less_x000a_" sqref="B3:B13" xr:uid="{0D7D6177-CE76-2A49-AA13-2F5A0D83A729}">
      <formula1>100</formula1>
    </dataValidation>
  </dataValidations>
  <pageMargins left="0.7" right="0.7" top="0.75" bottom="0.75" header="0.3" footer="0.3"/>
  <pageSetup fitToHeight="0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G26"/>
  <sheetViews>
    <sheetView workbookViewId="0">
      <pane xSplit="2" ySplit="5" topLeftCell="C6" activePane="bottomRight" state="frozen"/>
      <selection pane="bottomLeft" activeCell="A6" sqref="A6"/>
      <selection pane="topRight" activeCell="C1" sqref="C1"/>
      <selection pane="bottomRight" activeCell="B6" sqref="B6:B16"/>
    </sheetView>
  </sheetViews>
  <sheetFormatPr defaultColWidth="9.14453125" defaultRowHeight="13.5" x14ac:dyDescent="0.15"/>
  <cols>
    <col min="1" max="1" width="9.14453125" style="1"/>
    <col min="2" max="2" width="25.9609375" style="1" customWidth="1"/>
    <col min="3" max="3" width="13.5859375" style="1" customWidth="1"/>
    <col min="4" max="4" width="17.484375" style="1" customWidth="1"/>
    <col min="5" max="5" width="13.44921875" style="1" customWidth="1"/>
    <col min="6" max="6" width="14.390625" style="1" customWidth="1"/>
    <col min="7" max="7" width="16.41015625" style="1" customWidth="1"/>
    <col min="8" max="16384" width="9.14453125" style="1"/>
  </cols>
  <sheetData>
    <row r="1" spans="1:7" x14ac:dyDescent="0.15">
      <c r="A1" s="12" t="s">
        <v>114</v>
      </c>
      <c r="B1" s="12"/>
      <c r="C1" s="12"/>
      <c r="D1" s="12"/>
      <c r="E1" s="12"/>
    </row>
    <row r="2" spans="1:7" x14ac:dyDescent="0.15">
      <c r="A2" s="12" t="s">
        <v>127</v>
      </c>
      <c r="B2" s="12"/>
      <c r="C2" s="12"/>
      <c r="D2" s="12"/>
      <c r="E2" s="12"/>
    </row>
    <row r="3" spans="1:7" x14ac:dyDescent="0.15">
      <c r="A3" s="13">
        <v>45170</v>
      </c>
      <c r="B3" s="12"/>
      <c r="C3" s="12"/>
      <c r="D3" s="12"/>
      <c r="E3" s="12"/>
    </row>
    <row r="4" spans="1:7" x14ac:dyDescent="0.15">
      <c r="A4" s="12" t="s">
        <v>117</v>
      </c>
      <c r="B4" s="12"/>
      <c r="C4" s="12"/>
      <c r="D4" s="12"/>
      <c r="E4" s="12"/>
    </row>
    <row r="5" spans="1:7" ht="30" x14ac:dyDescent="0.15">
      <c r="A5" s="14" t="s">
        <v>109</v>
      </c>
      <c r="B5" s="14" t="s">
        <v>0</v>
      </c>
      <c r="C5" s="14" t="s">
        <v>23</v>
      </c>
      <c r="D5" s="15" t="s">
        <v>63</v>
      </c>
      <c r="E5" s="15" t="s">
        <v>4</v>
      </c>
      <c r="F5" s="15" t="s">
        <v>9</v>
      </c>
      <c r="G5" s="15" t="s">
        <v>10</v>
      </c>
    </row>
    <row r="6" spans="1:7" x14ac:dyDescent="0.15">
      <c r="A6" s="106">
        <v>1</v>
      </c>
      <c r="B6" s="118" t="s">
        <v>141</v>
      </c>
      <c r="C6" s="120">
        <v>64216837</v>
      </c>
      <c r="D6" s="16">
        <f>'GENERAL PAYROLL'!D6</f>
        <v>250000</v>
      </c>
      <c r="E6" s="16">
        <f t="shared" ref="E6:E16" si="0">D6*10%</f>
        <v>25000</v>
      </c>
      <c r="F6" s="16">
        <f t="shared" ref="F6:F16" si="1">D6*0.1</f>
        <v>25000</v>
      </c>
      <c r="G6" s="16">
        <f t="shared" ref="G6:G16" si="2">E6+F6</f>
        <v>50000</v>
      </c>
    </row>
    <row r="7" spans="1:7" x14ac:dyDescent="0.15">
      <c r="A7" s="106">
        <v>2</v>
      </c>
      <c r="B7" s="119" t="s">
        <v>142</v>
      </c>
      <c r="C7" s="121">
        <v>45043630</v>
      </c>
      <c r="D7" s="16">
        <f>'GENERAL PAYROLL'!D7</f>
        <v>200000</v>
      </c>
      <c r="E7" s="16">
        <f t="shared" si="0"/>
        <v>20000</v>
      </c>
      <c r="F7" s="16">
        <f t="shared" si="1"/>
        <v>20000</v>
      </c>
      <c r="G7" s="16">
        <f t="shared" si="2"/>
        <v>40000</v>
      </c>
    </row>
    <row r="8" spans="1:7" x14ac:dyDescent="0.15">
      <c r="A8" s="106">
        <v>3</v>
      </c>
      <c r="B8" s="119" t="s">
        <v>136</v>
      </c>
      <c r="C8" s="121">
        <v>46681325</v>
      </c>
      <c r="D8" s="16">
        <f>'GENERAL PAYROLL'!D8</f>
        <v>200000</v>
      </c>
      <c r="E8" s="16">
        <f t="shared" si="0"/>
        <v>20000</v>
      </c>
      <c r="F8" s="16">
        <f t="shared" si="1"/>
        <v>20000</v>
      </c>
      <c r="G8" s="16">
        <f t="shared" si="2"/>
        <v>40000</v>
      </c>
    </row>
    <row r="9" spans="1:7" x14ac:dyDescent="0.15">
      <c r="A9" s="106">
        <v>4</v>
      </c>
      <c r="B9" s="119" t="s">
        <v>143</v>
      </c>
      <c r="C9" s="121">
        <v>46840505</v>
      </c>
      <c r="D9" s="16">
        <f>'GENERAL PAYROLL'!D9</f>
        <v>200000</v>
      </c>
      <c r="E9" s="16">
        <f t="shared" si="0"/>
        <v>20000</v>
      </c>
      <c r="F9" s="16">
        <f t="shared" si="1"/>
        <v>20000</v>
      </c>
      <c r="G9" s="16">
        <f t="shared" si="2"/>
        <v>40000</v>
      </c>
    </row>
    <row r="10" spans="1:7" x14ac:dyDescent="0.15">
      <c r="A10" s="106">
        <v>5</v>
      </c>
      <c r="B10" s="119" t="s">
        <v>144</v>
      </c>
      <c r="C10" s="121">
        <v>46082843</v>
      </c>
      <c r="D10" s="16">
        <f>'GENERAL PAYROLL'!D10</f>
        <v>400000</v>
      </c>
      <c r="E10" s="16">
        <f t="shared" si="0"/>
        <v>40000</v>
      </c>
      <c r="F10" s="16">
        <f t="shared" si="1"/>
        <v>40000</v>
      </c>
      <c r="G10" s="16">
        <f t="shared" si="2"/>
        <v>80000</v>
      </c>
    </row>
    <row r="11" spans="1:7" x14ac:dyDescent="0.15">
      <c r="A11" s="106">
        <v>6</v>
      </c>
      <c r="B11" s="119" t="s">
        <v>145</v>
      </c>
      <c r="C11" s="121">
        <v>46287524</v>
      </c>
      <c r="D11" s="16">
        <f>'GENERAL PAYROLL'!D11</f>
        <v>300000</v>
      </c>
      <c r="E11" s="16">
        <f t="shared" si="0"/>
        <v>30000</v>
      </c>
      <c r="F11" s="16">
        <f t="shared" si="1"/>
        <v>30000</v>
      </c>
      <c r="G11" s="16">
        <f t="shared" si="2"/>
        <v>60000</v>
      </c>
    </row>
    <row r="12" spans="1:7" x14ac:dyDescent="0.15">
      <c r="A12" s="106">
        <v>7</v>
      </c>
      <c r="B12" s="119" t="s">
        <v>146</v>
      </c>
      <c r="C12" s="121">
        <v>45105719</v>
      </c>
      <c r="D12" s="16">
        <f>'GENERAL PAYROLL'!D12</f>
        <v>500000</v>
      </c>
      <c r="E12" s="16">
        <f t="shared" si="0"/>
        <v>50000</v>
      </c>
      <c r="F12" s="16">
        <f t="shared" si="1"/>
        <v>50000</v>
      </c>
      <c r="G12" s="16">
        <f t="shared" si="2"/>
        <v>100000</v>
      </c>
    </row>
    <row r="13" spans="1:7" x14ac:dyDescent="0.15">
      <c r="A13" s="106">
        <v>8</v>
      </c>
      <c r="B13" s="119" t="s">
        <v>147</v>
      </c>
      <c r="C13" s="121">
        <v>64129888</v>
      </c>
      <c r="D13" s="16">
        <f>'GENERAL PAYROLL'!D13</f>
        <v>650000</v>
      </c>
      <c r="E13" s="16">
        <f t="shared" si="0"/>
        <v>65000</v>
      </c>
      <c r="F13" s="16">
        <f t="shared" si="1"/>
        <v>65000</v>
      </c>
      <c r="G13" s="16">
        <f t="shared" si="2"/>
        <v>130000</v>
      </c>
    </row>
    <row r="14" spans="1:7" x14ac:dyDescent="0.15">
      <c r="A14" s="106">
        <v>9</v>
      </c>
      <c r="B14" s="119" t="s">
        <v>148</v>
      </c>
      <c r="C14" s="121">
        <v>64216845</v>
      </c>
      <c r="D14" s="16">
        <f>'GENERAL PAYROLL'!D14</f>
        <v>500000</v>
      </c>
      <c r="E14" s="16">
        <f t="shared" si="0"/>
        <v>50000</v>
      </c>
      <c r="F14" s="16">
        <f t="shared" si="1"/>
        <v>50000</v>
      </c>
      <c r="G14" s="16">
        <f t="shared" si="2"/>
        <v>100000</v>
      </c>
    </row>
    <row r="15" spans="1:7" x14ac:dyDescent="0.15">
      <c r="A15" s="106">
        <v>10</v>
      </c>
      <c r="B15" s="119" t="s">
        <v>149</v>
      </c>
      <c r="C15" s="121">
        <v>64216810</v>
      </c>
      <c r="D15" s="16">
        <f>'GENERAL PAYROLL'!D15</f>
        <v>250000</v>
      </c>
      <c r="E15" s="16">
        <f t="shared" si="0"/>
        <v>25000</v>
      </c>
      <c r="F15" s="16">
        <f t="shared" si="1"/>
        <v>25000</v>
      </c>
      <c r="G15" s="16">
        <f t="shared" si="2"/>
        <v>50000</v>
      </c>
    </row>
    <row r="16" spans="1:7" x14ac:dyDescent="0.15">
      <c r="A16" s="106">
        <v>11</v>
      </c>
      <c r="B16" s="119" t="s">
        <v>150</v>
      </c>
      <c r="C16" s="121">
        <v>64216829</v>
      </c>
      <c r="D16" s="16">
        <f>'GENERAL PAYROLL'!D16</f>
        <v>950000</v>
      </c>
      <c r="E16" s="16">
        <f t="shared" si="0"/>
        <v>95000</v>
      </c>
      <c r="F16" s="16">
        <f t="shared" si="1"/>
        <v>95000</v>
      </c>
      <c r="G16" s="16">
        <f t="shared" si="2"/>
        <v>190000</v>
      </c>
    </row>
    <row r="17" spans="1:7" x14ac:dyDescent="0.15">
      <c r="A17" s="5" t="s">
        <v>13</v>
      </c>
      <c r="B17" s="5"/>
      <c r="C17" s="5"/>
      <c r="D17" s="17">
        <f>SUM(D6:D16)</f>
        <v>4400000</v>
      </c>
      <c r="E17" s="17">
        <f>SUM(E6:E16)</f>
        <v>440000</v>
      </c>
      <c r="F17" s="17">
        <f>SUM(F6:F16)</f>
        <v>440000</v>
      </c>
      <c r="G17" s="17">
        <f>SUM(G6:G16)</f>
        <v>880000</v>
      </c>
    </row>
    <row r="18" spans="1:7" x14ac:dyDescent="0.15">
      <c r="F18" s="18"/>
      <c r="G18" s="18"/>
    </row>
    <row r="19" spans="1:7" x14ac:dyDescent="0.15">
      <c r="D19" s="62"/>
    </row>
    <row r="20" spans="1:7" x14ac:dyDescent="0.15">
      <c r="A20" s="103" t="s">
        <v>53</v>
      </c>
      <c r="B20" s="104"/>
      <c r="C20" s="98" t="s">
        <v>14</v>
      </c>
      <c r="D20" s="104"/>
      <c r="E20" s="104"/>
    </row>
    <row r="21" spans="1:7" x14ac:dyDescent="0.15">
      <c r="A21" s="103"/>
      <c r="B21" s="105" t="s">
        <v>130</v>
      </c>
      <c r="C21" s="101"/>
      <c r="D21" s="101"/>
      <c r="E21" s="101"/>
    </row>
    <row r="22" spans="1:7" x14ac:dyDescent="0.15">
      <c r="A22" s="103"/>
      <c r="B22" s="105"/>
      <c r="C22" s="101"/>
      <c r="D22" s="101"/>
      <c r="E22" s="101"/>
    </row>
    <row r="23" spans="1:7" x14ac:dyDescent="0.15">
      <c r="A23" s="103" t="s">
        <v>54</v>
      </c>
      <c r="B23" s="104"/>
      <c r="C23" s="98" t="s">
        <v>14</v>
      </c>
      <c r="D23" s="104"/>
      <c r="E23" s="104"/>
    </row>
    <row r="24" spans="1:7" x14ac:dyDescent="0.15">
      <c r="A24" s="103"/>
      <c r="B24" s="101"/>
      <c r="C24" s="101"/>
      <c r="D24" s="101"/>
      <c r="E24" s="101"/>
    </row>
    <row r="25" spans="1:7" x14ac:dyDescent="0.15">
      <c r="A25" s="103"/>
      <c r="B25" s="101"/>
      <c r="C25" s="101"/>
      <c r="D25" s="101"/>
      <c r="E25" s="101"/>
    </row>
    <row r="26" spans="1:7" x14ac:dyDescent="0.15">
      <c r="A26" s="103" t="s">
        <v>55</v>
      </c>
      <c r="B26" s="104"/>
      <c r="C26" s="98" t="s">
        <v>14</v>
      </c>
      <c r="D26" s="104"/>
      <c r="E26" s="104"/>
    </row>
  </sheetData>
  <dataValidations count="2">
    <dataValidation type="textLength" operator="lessThanOrEqual" allowBlank="1" showInputMessage="1" showErrorMessage="1" errorTitle="Employee Name" error="1.Employname is required_x000a_2. Empoye ename must not exceed 100 characters" promptTitle="Employee Name" prompt="1. Please Enter Employee name _x000a_2. Employee name  must be 100 charachers or less_x000a_" sqref="B6:B16" xr:uid="{030299DE-BB8D-3D43-84D2-77C93978B6EB}">
      <formula1>100</formula1>
    </dataValidation>
    <dataValidation type="whole" operator="greaterThan" allowBlank="1" showInputMessage="1" showErrorMessage="1" errorTitle="Social Security Number" error="1.Only numbers are required" promptTitle="Social Security  Number" prompt="1.Please inssert Social Security Number_x000a_2.Only Numbers are required" sqref="C6:C16" xr:uid="{00000000-0002-0000-0300-000001000000}">
      <formula1>0</formula1>
    </dataValidation>
  </dataValidations>
  <pageMargins left="0.70866141732283472" right="0.70866141732283472" top="0.74803149606299213" bottom="0.74803149606299213" header="0.31496062992125984" footer="0.31496062992125984"/>
  <pageSetup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4"/>
    <pageSetUpPr fitToPage="1"/>
  </sheetPr>
  <dimension ref="A1:E26"/>
  <sheetViews>
    <sheetView workbookViewId="0">
      <pane xSplit="2" ySplit="5" topLeftCell="C6" activePane="bottomRight" state="frozen"/>
      <selection pane="bottomLeft" activeCell="A6" sqref="A6"/>
      <selection pane="topRight" activeCell="C1" sqref="C1"/>
      <selection pane="bottomRight" activeCell="B6" sqref="B6:B16"/>
    </sheetView>
  </sheetViews>
  <sheetFormatPr defaultColWidth="9.14453125" defaultRowHeight="13.5" x14ac:dyDescent="0.15"/>
  <cols>
    <col min="1" max="1" width="9.14453125" style="1"/>
    <col min="2" max="2" width="26.5" style="1" customWidth="1"/>
    <col min="3" max="3" width="13.5859375" style="1" customWidth="1"/>
    <col min="4" max="4" width="17.484375" style="1" customWidth="1"/>
    <col min="5" max="5" width="13.44921875" style="1" customWidth="1"/>
    <col min="6" max="16384" width="9.14453125" style="1"/>
  </cols>
  <sheetData>
    <row r="1" spans="1:5" x14ac:dyDescent="0.15">
      <c r="A1" s="12" t="s">
        <v>82</v>
      </c>
      <c r="B1" s="12"/>
      <c r="C1" s="12"/>
      <c r="D1" s="12"/>
      <c r="E1" s="12"/>
    </row>
    <row r="2" spans="1:5" x14ac:dyDescent="0.15">
      <c r="A2" s="12" t="s">
        <v>127</v>
      </c>
      <c r="B2" s="12"/>
      <c r="C2" s="12"/>
      <c r="D2" s="12"/>
      <c r="E2" s="12"/>
    </row>
    <row r="3" spans="1:5" x14ac:dyDescent="0.15">
      <c r="A3" s="13">
        <v>44866</v>
      </c>
      <c r="B3" s="12"/>
      <c r="C3" s="12"/>
      <c r="D3" s="12"/>
      <c r="E3" s="12"/>
    </row>
    <row r="4" spans="1:5" x14ac:dyDescent="0.15">
      <c r="A4" s="12" t="s">
        <v>118</v>
      </c>
      <c r="B4" s="12"/>
      <c r="C4" s="12"/>
      <c r="D4" s="12"/>
      <c r="E4" s="12"/>
    </row>
    <row r="5" spans="1:5" x14ac:dyDescent="0.15">
      <c r="A5" s="14" t="s">
        <v>109</v>
      </c>
      <c r="B5" s="14" t="s">
        <v>0</v>
      </c>
      <c r="C5" s="14" t="s">
        <v>83</v>
      </c>
      <c r="D5" s="15" t="s">
        <v>63</v>
      </c>
      <c r="E5" s="15" t="s">
        <v>39</v>
      </c>
    </row>
    <row r="6" spans="1:5" x14ac:dyDescent="0.15">
      <c r="A6" s="106">
        <v>1</v>
      </c>
      <c r="B6" s="118" t="s">
        <v>141</v>
      </c>
      <c r="C6" s="120">
        <v>99999999</v>
      </c>
      <c r="D6" s="16">
        <f>'GENERAL PAYROLL'!D6</f>
        <v>250000</v>
      </c>
      <c r="E6" s="16">
        <f>'GENERAL PAYROLL'!G6</f>
        <v>0</v>
      </c>
    </row>
    <row r="7" spans="1:5" x14ac:dyDescent="0.15">
      <c r="A7" s="106">
        <v>2</v>
      </c>
      <c r="B7" s="119" t="s">
        <v>142</v>
      </c>
      <c r="C7" s="120">
        <v>99999999</v>
      </c>
      <c r="D7" s="16">
        <f>'GENERAL PAYROLL'!D7</f>
        <v>200000</v>
      </c>
      <c r="E7" s="16">
        <f>'GENERAL PAYROLL'!G7</f>
        <v>0</v>
      </c>
    </row>
    <row r="8" spans="1:5" x14ac:dyDescent="0.15">
      <c r="A8" s="106">
        <v>3</v>
      </c>
      <c r="B8" s="119" t="s">
        <v>136</v>
      </c>
      <c r="C8" s="120">
        <v>99999999</v>
      </c>
      <c r="D8" s="16">
        <f>'GENERAL PAYROLL'!D8</f>
        <v>200000</v>
      </c>
      <c r="E8" s="16">
        <f>'GENERAL PAYROLL'!G8</f>
        <v>0</v>
      </c>
    </row>
    <row r="9" spans="1:5" x14ac:dyDescent="0.15">
      <c r="A9" s="106">
        <v>4</v>
      </c>
      <c r="B9" s="119" t="s">
        <v>143</v>
      </c>
      <c r="C9" s="120">
        <v>99999999</v>
      </c>
      <c r="D9" s="16">
        <f>'GENERAL PAYROLL'!D9</f>
        <v>200000</v>
      </c>
      <c r="E9" s="16">
        <f>'GENERAL PAYROLL'!G9</f>
        <v>0</v>
      </c>
    </row>
    <row r="10" spans="1:5" x14ac:dyDescent="0.15">
      <c r="A10" s="106">
        <v>5</v>
      </c>
      <c r="B10" s="119" t="s">
        <v>144</v>
      </c>
      <c r="C10" s="120">
        <v>99999999</v>
      </c>
      <c r="D10" s="16">
        <f>'GENERAL PAYROLL'!D10</f>
        <v>400000</v>
      </c>
      <c r="E10" s="16">
        <f>'GENERAL PAYROLL'!G10</f>
        <v>7200</v>
      </c>
    </row>
    <row r="11" spans="1:5" x14ac:dyDescent="0.15">
      <c r="A11" s="106">
        <v>6</v>
      </c>
      <c r="B11" s="119" t="s">
        <v>145</v>
      </c>
      <c r="C11" s="120">
        <v>99999999</v>
      </c>
      <c r="D11" s="16">
        <f>'GENERAL PAYROLL'!D11</f>
        <v>300000</v>
      </c>
      <c r="E11" s="16">
        <f>'GENERAL PAYROLL'!G11</f>
        <v>0</v>
      </c>
    </row>
    <row r="12" spans="1:5" x14ac:dyDescent="0.15">
      <c r="A12" s="106">
        <v>7</v>
      </c>
      <c r="B12" s="119" t="s">
        <v>146</v>
      </c>
      <c r="C12" s="120">
        <v>99999999</v>
      </c>
      <c r="D12" s="16">
        <f>'GENERAL PAYROLL'!D12</f>
        <v>500000</v>
      </c>
      <c r="E12" s="16">
        <f>'GENERAL PAYROLL'!G12</f>
        <v>14400</v>
      </c>
    </row>
    <row r="13" spans="1:5" x14ac:dyDescent="0.15">
      <c r="A13" s="106">
        <v>8</v>
      </c>
      <c r="B13" s="119" t="s">
        <v>147</v>
      </c>
      <c r="C13" s="120">
        <v>99999999</v>
      </c>
      <c r="D13" s="16">
        <f>'GENERAL PAYROLL'!D13</f>
        <v>650000</v>
      </c>
      <c r="E13" s="16">
        <f>'GENERAL PAYROLL'!G13</f>
        <v>33000</v>
      </c>
    </row>
    <row r="14" spans="1:5" x14ac:dyDescent="0.15">
      <c r="A14" s="106">
        <v>9</v>
      </c>
      <c r="B14" s="119" t="s">
        <v>148</v>
      </c>
      <c r="C14" s="120">
        <v>99999999</v>
      </c>
      <c r="D14" s="16">
        <f>'GENERAL PAYROLL'!D14</f>
        <v>500000</v>
      </c>
      <c r="E14" s="16">
        <f>'GENERAL PAYROLL'!G14</f>
        <v>14400</v>
      </c>
    </row>
    <row r="15" spans="1:5" x14ac:dyDescent="0.15">
      <c r="A15" s="106">
        <v>10</v>
      </c>
      <c r="B15" s="119" t="s">
        <v>149</v>
      </c>
      <c r="C15" s="120">
        <v>99999999</v>
      </c>
      <c r="D15" s="16">
        <f>'GENERAL PAYROLL'!D15</f>
        <v>250000</v>
      </c>
      <c r="E15" s="16">
        <f>'GENERAL PAYROLL'!G15</f>
        <v>0</v>
      </c>
    </row>
    <row r="16" spans="1:5" x14ac:dyDescent="0.15">
      <c r="A16" s="106">
        <v>11</v>
      </c>
      <c r="B16" s="119" t="s">
        <v>150</v>
      </c>
      <c r="C16" s="120">
        <v>99999999</v>
      </c>
      <c r="D16" s="16">
        <f>'GENERAL PAYROLL'!D16</f>
        <v>950000</v>
      </c>
      <c r="E16" s="16">
        <f>'GENERAL PAYROLL'!G16</f>
        <v>91750</v>
      </c>
    </row>
    <row r="17" spans="1:5" x14ac:dyDescent="0.15">
      <c r="A17" s="5" t="s">
        <v>13</v>
      </c>
      <c r="B17" s="5"/>
      <c r="C17" s="5"/>
      <c r="D17" s="17">
        <f>SUM(D6:D16)</f>
        <v>4400000</v>
      </c>
      <c r="E17" s="17">
        <f>SUM(E6:E16)</f>
        <v>160750</v>
      </c>
    </row>
    <row r="19" spans="1:5" x14ac:dyDescent="0.15">
      <c r="D19" s="62"/>
    </row>
    <row r="20" spans="1:5" x14ac:dyDescent="0.15">
      <c r="A20" s="103" t="s">
        <v>53</v>
      </c>
      <c r="B20" s="104"/>
      <c r="C20" s="98" t="s">
        <v>14</v>
      </c>
      <c r="D20" s="104"/>
      <c r="E20" s="104"/>
    </row>
    <row r="21" spans="1:5" x14ac:dyDescent="0.15">
      <c r="A21" s="103"/>
      <c r="B21" s="105" t="s">
        <v>131</v>
      </c>
      <c r="C21" s="101"/>
      <c r="D21" s="101"/>
      <c r="E21" s="101"/>
    </row>
    <row r="22" spans="1:5" x14ac:dyDescent="0.15">
      <c r="A22" s="103"/>
      <c r="B22" s="105"/>
      <c r="C22" s="101"/>
      <c r="D22" s="101"/>
      <c r="E22" s="101"/>
    </row>
    <row r="23" spans="1:5" x14ac:dyDescent="0.15">
      <c r="A23" s="103" t="s">
        <v>54</v>
      </c>
      <c r="B23" s="104"/>
      <c r="C23" s="98" t="s">
        <v>14</v>
      </c>
      <c r="D23" s="104"/>
      <c r="E23" s="104"/>
    </row>
    <row r="24" spans="1:5" x14ac:dyDescent="0.15">
      <c r="A24" s="103"/>
      <c r="B24" s="101"/>
      <c r="C24" s="101"/>
      <c r="D24" s="101"/>
      <c r="E24" s="101"/>
    </row>
    <row r="25" spans="1:5" x14ac:dyDescent="0.15">
      <c r="A25" s="103"/>
      <c r="B25" s="101"/>
      <c r="C25" s="101"/>
      <c r="D25" s="101"/>
      <c r="E25" s="101"/>
    </row>
    <row r="26" spans="1:5" x14ac:dyDescent="0.15">
      <c r="A26" s="103" t="s">
        <v>55</v>
      </c>
      <c r="B26" s="104"/>
      <c r="C26" s="98" t="s">
        <v>14</v>
      </c>
      <c r="D26" s="104"/>
      <c r="E26" s="104"/>
    </row>
  </sheetData>
  <autoFilter ref="A5:E17" xr:uid="{00000000-0009-0000-0000-000004000000}"/>
  <dataValidations count="2">
    <dataValidation type="textLength" operator="lessThanOrEqual" allowBlank="1" showInputMessage="1" showErrorMessage="1" errorTitle="Employee Name" error="1.Employname is required_x000a_2. Empoye ename must not exceed 100 characters" promptTitle="Employee Name" prompt="1. Please Enter Employee name _x000a_2. Employee name  must be 100 charachers or less_x000a_" sqref="B6:B16" xr:uid="{00ECFC5F-88AE-2E4D-8BDF-5BCAD56D382F}">
      <formula1>100</formula1>
    </dataValidation>
    <dataValidation type="whole" operator="greaterThan" allowBlank="1" showInputMessage="1" showErrorMessage="1" errorTitle="Social Security Number" error="1.Only numbers are required" promptTitle="Social Security  Number" prompt="1.Please inssert Social Security Number_x000a_2.Only Numbers are required" sqref="C6:C16" xr:uid="{00000000-0002-0000-0400-000001000000}">
      <formula1>0</formula1>
    </dataValidation>
  </dataValidations>
  <pageMargins left="0.70866141732283472" right="0.70866141732283472" top="0.74803149606299213" bottom="0.74803149606299213" header="0.31496062992125984" footer="0.31496062992125984"/>
  <pageSetup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26"/>
  <sheetViews>
    <sheetView workbookViewId="0">
      <selection activeCell="B6" sqref="B6:B16"/>
    </sheetView>
  </sheetViews>
  <sheetFormatPr defaultRowHeight="15" x14ac:dyDescent="0.2"/>
  <cols>
    <col min="1" max="1" width="10.4921875" customWidth="1"/>
    <col min="2" max="2" width="27.57421875" bestFit="1" customWidth="1"/>
    <col min="4" max="4" width="12.375" bestFit="1" customWidth="1"/>
    <col min="5" max="5" width="11.02734375" bestFit="1" customWidth="1"/>
  </cols>
  <sheetData>
    <row r="1" spans="1:5" x14ac:dyDescent="0.2">
      <c r="A1" s="12" t="s">
        <v>110</v>
      </c>
      <c r="B1" s="12"/>
      <c r="C1" s="12"/>
      <c r="D1" s="12"/>
      <c r="E1" s="12"/>
    </row>
    <row r="2" spans="1:5" x14ac:dyDescent="0.2">
      <c r="A2" s="12" t="s">
        <v>127</v>
      </c>
      <c r="B2" s="12"/>
      <c r="C2" s="12"/>
      <c r="D2" s="12"/>
      <c r="E2" s="12"/>
    </row>
    <row r="3" spans="1:5" x14ac:dyDescent="0.2">
      <c r="A3" s="13">
        <v>44958</v>
      </c>
      <c r="B3" s="12"/>
      <c r="C3" s="12"/>
      <c r="D3" s="12"/>
      <c r="E3" s="12"/>
    </row>
    <row r="4" spans="1:5" x14ac:dyDescent="0.2">
      <c r="A4" s="12" t="s">
        <v>118</v>
      </c>
      <c r="B4" s="12"/>
      <c r="C4" s="12"/>
      <c r="D4" s="12"/>
      <c r="E4" s="12"/>
    </row>
    <row r="5" spans="1:5" ht="21" x14ac:dyDescent="0.2">
      <c r="A5" s="14" t="s">
        <v>109</v>
      </c>
      <c r="B5" s="14" t="s">
        <v>0</v>
      </c>
      <c r="C5" s="14" t="s">
        <v>83</v>
      </c>
      <c r="D5" s="15" t="s">
        <v>63</v>
      </c>
      <c r="E5" s="15" t="s">
        <v>113</v>
      </c>
    </row>
    <row r="6" spans="1:5" x14ac:dyDescent="0.2">
      <c r="A6" s="106">
        <v>1</v>
      </c>
      <c r="B6" s="118" t="s">
        <v>141</v>
      </c>
      <c r="C6" s="120">
        <v>99999999</v>
      </c>
      <c r="D6" s="16">
        <f>'GENERAL PAYROLL'!D6</f>
        <v>250000</v>
      </c>
      <c r="E6" s="16">
        <f>0.04*D6</f>
        <v>10000</v>
      </c>
    </row>
    <row r="7" spans="1:5" x14ac:dyDescent="0.2">
      <c r="A7" s="106">
        <v>2</v>
      </c>
      <c r="B7" s="119" t="s">
        <v>142</v>
      </c>
      <c r="C7" s="120">
        <v>99999999</v>
      </c>
      <c r="D7" s="16">
        <f>'GENERAL PAYROLL'!D7</f>
        <v>200000</v>
      </c>
      <c r="E7" s="16">
        <f t="shared" ref="E7:E16" si="0">0.04*D7</f>
        <v>8000</v>
      </c>
    </row>
    <row r="8" spans="1:5" x14ac:dyDescent="0.2">
      <c r="A8" s="106">
        <v>3</v>
      </c>
      <c r="B8" s="119" t="s">
        <v>136</v>
      </c>
      <c r="C8" s="120">
        <v>99999999</v>
      </c>
      <c r="D8" s="16">
        <f>'GENERAL PAYROLL'!D8</f>
        <v>200000</v>
      </c>
      <c r="E8" s="16">
        <f t="shared" si="0"/>
        <v>8000</v>
      </c>
    </row>
    <row r="9" spans="1:5" x14ac:dyDescent="0.2">
      <c r="A9" s="106">
        <v>4</v>
      </c>
      <c r="B9" s="119" t="s">
        <v>143</v>
      </c>
      <c r="C9" s="120">
        <v>99999999</v>
      </c>
      <c r="D9" s="16">
        <f>'GENERAL PAYROLL'!D9</f>
        <v>200000</v>
      </c>
      <c r="E9" s="16">
        <f t="shared" si="0"/>
        <v>8000</v>
      </c>
    </row>
    <row r="10" spans="1:5" x14ac:dyDescent="0.2">
      <c r="A10" s="106">
        <v>5</v>
      </c>
      <c r="B10" s="119" t="s">
        <v>144</v>
      </c>
      <c r="C10" s="120">
        <v>99999999</v>
      </c>
      <c r="D10" s="16">
        <f>'GENERAL PAYROLL'!D10</f>
        <v>400000</v>
      </c>
      <c r="E10" s="16">
        <f t="shared" si="0"/>
        <v>16000</v>
      </c>
    </row>
    <row r="11" spans="1:5" x14ac:dyDescent="0.2">
      <c r="A11" s="106">
        <v>6</v>
      </c>
      <c r="B11" s="119" t="s">
        <v>145</v>
      </c>
      <c r="C11" s="120">
        <v>99999999</v>
      </c>
      <c r="D11" s="16">
        <f>'GENERAL PAYROLL'!D11</f>
        <v>300000</v>
      </c>
      <c r="E11" s="16">
        <f t="shared" si="0"/>
        <v>12000</v>
      </c>
    </row>
    <row r="12" spans="1:5" x14ac:dyDescent="0.2">
      <c r="A12" s="106">
        <v>7</v>
      </c>
      <c r="B12" s="119" t="s">
        <v>146</v>
      </c>
      <c r="C12" s="120">
        <v>99999999</v>
      </c>
      <c r="D12" s="16">
        <f>'GENERAL PAYROLL'!D12</f>
        <v>500000</v>
      </c>
      <c r="E12" s="16">
        <f t="shared" si="0"/>
        <v>20000</v>
      </c>
    </row>
    <row r="13" spans="1:5" x14ac:dyDescent="0.2">
      <c r="A13" s="106">
        <v>8</v>
      </c>
      <c r="B13" s="119" t="s">
        <v>147</v>
      </c>
      <c r="C13" s="120">
        <v>99999999</v>
      </c>
      <c r="D13" s="16">
        <f>'GENERAL PAYROLL'!D13</f>
        <v>650000</v>
      </c>
      <c r="E13" s="16">
        <f t="shared" si="0"/>
        <v>26000</v>
      </c>
    </row>
    <row r="14" spans="1:5" x14ac:dyDescent="0.2">
      <c r="A14" s="106">
        <v>9</v>
      </c>
      <c r="B14" s="119" t="s">
        <v>148</v>
      </c>
      <c r="C14" s="120">
        <v>99999999</v>
      </c>
      <c r="D14" s="16">
        <f>'GENERAL PAYROLL'!D14</f>
        <v>500000</v>
      </c>
      <c r="E14" s="16">
        <f t="shared" si="0"/>
        <v>20000</v>
      </c>
    </row>
    <row r="15" spans="1:5" x14ac:dyDescent="0.2">
      <c r="A15" s="106">
        <v>10</v>
      </c>
      <c r="B15" s="119" t="s">
        <v>149</v>
      </c>
      <c r="C15" s="120">
        <v>99999999</v>
      </c>
      <c r="D15" s="16">
        <f>'GENERAL PAYROLL'!D15</f>
        <v>250000</v>
      </c>
      <c r="E15" s="16">
        <f t="shared" si="0"/>
        <v>10000</v>
      </c>
    </row>
    <row r="16" spans="1:5" x14ac:dyDescent="0.2">
      <c r="A16" s="106">
        <v>11</v>
      </c>
      <c r="B16" s="119" t="s">
        <v>150</v>
      </c>
      <c r="C16" s="120">
        <v>99999999</v>
      </c>
      <c r="D16" s="16">
        <f>'GENERAL PAYROLL'!D16</f>
        <v>950000</v>
      </c>
      <c r="E16" s="16">
        <f t="shared" si="0"/>
        <v>38000</v>
      </c>
    </row>
    <row r="17" spans="1:5" x14ac:dyDescent="0.2">
      <c r="A17" s="5" t="s">
        <v>13</v>
      </c>
      <c r="B17" s="5"/>
      <c r="C17" s="5"/>
      <c r="D17" s="17">
        <f>SUM(D6:D16)</f>
        <v>4400000</v>
      </c>
      <c r="E17" s="17">
        <f>SUM(E6:E16)</f>
        <v>176000</v>
      </c>
    </row>
    <row r="18" spans="1:5" x14ac:dyDescent="0.2">
      <c r="A18" s="1"/>
      <c r="B18" s="1"/>
      <c r="C18" s="1"/>
      <c r="D18" s="1"/>
      <c r="E18" s="1"/>
    </row>
    <row r="19" spans="1:5" x14ac:dyDescent="0.2">
      <c r="A19" s="1"/>
      <c r="B19" s="1"/>
      <c r="C19" s="1"/>
      <c r="D19" s="62"/>
      <c r="E19" s="1"/>
    </row>
    <row r="20" spans="1:5" x14ac:dyDescent="0.2">
      <c r="A20" s="103" t="s">
        <v>53</v>
      </c>
      <c r="B20" s="104"/>
      <c r="C20" s="98" t="s">
        <v>14</v>
      </c>
      <c r="D20" s="104"/>
      <c r="E20" s="104"/>
    </row>
    <row r="21" spans="1:5" x14ac:dyDescent="0.2">
      <c r="A21" s="103"/>
      <c r="B21" s="105" t="s">
        <v>128</v>
      </c>
      <c r="C21" s="101"/>
      <c r="D21" s="101"/>
      <c r="E21" s="101"/>
    </row>
    <row r="22" spans="1:5" x14ac:dyDescent="0.2">
      <c r="A22" s="103"/>
      <c r="B22" s="105"/>
      <c r="C22" s="101"/>
      <c r="D22" s="101"/>
      <c r="E22" s="101"/>
    </row>
    <row r="23" spans="1:5" x14ac:dyDescent="0.2">
      <c r="A23" s="103" t="s">
        <v>54</v>
      </c>
      <c r="B23" s="104"/>
      <c r="C23" s="98" t="s">
        <v>14</v>
      </c>
      <c r="D23" s="104"/>
      <c r="E23" s="104"/>
    </row>
    <row r="24" spans="1:5" x14ac:dyDescent="0.2">
      <c r="A24" s="103"/>
      <c r="B24" s="101"/>
      <c r="C24" s="101"/>
      <c r="D24" s="101"/>
      <c r="E24" s="101"/>
    </row>
    <row r="25" spans="1:5" x14ac:dyDescent="0.2">
      <c r="A25" s="103"/>
      <c r="B25" s="101"/>
      <c r="C25" s="101"/>
      <c r="D25" s="101"/>
      <c r="E25" s="101"/>
    </row>
    <row r="26" spans="1:5" x14ac:dyDescent="0.2">
      <c r="A26" s="103" t="s">
        <v>55</v>
      </c>
      <c r="B26" s="104"/>
      <c r="C26" s="98" t="s">
        <v>14</v>
      </c>
      <c r="D26" s="104"/>
      <c r="E26" s="104"/>
    </row>
  </sheetData>
  <dataValidations count="2">
    <dataValidation type="whole" operator="greaterThan" allowBlank="1" showInputMessage="1" showErrorMessage="1" errorTitle="Social Security Number" error="1.Only numbers are required" promptTitle="Social Security  Number" prompt="1.Please inssert Social Security Number_x000a_2.Only Numbers are required" sqref="C6:C16" xr:uid="{00000000-0002-0000-0500-000000000000}">
      <formula1>0</formula1>
    </dataValidation>
    <dataValidation type="textLength" operator="lessThanOrEqual" allowBlank="1" showInputMessage="1" showErrorMessage="1" errorTitle="Employee Name" error="1.Employname is required_x000a_2. Empoye ename must not exceed 100 characters" promptTitle="Employee Name" prompt="1. Please Enter Employee name _x000a_2. Employee name  must be 100 charachers or less_x000a_" sqref="B6:B16" xr:uid="{3604789C-BFFC-A64B-8295-283CECC8F9DC}">
      <formula1>100</formula1>
    </dataValidation>
  </dataValidations>
  <pageMargins left="0.7" right="0.7" top="0.75" bottom="0.75" header="0.3" footer="0.3"/>
  <pageSetup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26"/>
  <sheetViews>
    <sheetView workbookViewId="0">
      <selection activeCell="B6" sqref="B6:B16"/>
    </sheetView>
  </sheetViews>
  <sheetFormatPr defaultRowHeight="15" x14ac:dyDescent="0.2"/>
  <cols>
    <col min="2" max="2" width="27.57421875" bestFit="1" customWidth="1"/>
    <col min="3" max="3" width="12.375" bestFit="1" customWidth="1"/>
    <col min="4" max="4" width="11.02734375" bestFit="1" customWidth="1"/>
  </cols>
  <sheetData>
    <row r="1" spans="1:4" x14ac:dyDescent="0.2">
      <c r="A1" s="12" t="s">
        <v>111</v>
      </c>
      <c r="B1" s="12"/>
      <c r="C1" s="12"/>
      <c r="D1" s="12"/>
    </row>
    <row r="2" spans="1:4" x14ac:dyDescent="0.2">
      <c r="A2" s="12" t="s">
        <v>127</v>
      </c>
      <c r="B2" s="12"/>
      <c r="C2" s="12"/>
      <c r="D2" s="12"/>
    </row>
    <row r="3" spans="1:4" x14ac:dyDescent="0.2">
      <c r="A3" s="13">
        <v>44866</v>
      </c>
      <c r="B3" s="12"/>
      <c r="C3" s="12"/>
      <c r="D3" s="12"/>
    </row>
    <row r="4" spans="1:4" x14ac:dyDescent="0.2">
      <c r="A4" s="12" t="s">
        <v>118</v>
      </c>
      <c r="B4" s="12"/>
      <c r="C4" s="12"/>
      <c r="D4" s="12"/>
    </row>
    <row r="5" spans="1:4" x14ac:dyDescent="0.2">
      <c r="A5" s="14" t="s">
        <v>109</v>
      </c>
      <c r="B5" s="14" t="s">
        <v>0</v>
      </c>
      <c r="C5" s="15" t="s">
        <v>63</v>
      </c>
      <c r="D5" s="15" t="s">
        <v>112</v>
      </c>
    </row>
    <row r="6" spans="1:4" x14ac:dyDescent="0.2">
      <c r="A6" s="106">
        <v>1</v>
      </c>
      <c r="B6" s="118" t="s">
        <v>141</v>
      </c>
      <c r="C6" s="16">
        <f>'GENERAL PAYROLL'!D6</f>
        <v>250000</v>
      </c>
      <c r="D6" s="16">
        <f>0.005*C6</f>
        <v>1250</v>
      </c>
    </row>
    <row r="7" spans="1:4" x14ac:dyDescent="0.2">
      <c r="A7" s="106">
        <v>2</v>
      </c>
      <c r="B7" s="119" t="s">
        <v>142</v>
      </c>
      <c r="C7" s="16">
        <f>'GENERAL PAYROLL'!D7</f>
        <v>200000</v>
      </c>
      <c r="D7" s="16">
        <f t="shared" ref="D7:D16" si="0">0.005*C7</f>
        <v>1000</v>
      </c>
    </row>
    <row r="8" spans="1:4" x14ac:dyDescent="0.2">
      <c r="A8" s="106">
        <v>3</v>
      </c>
      <c r="B8" s="119" t="s">
        <v>136</v>
      </c>
      <c r="C8" s="16">
        <f>'GENERAL PAYROLL'!D8</f>
        <v>200000</v>
      </c>
      <c r="D8" s="16">
        <f t="shared" si="0"/>
        <v>1000</v>
      </c>
    </row>
    <row r="9" spans="1:4" x14ac:dyDescent="0.2">
      <c r="A9" s="106">
        <v>4</v>
      </c>
      <c r="B9" s="119" t="s">
        <v>143</v>
      </c>
      <c r="C9" s="16">
        <f>'GENERAL PAYROLL'!D9</f>
        <v>200000</v>
      </c>
      <c r="D9" s="16">
        <f t="shared" si="0"/>
        <v>1000</v>
      </c>
    </row>
    <row r="10" spans="1:4" x14ac:dyDescent="0.2">
      <c r="A10" s="106">
        <v>5</v>
      </c>
      <c r="B10" s="119" t="s">
        <v>144</v>
      </c>
      <c r="C10" s="16">
        <f>'GENERAL PAYROLL'!D10</f>
        <v>400000</v>
      </c>
      <c r="D10" s="16">
        <f t="shared" si="0"/>
        <v>2000</v>
      </c>
    </row>
    <row r="11" spans="1:4" x14ac:dyDescent="0.2">
      <c r="A11" s="106">
        <v>6</v>
      </c>
      <c r="B11" s="119" t="s">
        <v>145</v>
      </c>
      <c r="C11" s="16">
        <f>'GENERAL PAYROLL'!D11</f>
        <v>300000</v>
      </c>
      <c r="D11" s="16">
        <f t="shared" si="0"/>
        <v>1500</v>
      </c>
    </row>
    <row r="12" spans="1:4" x14ac:dyDescent="0.2">
      <c r="A12" s="106">
        <v>7</v>
      </c>
      <c r="B12" s="119" t="s">
        <v>146</v>
      </c>
      <c r="C12" s="16">
        <f>'GENERAL PAYROLL'!D12</f>
        <v>500000</v>
      </c>
      <c r="D12" s="16">
        <f t="shared" si="0"/>
        <v>2500</v>
      </c>
    </row>
    <row r="13" spans="1:4" x14ac:dyDescent="0.2">
      <c r="A13" s="106">
        <v>8</v>
      </c>
      <c r="B13" s="119" t="s">
        <v>147</v>
      </c>
      <c r="C13" s="16">
        <f>'GENERAL PAYROLL'!D13</f>
        <v>650000</v>
      </c>
      <c r="D13" s="16">
        <f t="shared" si="0"/>
        <v>3250</v>
      </c>
    </row>
    <row r="14" spans="1:4" x14ac:dyDescent="0.2">
      <c r="A14" s="106">
        <v>9</v>
      </c>
      <c r="B14" s="119" t="s">
        <v>148</v>
      </c>
      <c r="C14" s="16">
        <f>'GENERAL PAYROLL'!D14</f>
        <v>500000</v>
      </c>
      <c r="D14" s="16">
        <f t="shared" si="0"/>
        <v>2500</v>
      </c>
    </row>
    <row r="15" spans="1:4" x14ac:dyDescent="0.2">
      <c r="A15" s="106">
        <v>10</v>
      </c>
      <c r="B15" s="119" t="s">
        <v>149</v>
      </c>
      <c r="C15" s="16">
        <f>'GENERAL PAYROLL'!D15</f>
        <v>250000</v>
      </c>
      <c r="D15" s="16">
        <f t="shared" si="0"/>
        <v>1250</v>
      </c>
    </row>
    <row r="16" spans="1:4" x14ac:dyDescent="0.2">
      <c r="A16" s="106">
        <v>11</v>
      </c>
      <c r="B16" s="119" t="s">
        <v>150</v>
      </c>
      <c r="C16" s="16">
        <f>'GENERAL PAYROLL'!D16</f>
        <v>950000</v>
      </c>
      <c r="D16" s="16">
        <f t="shared" si="0"/>
        <v>4750</v>
      </c>
    </row>
    <row r="17" spans="1:5" x14ac:dyDescent="0.2">
      <c r="A17" s="5" t="s">
        <v>13</v>
      </c>
      <c r="B17" s="5"/>
      <c r="C17" s="17">
        <f>SUM(C6:C16)</f>
        <v>4400000</v>
      </c>
      <c r="D17" s="17">
        <f>SUM(D6:D16)</f>
        <v>22000</v>
      </c>
    </row>
    <row r="18" spans="1:5" x14ac:dyDescent="0.2">
      <c r="A18" s="1"/>
      <c r="B18" s="1"/>
      <c r="C18" s="1"/>
      <c r="D18" s="1"/>
    </row>
    <row r="19" spans="1:5" x14ac:dyDescent="0.2">
      <c r="A19" s="1"/>
      <c r="B19" s="1"/>
      <c r="C19" s="62"/>
      <c r="D19" s="1"/>
    </row>
    <row r="20" spans="1:5" x14ac:dyDescent="0.2">
      <c r="A20" s="103" t="s">
        <v>53</v>
      </c>
      <c r="B20" s="104"/>
      <c r="C20" s="98" t="s">
        <v>14</v>
      </c>
      <c r="D20" s="104"/>
      <c r="E20" s="104"/>
    </row>
    <row r="21" spans="1:5" x14ac:dyDescent="0.2">
      <c r="A21" s="103"/>
      <c r="B21" s="105" t="s">
        <v>130</v>
      </c>
      <c r="C21" s="101"/>
      <c r="D21" s="101"/>
      <c r="E21" s="101"/>
    </row>
    <row r="22" spans="1:5" x14ac:dyDescent="0.2">
      <c r="A22" s="103"/>
      <c r="B22" s="105"/>
      <c r="C22" s="101"/>
      <c r="D22" s="101"/>
      <c r="E22" s="101"/>
    </row>
    <row r="23" spans="1:5" x14ac:dyDescent="0.2">
      <c r="A23" s="103" t="s">
        <v>54</v>
      </c>
      <c r="B23" s="104"/>
      <c r="C23" s="98" t="s">
        <v>14</v>
      </c>
      <c r="D23" s="104"/>
      <c r="E23" s="104"/>
    </row>
    <row r="24" spans="1:5" x14ac:dyDescent="0.2">
      <c r="A24" s="103"/>
      <c r="B24" s="101"/>
      <c r="C24" s="101"/>
      <c r="D24" s="101"/>
      <c r="E24" s="101"/>
    </row>
    <row r="25" spans="1:5" x14ac:dyDescent="0.2">
      <c r="A25" s="103"/>
      <c r="B25" s="101"/>
      <c r="C25" s="101"/>
      <c r="D25" s="101"/>
      <c r="E25" s="101"/>
    </row>
    <row r="26" spans="1:5" x14ac:dyDescent="0.2">
      <c r="A26" s="103" t="s">
        <v>55</v>
      </c>
      <c r="B26" s="104"/>
      <c r="C26" s="98" t="s">
        <v>14</v>
      </c>
      <c r="D26" s="104"/>
      <c r="E26" s="104"/>
    </row>
  </sheetData>
  <dataValidations count="1">
    <dataValidation type="textLength" operator="lessThanOrEqual" allowBlank="1" showInputMessage="1" showErrorMessage="1" errorTitle="Employee Name" error="1.Employname is required_x000a_2. Empoye ename must not exceed 100 characters" promptTitle="Employee Name" prompt="1. Please Enter Employee name _x000a_2. Employee name  must be 100 charachers or less_x000a_" sqref="B6:B16" xr:uid="{DD836122-216C-5942-8835-7FBCB923C855}">
      <formula1>100</formula1>
    </dataValidation>
  </dataValidations>
  <pageMargins left="0.7" right="0.7" top="0.75" bottom="0.75" header="0.3" footer="0.3"/>
  <pageSetup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E12"/>
  <sheetViews>
    <sheetView workbookViewId="0">
      <selection activeCell="A4" sqref="A4"/>
    </sheetView>
  </sheetViews>
  <sheetFormatPr defaultColWidth="9.14453125" defaultRowHeight="15" x14ac:dyDescent="0.2"/>
  <cols>
    <col min="1" max="1" width="6.9921875" style="86" customWidth="1"/>
    <col min="2" max="2" width="22.05859375" style="86" customWidth="1"/>
    <col min="3" max="3" width="29.0546875" style="86" customWidth="1"/>
    <col min="4" max="4" width="11.703125" style="90" bestFit="1" customWidth="1"/>
    <col min="5" max="5" width="20.3125" style="90" bestFit="1" customWidth="1"/>
    <col min="6" max="16384" width="9.14453125" style="86"/>
  </cols>
  <sheetData>
    <row r="1" spans="1:5" x14ac:dyDescent="0.2">
      <c r="A1" s="156" t="s">
        <v>95</v>
      </c>
      <c r="B1" s="156"/>
      <c r="C1" s="156"/>
      <c r="D1" s="156"/>
      <c r="E1" s="156"/>
    </row>
    <row r="2" spans="1:5" x14ac:dyDescent="0.2">
      <c r="A2" s="156" t="s">
        <v>96</v>
      </c>
      <c r="B2" s="156"/>
      <c r="C2" s="156"/>
      <c r="D2" s="156"/>
      <c r="E2" s="156"/>
    </row>
    <row r="3" spans="1:5" s="87" customFormat="1" x14ac:dyDescent="0.2">
      <c r="A3" s="157">
        <v>44440</v>
      </c>
      <c r="B3" s="157"/>
      <c r="C3" s="157"/>
      <c r="D3" s="157"/>
      <c r="E3" s="157"/>
    </row>
    <row r="4" spans="1:5" x14ac:dyDescent="0.2">
      <c r="A4" s="88" t="s">
        <v>97</v>
      </c>
      <c r="B4" s="88" t="s">
        <v>98</v>
      </c>
      <c r="C4" s="88" t="s">
        <v>99</v>
      </c>
      <c r="D4" s="89" t="s">
        <v>101</v>
      </c>
      <c r="E4" s="89" t="s">
        <v>100</v>
      </c>
    </row>
    <row r="5" spans="1:5" ht="25.5" customHeight="1" x14ac:dyDescent="0.2">
      <c r="A5" s="91"/>
      <c r="B5" s="91"/>
      <c r="C5" s="91"/>
      <c r="D5" s="92"/>
      <c r="E5" s="92"/>
    </row>
    <row r="6" spans="1:5" ht="24.75" customHeight="1" x14ac:dyDescent="0.2">
      <c r="A6" s="91"/>
      <c r="B6" s="91"/>
      <c r="C6" s="91"/>
      <c r="D6" s="92"/>
      <c r="E6" s="92"/>
    </row>
    <row r="7" spans="1:5" ht="22.5" customHeight="1" x14ac:dyDescent="0.2">
      <c r="A7" s="91"/>
      <c r="B7" s="91"/>
      <c r="C7" s="91"/>
      <c r="D7" s="92"/>
      <c r="E7" s="92"/>
    </row>
    <row r="8" spans="1:5" ht="27.75" customHeight="1" x14ac:dyDescent="0.2">
      <c r="A8" s="91"/>
      <c r="B8" s="91"/>
      <c r="C8" s="91"/>
      <c r="D8" s="92"/>
      <c r="E8" s="92"/>
    </row>
    <row r="9" spans="1:5" ht="27" customHeight="1" x14ac:dyDescent="0.2">
      <c r="A9" s="91"/>
      <c r="B9" s="91"/>
      <c r="C9" s="91"/>
      <c r="D9" s="92"/>
      <c r="E9" s="92"/>
    </row>
    <row r="10" spans="1:5" ht="26.25" customHeight="1" x14ac:dyDescent="0.2">
      <c r="A10" s="91"/>
      <c r="B10" s="91"/>
      <c r="C10" s="91"/>
      <c r="D10" s="92"/>
      <c r="E10" s="92"/>
    </row>
    <row r="11" spans="1:5" ht="24" customHeight="1" x14ac:dyDescent="0.2">
      <c r="A11" s="95"/>
      <c r="B11" s="95"/>
      <c r="C11" s="95" t="s">
        <v>22</v>
      </c>
      <c r="D11" s="95"/>
      <c r="E11" s="93">
        <f>SUM(E5:E10)</f>
        <v>0</v>
      </c>
    </row>
    <row r="12" spans="1:5" x14ac:dyDescent="0.2">
      <c r="D12" s="94"/>
      <c r="E12" s="94"/>
    </row>
  </sheetData>
  <mergeCells count="3">
    <mergeCell ref="A1:E1"/>
    <mergeCell ref="A2:E2"/>
    <mergeCell ref="A3:E3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>
    <pageSetUpPr fitToPage="1"/>
  </sheetPr>
  <dimension ref="A1:M417"/>
  <sheetViews>
    <sheetView view="pageBreakPreview" zoomScale="50" zoomScaleSheetLayoutView="50" workbookViewId="0">
      <selection activeCell="A3" sqref="A3"/>
    </sheetView>
  </sheetViews>
  <sheetFormatPr defaultColWidth="9.14453125" defaultRowHeight="13.5" x14ac:dyDescent="0.15"/>
  <cols>
    <col min="1" max="1" width="25.55859375" style="2" customWidth="1"/>
    <col min="2" max="2" width="46.2734375" style="2" customWidth="1"/>
    <col min="3" max="3" width="23.9453125" style="19" customWidth="1"/>
    <col min="4" max="4" width="24.34765625" style="2" customWidth="1"/>
    <col min="5" max="5" width="25.9609375" style="2" customWidth="1"/>
    <col min="6" max="6" width="29.0546875" style="2" customWidth="1"/>
    <col min="7" max="7" width="27.0390625" style="2" customWidth="1"/>
    <col min="8" max="8" width="27.171875" style="2" bestFit="1" customWidth="1"/>
    <col min="9" max="9" width="24.88671875" style="2" customWidth="1"/>
    <col min="10" max="14" width="9.14453125" style="2"/>
    <col min="15" max="15" width="9.14453125" style="2" customWidth="1"/>
    <col min="16" max="16384" width="9.14453125" style="2"/>
  </cols>
  <sheetData>
    <row r="1" spans="1:9" ht="35.25" customHeight="1" x14ac:dyDescent="0.25">
      <c r="A1" s="46"/>
      <c r="B1" s="46"/>
      <c r="C1" s="34"/>
      <c r="D1" s="34"/>
      <c r="E1" s="46"/>
      <c r="F1" s="46"/>
      <c r="G1" s="46"/>
      <c r="H1" s="46"/>
      <c r="I1" s="47"/>
    </row>
    <row r="2" spans="1:9" ht="39.75" customHeight="1" x14ac:dyDescent="0.25">
      <c r="A2" s="46"/>
      <c r="B2" s="46"/>
      <c r="C2" s="34"/>
      <c r="D2" s="34"/>
      <c r="E2" s="46"/>
      <c r="F2" s="46"/>
      <c r="G2" s="46"/>
      <c r="H2" s="46"/>
      <c r="I2" s="47"/>
    </row>
    <row r="3" spans="1:9" s="19" customFormat="1" ht="54" customHeight="1" thickBot="1" x14ac:dyDescent="0.3">
      <c r="A3" s="22"/>
      <c r="B3" s="23" t="s">
        <v>73</v>
      </c>
      <c r="C3" s="24"/>
      <c r="D3" s="25"/>
      <c r="E3" s="25"/>
      <c r="F3" s="25"/>
      <c r="G3" s="25"/>
      <c r="H3" s="25"/>
      <c r="I3" s="26"/>
    </row>
    <row r="4" spans="1:9" s="19" customFormat="1" ht="48.75" customHeight="1" thickBot="1" x14ac:dyDescent="0.3">
      <c r="A4" s="27" t="s">
        <v>107</v>
      </c>
      <c r="B4" s="28"/>
      <c r="C4" s="29"/>
      <c r="D4" s="30"/>
      <c r="E4" s="30"/>
      <c r="F4" s="30"/>
      <c r="G4" s="30"/>
      <c r="H4" s="30"/>
      <c r="I4" s="31"/>
    </row>
    <row r="5" spans="1:9" s="19" customFormat="1" ht="57.75" customHeight="1" thickTop="1" x14ac:dyDescent="0.25">
      <c r="A5" s="32" t="s">
        <v>25</v>
      </c>
      <c r="B5" s="33" t="str">
        <f>'GENERAL PAYROLL'!B6</f>
        <v xml:space="preserve">SALUM JUMA </v>
      </c>
      <c r="C5" s="33"/>
      <c r="D5" s="33"/>
      <c r="E5" s="33"/>
      <c r="F5" s="33"/>
      <c r="G5" s="34" t="s">
        <v>26</v>
      </c>
      <c r="H5" s="35">
        <v>40575</v>
      </c>
      <c r="I5" s="36"/>
    </row>
    <row r="6" spans="1:9" s="19" customFormat="1" ht="47.25" customHeight="1" x14ac:dyDescent="0.25">
      <c r="A6" s="32" t="s">
        <v>27</v>
      </c>
      <c r="B6" s="33" t="s">
        <v>46</v>
      </c>
      <c r="C6" s="33"/>
      <c r="D6" s="33"/>
      <c r="E6" s="33"/>
      <c r="F6" s="33"/>
      <c r="G6" s="34" t="s">
        <v>28</v>
      </c>
      <c r="H6" s="33">
        <v>28</v>
      </c>
      <c r="I6" s="36"/>
    </row>
    <row r="7" spans="1:9" s="19" customFormat="1" ht="45.75" customHeight="1" thickBot="1" x14ac:dyDescent="0.3">
      <c r="A7" s="37" t="s">
        <v>29</v>
      </c>
      <c r="B7" s="29" t="e">
        <f>'GENERAL PAYROLL'!#REF!</f>
        <v>#REF!</v>
      </c>
      <c r="C7" s="29"/>
      <c r="D7" s="29"/>
      <c r="E7" s="29"/>
      <c r="F7" s="29"/>
      <c r="G7" s="38" t="s">
        <v>30</v>
      </c>
      <c r="H7" s="66">
        <f>'NET PAY'!C3</f>
        <v>203001442</v>
      </c>
      <c r="I7" s="39"/>
    </row>
    <row r="8" spans="1:9" s="19" customFormat="1" ht="43.5" customHeight="1" thickTop="1" thickBot="1" x14ac:dyDescent="0.3">
      <c r="A8" s="40" t="s">
        <v>31</v>
      </c>
      <c r="B8" s="41" t="s">
        <v>32</v>
      </c>
      <c r="C8" s="41"/>
      <c r="D8" s="41"/>
      <c r="E8" s="41" t="s">
        <v>34</v>
      </c>
      <c r="F8" s="41" t="s">
        <v>35</v>
      </c>
      <c r="G8" s="41"/>
      <c r="H8" s="41"/>
      <c r="I8" s="42"/>
    </row>
    <row r="9" spans="1:9" s="19" customFormat="1" ht="41.25" customHeight="1" thickTop="1" x14ac:dyDescent="0.25">
      <c r="A9" s="32" t="s">
        <v>36</v>
      </c>
      <c r="B9" s="68">
        <f>'GENERAL PAYROLL'!C6</f>
        <v>250000</v>
      </c>
      <c r="C9" s="33"/>
      <c r="D9" s="33"/>
      <c r="E9" s="34" t="s">
        <v>37</v>
      </c>
      <c r="F9" s="68">
        <f>'GENERAL PAYROLL'!E6</f>
        <v>25000</v>
      </c>
      <c r="G9" s="33"/>
      <c r="H9" s="33"/>
      <c r="I9" s="36"/>
    </row>
    <row r="10" spans="1:9" s="19" customFormat="1" ht="42" customHeight="1" x14ac:dyDescent="0.25">
      <c r="A10" s="32" t="s">
        <v>38</v>
      </c>
      <c r="B10" s="68" t="e">
        <f>'GENERAL PAYROLL'!#REF!</f>
        <v>#REF!</v>
      </c>
      <c r="C10" s="33"/>
      <c r="D10" s="33"/>
      <c r="E10" s="34" t="s">
        <v>39</v>
      </c>
      <c r="F10" s="68">
        <f>'GENERAL PAYROLL'!G6</f>
        <v>0</v>
      </c>
      <c r="G10" s="33"/>
      <c r="H10" s="33"/>
      <c r="I10" s="36"/>
    </row>
    <row r="11" spans="1:9" s="19" customFormat="1" ht="33" customHeight="1" x14ac:dyDescent="0.25">
      <c r="A11" s="32" t="s">
        <v>40</v>
      </c>
      <c r="B11" s="68" t="e">
        <f>'GENERAL PAYROLL'!#REF!</f>
        <v>#REF!</v>
      </c>
      <c r="C11" s="33"/>
      <c r="D11" s="33"/>
      <c r="E11" s="34" t="s">
        <v>7</v>
      </c>
      <c r="F11" s="68" t="e">
        <f>'GENERAL PAYROLL'!#REF!</f>
        <v>#REF!</v>
      </c>
      <c r="G11" s="33"/>
      <c r="H11" s="33"/>
      <c r="I11" s="36"/>
    </row>
    <row r="12" spans="1:9" s="19" customFormat="1" ht="37.5" customHeight="1" x14ac:dyDescent="0.25">
      <c r="A12" s="32" t="s">
        <v>2</v>
      </c>
      <c r="B12" s="68" t="e">
        <f>'GENERAL PAYROLL'!#REF!</f>
        <v>#REF!</v>
      </c>
      <c r="C12" s="33"/>
      <c r="D12" s="33"/>
      <c r="E12" s="34" t="s">
        <v>64</v>
      </c>
      <c r="F12" s="68" t="e">
        <f>'GENERAL PAYROLL'!#REF!</f>
        <v>#REF!</v>
      </c>
      <c r="G12" s="33"/>
      <c r="H12" s="33"/>
      <c r="I12" s="36"/>
    </row>
    <row r="13" spans="1:9" s="19" customFormat="1" ht="36" customHeight="1" x14ac:dyDescent="0.25">
      <c r="A13" s="32" t="s">
        <v>33</v>
      </c>
      <c r="B13" s="68" t="e">
        <f>'GENERAL PAYROLL'!#REF!</f>
        <v>#REF!</v>
      </c>
      <c r="C13" s="33"/>
      <c r="D13" s="33"/>
      <c r="E13" s="34"/>
      <c r="F13" s="68"/>
      <c r="G13" s="33"/>
      <c r="H13" s="33"/>
      <c r="I13" s="36"/>
    </row>
    <row r="14" spans="1:9" ht="39" customHeight="1" x14ac:dyDescent="0.25">
      <c r="A14" s="32" t="s">
        <v>41</v>
      </c>
      <c r="B14" s="68" t="e">
        <f>SUM(B9:B13)</f>
        <v>#REF!</v>
      </c>
      <c r="C14" s="33"/>
      <c r="D14" s="33"/>
      <c r="E14" s="34" t="s">
        <v>42</v>
      </c>
      <c r="F14" s="68" t="e">
        <f>SUM(F9:F12)</f>
        <v>#REF!</v>
      </c>
      <c r="G14" s="33"/>
      <c r="H14" s="33"/>
      <c r="I14" s="36"/>
    </row>
    <row r="15" spans="1:9" ht="39" customHeight="1" x14ac:dyDescent="0.25">
      <c r="A15" s="32"/>
      <c r="B15" s="68"/>
      <c r="C15" s="33"/>
      <c r="D15" s="33"/>
      <c r="E15" s="33"/>
      <c r="F15" s="68"/>
      <c r="G15" s="33"/>
      <c r="H15" s="33"/>
      <c r="I15" s="36"/>
    </row>
    <row r="16" spans="1:9" ht="35.25" customHeight="1" x14ac:dyDescent="0.25">
      <c r="A16" s="34" t="s">
        <v>43</v>
      </c>
      <c r="B16" s="68" t="e">
        <f>(B14-F14)</f>
        <v>#REF!</v>
      </c>
      <c r="C16" s="33"/>
      <c r="D16" s="33"/>
      <c r="E16" s="33"/>
      <c r="F16" s="33"/>
      <c r="G16" s="33"/>
      <c r="H16" s="33"/>
      <c r="I16" s="36"/>
    </row>
    <row r="17" spans="1:9" ht="36" customHeight="1" x14ac:dyDescent="0.25">
      <c r="A17" s="43"/>
      <c r="B17" s="43"/>
      <c r="C17" s="44" t="s">
        <v>44</v>
      </c>
      <c r="D17" s="44" t="s">
        <v>66</v>
      </c>
      <c r="E17" s="43"/>
      <c r="F17" s="43"/>
      <c r="G17" s="43"/>
      <c r="H17" s="43"/>
      <c r="I17" s="45"/>
    </row>
    <row r="18" spans="1:9" s="19" customFormat="1" ht="44.25" customHeight="1" x14ac:dyDescent="0.25">
      <c r="A18" s="46"/>
      <c r="B18" s="46"/>
      <c r="C18" s="34"/>
      <c r="D18" s="34"/>
      <c r="E18" s="46"/>
      <c r="F18" s="46"/>
      <c r="G18" s="46"/>
      <c r="H18" s="46"/>
      <c r="I18" s="47"/>
    </row>
    <row r="19" spans="1:9" s="19" customFormat="1" ht="52.5" customHeight="1" thickBot="1" x14ac:dyDescent="0.3">
      <c r="A19" s="22"/>
      <c r="B19" s="23" t="s">
        <v>73</v>
      </c>
      <c r="C19" s="24"/>
      <c r="D19" s="25"/>
      <c r="E19" s="25"/>
      <c r="F19" s="25"/>
      <c r="G19" s="25"/>
      <c r="H19" s="25"/>
      <c r="I19" s="26"/>
    </row>
    <row r="20" spans="1:9" s="19" customFormat="1" ht="41.25" customHeight="1" thickBot="1" x14ac:dyDescent="0.3">
      <c r="A20" s="27" t="str">
        <f>A4</f>
        <v>PAYSLIP FOR OCTOBER 2021</v>
      </c>
      <c r="B20" s="28"/>
      <c r="C20" s="29"/>
      <c r="D20" s="30"/>
      <c r="E20" s="30"/>
      <c r="F20" s="30"/>
      <c r="G20" s="30"/>
      <c r="H20" s="30"/>
      <c r="I20" s="31"/>
    </row>
    <row r="21" spans="1:9" s="19" customFormat="1" ht="48.75" customHeight="1" thickTop="1" x14ac:dyDescent="0.25">
      <c r="A21" s="32" t="s">
        <v>25</v>
      </c>
      <c r="B21" s="33" t="e">
        <f>'GENERAL PAYROLL'!#REF!</f>
        <v>#REF!</v>
      </c>
      <c r="C21" s="33"/>
      <c r="D21" s="33"/>
      <c r="E21" s="33"/>
      <c r="F21" s="33"/>
      <c r="G21" s="34" t="s">
        <v>26</v>
      </c>
      <c r="H21" s="35">
        <v>43374</v>
      </c>
      <c r="I21" s="36"/>
    </row>
    <row r="22" spans="1:9" s="19" customFormat="1" ht="65.25" customHeight="1" x14ac:dyDescent="0.25">
      <c r="A22" s="32" t="s">
        <v>27</v>
      </c>
      <c r="B22" s="33" t="s">
        <v>80</v>
      </c>
      <c r="C22" s="33"/>
      <c r="D22" s="33"/>
      <c r="E22" s="33"/>
      <c r="F22" s="33"/>
      <c r="G22" s="34" t="s">
        <v>28</v>
      </c>
      <c r="H22" s="33">
        <f>H6</f>
        <v>28</v>
      </c>
      <c r="I22" s="36"/>
    </row>
    <row r="23" spans="1:9" s="19" customFormat="1" ht="44.25" customHeight="1" thickBot="1" x14ac:dyDescent="0.3">
      <c r="A23" s="37" t="s">
        <v>29</v>
      </c>
      <c r="B23" s="29" t="e">
        <f>'GENERAL PAYROLL'!#REF!</f>
        <v>#REF!</v>
      </c>
      <c r="C23" s="29"/>
      <c r="D23" s="29"/>
      <c r="E23" s="29"/>
      <c r="F23" s="29"/>
      <c r="G23" s="38" t="s">
        <v>30</v>
      </c>
      <c r="H23" s="66" t="e">
        <f>'NET PAY'!#REF!</f>
        <v>#REF!</v>
      </c>
      <c r="I23" s="39"/>
    </row>
    <row r="24" spans="1:9" s="19" customFormat="1" ht="47.25" customHeight="1" thickTop="1" thickBot="1" x14ac:dyDescent="0.3">
      <c r="A24" s="40" t="s">
        <v>31</v>
      </c>
      <c r="B24" s="41" t="s">
        <v>32</v>
      </c>
      <c r="C24" s="41"/>
      <c r="D24" s="41"/>
      <c r="E24" s="41" t="s">
        <v>34</v>
      </c>
      <c r="F24" s="41" t="s">
        <v>35</v>
      </c>
      <c r="G24" s="41"/>
      <c r="H24" s="41"/>
      <c r="I24" s="42"/>
    </row>
    <row r="25" spans="1:9" s="19" customFormat="1" ht="55.5" customHeight="1" thickTop="1" x14ac:dyDescent="0.25">
      <c r="A25" s="32" t="s">
        <v>36</v>
      </c>
      <c r="B25" s="68" t="e">
        <f>'GENERAL PAYROLL'!#REF!</f>
        <v>#REF!</v>
      </c>
      <c r="C25" s="33"/>
      <c r="D25" s="33"/>
      <c r="E25" s="34" t="s">
        <v>37</v>
      </c>
      <c r="F25" s="68" t="e">
        <f>'GENERAL PAYROLL'!#REF!</f>
        <v>#REF!</v>
      </c>
      <c r="G25" s="33"/>
      <c r="H25" s="33"/>
      <c r="I25" s="36"/>
    </row>
    <row r="26" spans="1:9" s="19" customFormat="1" ht="42" customHeight="1" x14ac:dyDescent="0.25">
      <c r="A26" s="32" t="s">
        <v>38</v>
      </c>
      <c r="B26" s="68" t="e">
        <f>'GENERAL PAYROLL'!#REF!</f>
        <v>#REF!</v>
      </c>
      <c r="C26" s="33"/>
      <c r="D26" s="33"/>
      <c r="E26" s="34" t="s">
        <v>39</v>
      </c>
      <c r="F26" s="68" t="e">
        <f>'GENERAL PAYROLL'!#REF!</f>
        <v>#REF!</v>
      </c>
      <c r="G26" s="33"/>
      <c r="H26" s="33"/>
      <c r="I26" s="36"/>
    </row>
    <row r="27" spans="1:9" s="19" customFormat="1" ht="53.25" customHeight="1" x14ac:dyDescent="0.25">
      <c r="A27" s="32" t="s">
        <v>40</v>
      </c>
      <c r="B27" s="68" t="e">
        <f>'GENERAL PAYROLL'!#REF!</f>
        <v>#REF!</v>
      </c>
      <c r="C27" s="33"/>
      <c r="D27" s="33"/>
      <c r="E27" s="34" t="s">
        <v>7</v>
      </c>
      <c r="F27" s="68" t="e">
        <f>'GENERAL PAYROLL'!#REF!</f>
        <v>#REF!</v>
      </c>
      <c r="G27" s="33"/>
      <c r="H27" s="33"/>
      <c r="I27" s="36"/>
    </row>
    <row r="28" spans="1:9" s="19" customFormat="1" ht="40.5" customHeight="1" x14ac:dyDescent="0.25">
      <c r="A28" s="32" t="s">
        <v>2</v>
      </c>
      <c r="B28" s="68" t="e">
        <f>'GENERAL PAYROLL'!#REF!</f>
        <v>#REF!</v>
      </c>
      <c r="C28" s="33"/>
      <c r="D28" s="33"/>
      <c r="E28" s="34" t="s">
        <v>64</v>
      </c>
      <c r="F28" s="68" t="e">
        <f>'GENERAL PAYROLL'!#REF!</f>
        <v>#REF!</v>
      </c>
      <c r="G28" s="33"/>
      <c r="H28" s="33"/>
      <c r="I28" s="36"/>
    </row>
    <row r="29" spans="1:9" ht="45.75" customHeight="1" x14ac:dyDescent="0.25">
      <c r="A29" s="32" t="s">
        <v>33</v>
      </c>
      <c r="B29" s="68" t="e">
        <f>'GENERAL PAYROLL'!#REF!</f>
        <v>#REF!</v>
      </c>
      <c r="C29" s="33"/>
      <c r="D29" s="33"/>
      <c r="E29" s="34" t="s">
        <v>81</v>
      </c>
      <c r="F29" s="68" t="e">
        <f>'GENERAL PAYROLL'!#REF!</f>
        <v>#REF!</v>
      </c>
      <c r="G29" s="33"/>
      <c r="H29" s="33"/>
      <c r="I29" s="36"/>
    </row>
    <row r="30" spans="1:9" ht="48.75" customHeight="1" x14ac:dyDescent="0.25">
      <c r="A30" s="32" t="s">
        <v>41</v>
      </c>
      <c r="B30" s="68" t="e">
        <f>SUM(B25:B29)</f>
        <v>#REF!</v>
      </c>
      <c r="C30" s="33"/>
      <c r="D30" s="33"/>
      <c r="E30" s="34" t="s">
        <v>42</v>
      </c>
      <c r="F30" s="68" t="e">
        <f>SUM(F25:F29)</f>
        <v>#REF!</v>
      </c>
      <c r="G30" s="33"/>
      <c r="H30" s="33"/>
      <c r="I30" s="36"/>
    </row>
    <row r="31" spans="1:9" ht="55.5" customHeight="1" x14ac:dyDescent="0.25">
      <c r="A31" s="32"/>
      <c r="B31" s="68"/>
      <c r="C31" s="33"/>
      <c r="D31" s="33"/>
      <c r="E31" s="33"/>
      <c r="F31" s="68"/>
      <c r="G31" s="33"/>
      <c r="H31" s="33"/>
      <c r="I31" s="36"/>
    </row>
    <row r="32" spans="1:9" ht="35.25" customHeight="1" x14ac:dyDescent="0.25">
      <c r="A32" s="34" t="s">
        <v>43</v>
      </c>
      <c r="B32" s="68" t="e">
        <f>(B30-F30)</f>
        <v>#REF!</v>
      </c>
      <c r="C32" s="33"/>
      <c r="D32" s="33"/>
      <c r="E32" s="33"/>
      <c r="F32" s="33"/>
      <c r="G32" s="33"/>
      <c r="H32" s="33"/>
      <c r="I32" s="36"/>
    </row>
    <row r="33" spans="1:9" ht="54" customHeight="1" x14ac:dyDescent="0.25">
      <c r="A33" s="43"/>
      <c r="B33" s="43"/>
      <c r="C33" s="44" t="s">
        <v>44</v>
      </c>
      <c r="D33" s="44" t="s">
        <v>66</v>
      </c>
      <c r="E33" s="43"/>
      <c r="F33" s="43"/>
      <c r="G33" s="43"/>
      <c r="H33" s="43"/>
      <c r="I33" s="45"/>
    </row>
    <row r="34" spans="1:9" s="19" customFormat="1" ht="54" customHeight="1" x14ac:dyDescent="0.25">
      <c r="A34" s="46"/>
      <c r="B34" s="46"/>
      <c r="C34" s="34"/>
      <c r="D34" s="34"/>
      <c r="E34" s="46"/>
      <c r="F34" s="46"/>
      <c r="G34" s="46"/>
      <c r="H34" s="46"/>
      <c r="I34" s="47"/>
    </row>
    <row r="35" spans="1:9" s="19" customFormat="1" ht="54" customHeight="1" x14ac:dyDescent="0.25">
      <c r="A35" s="46"/>
      <c r="B35" s="46"/>
      <c r="C35" s="34"/>
      <c r="D35" s="34"/>
      <c r="E35" s="46"/>
      <c r="F35" s="46"/>
      <c r="G35" s="46"/>
      <c r="H35" s="46"/>
      <c r="I35" s="47"/>
    </row>
    <row r="36" spans="1:9" s="19" customFormat="1" ht="54" customHeight="1" thickBot="1" x14ac:dyDescent="0.3">
      <c r="A36" s="22"/>
      <c r="B36" s="23" t="s">
        <v>73</v>
      </c>
      <c r="C36" s="24"/>
      <c r="D36" s="25"/>
      <c r="E36" s="25"/>
      <c r="F36" s="25"/>
      <c r="G36" s="25"/>
      <c r="H36" s="25"/>
      <c r="I36" s="26"/>
    </row>
    <row r="37" spans="1:9" s="19" customFormat="1" ht="54" customHeight="1" thickBot="1" x14ac:dyDescent="0.3">
      <c r="A37" s="27" t="str">
        <f>A20</f>
        <v>PAYSLIP FOR OCTOBER 2021</v>
      </c>
      <c r="B37" s="38"/>
      <c r="C37" s="29"/>
      <c r="D37" s="29"/>
      <c r="E37" s="29"/>
      <c r="F37" s="29"/>
      <c r="G37" s="29"/>
      <c r="H37" s="29"/>
      <c r="I37" s="39"/>
    </row>
    <row r="38" spans="1:9" s="19" customFormat="1" ht="54" customHeight="1" thickTop="1" x14ac:dyDescent="0.25">
      <c r="A38" s="32" t="s">
        <v>25</v>
      </c>
      <c r="B38" s="33" t="e">
        <f>'GENERAL PAYROLL'!#REF!</f>
        <v>#REF!</v>
      </c>
      <c r="C38" s="33"/>
      <c r="D38" s="33"/>
      <c r="E38" s="33"/>
      <c r="F38" s="33"/>
      <c r="G38" s="34" t="s">
        <v>26</v>
      </c>
      <c r="H38" s="35">
        <v>44228</v>
      </c>
      <c r="I38" s="36"/>
    </row>
    <row r="39" spans="1:9" s="19" customFormat="1" ht="54" customHeight="1" x14ac:dyDescent="0.25">
      <c r="A39" s="32" t="s">
        <v>27</v>
      </c>
      <c r="B39" s="33" t="s">
        <v>85</v>
      </c>
      <c r="C39" s="33"/>
      <c r="D39" s="33"/>
      <c r="E39" s="33"/>
      <c r="F39" s="33"/>
      <c r="G39" s="34" t="s">
        <v>28</v>
      </c>
      <c r="H39" s="33">
        <f>H22</f>
        <v>28</v>
      </c>
      <c r="I39" s="36"/>
    </row>
    <row r="40" spans="1:9" s="19" customFormat="1" ht="55.5" customHeight="1" thickBot="1" x14ac:dyDescent="0.3">
      <c r="A40" s="37" t="s">
        <v>29</v>
      </c>
      <c r="B40" s="29" t="e">
        <f>'GENERAL PAYROLL'!#REF!</f>
        <v>#REF!</v>
      </c>
      <c r="C40" s="29"/>
      <c r="D40" s="29"/>
      <c r="E40" s="29"/>
      <c r="F40" s="29"/>
      <c r="G40" s="38" t="s">
        <v>30</v>
      </c>
      <c r="H40" s="66" t="e">
        <f>'NET PAY'!#REF!</f>
        <v>#REF!</v>
      </c>
      <c r="I40" s="39"/>
    </row>
    <row r="41" spans="1:9" s="19" customFormat="1" ht="57.75" customHeight="1" thickTop="1" thickBot="1" x14ac:dyDescent="0.3">
      <c r="A41" s="40" t="s">
        <v>31</v>
      </c>
      <c r="B41" s="41" t="s">
        <v>32</v>
      </c>
      <c r="C41" s="41"/>
      <c r="D41" s="41"/>
      <c r="E41" s="41" t="s">
        <v>34</v>
      </c>
      <c r="F41" s="41" t="s">
        <v>35</v>
      </c>
      <c r="G41" s="41"/>
      <c r="H41" s="41"/>
      <c r="I41" s="42"/>
    </row>
    <row r="42" spans="1:9" s="19" customFormat="1" ht="54" customHeight="1" thickTop="1" x14ac:dyDescent="0.25">
      <c r="A42" s="32" t="s">
        <v>36</v>
      </c>
      <c r="B42" s="68" t="e">
        <f>'GENERAL PAYROLL'!#REF!</f>
        <v>#REF!</v>
      </c>
      <c r="C42" s="33"/>
      <c r="D42" s="33"/>
      <c r="E42" s="34" t="s">
        <v>37</v>
      </c>
      <c r="F42" s="68" t="e">
        <f>'GENERAL PAYROLL'!#REF!</f>
        <v>#REF!</v>
      </c>
      <c r="G42" s="33"/>
      <c r="H42" s="33"/>
      <c r="I42" s="36"/>
    </row>
    <row r="43" spans="1:9" s="19" customFormat="1" ht="53.25" customHeight="1" x14ac:dyDescent="0.25">
      <c r="A43" s="32" t="s">
        <v>38</v>
      </c>
      <c r="B43" s="68" t="e">
        <f>'GENERAL PAYROLL'!#REF!</f>
        <v>#REF!</v>
      </c>
      <c r="C43" s="33"/>
      <c r="D43" s="33"/>
      <c r="E43" s="34" t="s">
        <v>39</v>
      </c>
      <c r="F43" s="68" t="e">
        <f>'GENERAL PAYROLL'!#REF!</f>
        <v>#REF!</v>
      </c>
      <c r="G43" s="33"/>
      <c r="H43" s="33"/>
      <c r="I43" s="36"/>
    </row>
    <row r="44" spans="1:9" s="19" customFormat="1" ht="54" customHeight="1" x14ac:dyDescent="0.25">
      <c r="A44" s="32" t="s">
        <v>57</v>
      </c>
      <c r="B44" s="68" t="e">
        <f>'GENERAL PAYROLL'!#REF!</f>
        <v>#REF!</v>
      </c>
      <c r="C44" s="33"/>
      <c r="D44" s="33"/>
      <c r="E44" s="34" t="s">
        <v>7</v>
      </c>
      <c r="F44" s="68" t="e">
        <f>'GENERAL PAYROLL'!#REF!</f>
        <v>#REF!</v>
      </c>
      <c r="G44" s="33"/>
      <c r="H44" s="33"/>
      <c r="I44" s="36"/>
    </row>
    <row r="45" spans="1:9" s="19" customFormat="1" ht="54" customHeight="1" x14ac:dyDescent="0.25">
      <c r="A45" s="32" t="s">
        <v>2</v>
      </c>
      <c r="B45" s="68" t="e">
        <f>'GENERAL PAYROLL'!#REF!</f>
        <v>#REF!</v>
      </c>
      <c r="C45" s="33"/>
      <c r="D45" s="33"/>
      <c r="E45" s="34" t="s">
        <v>64</v>
      </c>
      <c r="F45" s="68">
        <v>0</v>
      </c>
      <c r="G45" s="33"/>
      <c r="H45" s="33"/>
      <c r="I45" s="36"/>
    </row>
    <row r="46" spans="1:9" ht="53.25" customHeight="1" x14ac:dyDescent="0.25">
      <c r="A46" s="32" t="s">
        <v>33</v>
      </c>
      <c r="B46" s="68" t="e">
        <f>'GENERAL PAYROLL'!#REF!</f>
        <v>#REF!</v>
      </c>
      <c r="C46" s="33"/>
      <c r="D46" s="33"/>
      <c r="E46" s="34"/>
      <c r="F46" s="68"/>
      <c r="G46" s="33"/>
      <c r="H46" s="33"/>
      <c r="I46" s="36"/>
    </row>
    <row r="47" spans="1:9" ht="44.25" customHeight="1" x14ac:dyDescent="0.25">
      <c r="A47" s="32" t="s">
        <v>59</v>
      </c>
      <c r="B47" s="68" t="e">
        <f>SUM(B42:B46)</f>
        <v>#REF!</v>
      </c>
      <c r="C47" s="33"/>
      <c r="D47" s="33"/>
      <c r="E47" s="34" t="s">
        <v>42</v>
      </c>
      <c r="F47" s="68" t="e">
        <f>SUM(F42:F45)</f>
        <v>#REF!</v>
      </c>
      <c r="G47" s="33"/>
      <c r="H47" s="33"/>
      <c r="I47" s="36"/>
    </row>
    <row r="48" spans="1:9" ht="35.25" customHeight="1" x14ac:dyDescent="0.25">
      <c r="A48" s="32"/>
      <c r="B48" s="68"/>
      <c r="C48" s="33"/>
      <c r="D48" s="33"/>
      <c r="E48" s="33"/>
      <c r="F48" s="33"/>
      <c r="G48" s="33"/>
      <c r="H48" s="33"/>
      <c r="I48" s="36"/>
    </row>
    <row r="49" spans="1:9" ht="55.5" customHeight="1" x14ac:dyDescent="0.25">
      <c r="A49" s="34" t="s">
        <v>43</v>
      </c>
      <c r="B49" s="68" t="e">
        <f>(B47-F47)</f>
        <v>#REF!</v>
      </c>
      <c r="C49" s="33"/>
      <c r="D49" s="33"/>
      <c r="E49" s="33"/>
      <c r="F49" s="33"/>
      <c r="G49" s="33"/>
      <c r="H49" s="33"/>
      <c r="I49" s="36"/>
    </row>
    <row r="50" spans="1:9" s="19" customFormat="1" ht="54" customHeight="1" x14ac:dyDescent="0.25">
      <c r="A50" s="43"/>
      <c r="B50" s="43"/>
      <c r="C50" s="44" t="s">
        <v>44</v>
      </c>
      <c r="D50" s="44" t="s">
        <v>66</v>
      </c>
      <c r="E50" s="43"/>
      <c r="F50" s="43"/>
      <c r="G50" s="43"/>
      <c r="H50" s="43"/>
      <c r="I50" s="45"/>
    </row>
    <row r="51" spans="1:9" s="19" customFormat="1" ht="54" customHeight="1" x14ac:dyDescent="0.25">
      <c r="A51" s="46"/>
      <c r="B51" s="46"/>
      <c r="C51" s="34"/>
      <c r="D51" s="34"/>
      <c r="E51" s="46"/>
      <c r="F51" s="46"/>
      <c r="G51" s="46"/>
      <c r="H51" s="46"/>
      <c r="I51" s="47"/>
    </row>
    <row r="52" spans="1:9" s="19" customFormat="1" ht="54" customHeight="1" thickBot="1" x14ac:dyDescent="0.3">
      <c r="A52" s="22"/>
      <c r="B52" s="23" t="s">
        <v>73</v>
      </c>
      <c r="C52" s="24"/>
      <c r="D52" s="25"/>
      <c r="E52" s="25"/>
      <c r="F52" s="25"/>
      <c r="G52" s="25"/>
      <c r="H52" s="25"/>
      <c r="I52" s="26"/>
    </row>
    <row r="53" spans="1:9" s="19" customFormat="1" ht="54" customHeight="1" thickBot="1" x14ac:dyDescent="0.3">
      <c r="A53" s="27" t="str">
        <f>A37</f>
        <v>PAYSLIP FOR OCTOBER 2021</v>
      </c>
      <c r="B53" s="28"/>
      <c r="C53" s="29"/>
      <c r="D53" s="30"/>
      <c r="E53" s="30"/>
      <c r="F53" s="30"/>
      <c r="G53" s="30"/>
      <c r="H53" s="30"/>
      <c r="I53" s="31"/>
    </row>
    <row r="54" spans="1:9" s="19" customFormat="1" ht="54" customHeight="1" thickTop="1" x14ac:dyDescent="0.25">
      <c r="A54" s="32" t="s">
        <v>25</v>
      </c>
      <c r="B54" s="33" t="e">
        <f>'GENERAL PAYROLL'!#REF!</f>
        <v>#REF!</v>
      </c>
      <c r="C54" s="33"/>
      <c r="D54" s="33"/>
      <c r="E54" s="33"/>
      <c r="F54" s="33"/>
      <c r="G54" s="34" t="s">
        <v>26</v>
      </c>
      <c r="H54" s="35">
        <v>44228</v>
      </c>
      <c r="I54" s="36"/>
    </row>
    <row r="55" spans="1:9" s="19" customFormat="1" ht="54" customHeight="1" x14ac:dyDescent="0.25">
      <c r="A55" s="32" t="s">
        <v>27</v>
      </c>
      <c r="B55" s="33" t="s">
        <v>85</v>
      </c>
      <c r="C55" s="33"/>
      <c r="D55" s="33"/>
      <c r="E55" s="33"/>
      <c r="F55" s="33"/>
      <c r="G55" s="34" t="s">
        <v>28</v>
      </c>
      <c r="H55" s="33">
        <f>H39</f>
        <v>28</v>
      </c>
      <c r="I55" s="36"/>
    </row>
    <row r="56" spans="1:9" s="19" customFormat="1" ht="54" customHeight="1" thickBot="1" x14ac:dyDescent="0.3">
      <c r="A56" s="37" t="s">
        <v>29</v>
      </c>
      <c r="B56" s="29" t="e">
        <f>'GENERAL PAYROLL'!#REF!</f>
        <v>#REF!</v>
      </c>
      <c r="C56" s="29"/>
      <c r="D56" s="29"/>
      <c r="E56" s="29"/>
      <c r="F56" s="29"/>
      <c r="G56" s="38" t="s">
        <v>30</v>
      </c>
      <c r="H56" s="66" t="e">
        <f>'NET PAY'!#REF!</f>
        <v>#REF!</v>
      </c>
      <c r="I56" s="39"/>
    </row>
    <row r="57" spans="1:9" s="19" customFormat="1" ht="61.5" customHeight="1" thickTop="1" thickBot="1" x14ac:dyDescent="0.3">
      <c r="A57" s="40" t="s">
        <v>31</v>
      </c>
      <c r="B57" s="41" t="s">
        <v>32</v>
      </c>
      <c r="C57" s="41"/>
      <c r="D57" s="41"/>
      <c r="E57" s="41" t="s">
        <v>34</v>
      </c>
      <c r="F57" s="41" t="s">
        <v>35</v>
      </c>
      <c r="G57" s="41"/>
      <c r="H57" s="41"/>
      <c r="I57" s="42"/>
    </row>
    <row r="58" spans="1:9" s="19" customFormat="1" ht="54" customHeight="1" thickTop="1" x14ac:dyDescent="0.25">
      <c r="A58" s="32" t="s">
        <v>36</v>
      </c>
      <c r="B58" s="68" t="e">
        <f>'GENERAL PAYROLL'!#REF!</f>
        <v>#REF!</v>
      </c>
      <c r="C58" s="33"/>
      <c r="D58" s="33"/>
      <c r="E58" s="34" t="s">
        <v>37</v>
      </c>
      <c r="F58" s="68" t="e">
        <f>'GENERAL PAYROLL'!#REF!</f>
        <v>#REF!</v>
      </c>
      <c r="G58" s="33"/>
      <c r="H58" s="33"/>
      <c r="I58" s="36"/>
    </row>
    <row r="59" spans="1:9" s="19" customFormat="1" ht="53.25" customHeight="1" x14ac:dyDescent="0.25">
      <c r="A59" s="32" t="s">
        <v>38</v>
      </c>
      <c r="B59" s="68" t="e">
        <f>'GENERAL PAYROLL'!#REF!</f>
        <v>#REF!</v>
      </c>
      <c r="C59" s="33"/>
      <c r="D59" s="33"/>
      <c r="E59" s="34" t="s">
        <v>39</v>
      </c>
      <c r="F59" s="68" t="e">
        <f>'GENERAL PAYROLL'!#REF!</f>
        <v>#REF!</v>
      </c>
      <c r="G59" s="33"/>
      <c r="H59" s="33"/>
      <c r="I59" s="36"/>
    </row>
    <row r="60" spans="1:9" s="19" customFormat="1" ht="54" customHeight="1" x14ac:dyDescent="0.25">
      <c r="A60" s="32" t="s">
        <v>57</v>
      </c>
      <c r="B60" s="68" t="e">
        <f>'GENERAL PAYROLL'!#REF!</f>
        <v>#REF!</v>
      </c>
      <c r="C60" s="33"/>
      <c r="D60" s="33"/>
      <c r="E60" s="34" t="s">
        <v>7</v>
      </c>
      <c r="F60" s="68" t="e">
        <f>'GENERAL PAYROLL'!#REF!</f>
        <v>#REF!</v>
      </c>
      <c r="G60" s="33"/>
      <c r="H60" s="33"/>
      <c r="I60" s="36"/>
    </row>
    <row r="61" spans="1:9" s="19" customFormat="1" ht="54" customHeight="1" x14ac:dyDescent="0.25">
      <c r="A61" s="32" t="s">
        <v>2</v>
      </c>
      <c r="B61" s="68" t="e">
        <f>'GENERAL PAYROLL'!#REF!</f>
        <v>#REF!</v>
      </c>
      <c r="C61" s="33"/>
      <c r="D61" s="33"/>
      <c r="E61" s="34" t="s">
        <v>64</v>
      </c>
      <c r="F61" s="68" t="e">
        <f>'GENERAL PAYROLL'!#REF!</f>
        <v>#REF!</v>
      </c>
      <c r="G61" s="33"/>
      <c r="H61" s="33"/>
      <c r="I61" s="36"/>
    </row>
    <row r="62" spans="1:9" ht="53.25" customHeight="1" x14ac:dyDescent="0.25">
      <c r="A62" s="32" t="s">
        <v>33</v>
      </c>
      <c r="B62" s="68" t="e">
        <f>'GENERAL PAYROLL'!#REF!</f>
        <v>#REF!</v>
      </c>
      <c r="C62" s="33"/>
      <c r="D62" s="33"/>
      <c r="E62" s="34"/>
      <c r="F62" s="68"/>
      <c r="G62" s="33"/>
      <c r="H62" s="33"/>
      <c r="I62" s="36"/>
    </row>
    <row r="63" spans="1:9" ht="53.25" customHeight="1" x14ac:dyDescent="0.25">
      <c r="A63" s="32" t="s">
        <v>59</v>
      </c>
      <c r="B63" s="68" t="e">
        <f>SUM(B58:B62)</f>
        <v>#REF!</v>
      </c>
      <c r="C63" s="33"/>
      <c r="D63" s="33"/>
      <c r="E63" s="34" t="s">
        <v>42</v>
      </c>
      <c r="F63" s="68" t="e">
        <f>SUM(F58:F61)</f>
        <v>#REF!</v>
      </c>
      <c r="G63" s="33"/>
      <c r="H63" s="33"/>
      <c r="I63" s="36"/>
    </row>
    <row r="64" spans="1:9" ht="35.25" customHeight="1" x14ac:dyDescent="0.25">
      <c r="A64" s="32"/>
      <c r="B64" s="68"/>
      <c r="C64" s="33"/>
      <c r="D64" s="33"/>
      <c r="E64" s="33"/>
      <c r="F64" s="33"/>
      <c r="G64" s="33"/>
      <c r="H64" s="33"/>
      <c r="I64" s="36"/>
    </row>
    <row r="65" spans="1:9" ht="35.25" customHeight="1" x14ac:dyDescent="0.25">
      <c r="A65" s="34" t="s">
        <v>43</v>
      </c>
      <c r="B65" s="68" t="e">
        <f>(B63-F63)</f>
        <v>#REF!</v>
      </c>
      <c r="C65" s="33"/>
      <c r="D65" s="33"/>
      <c r="E65" s="33"/>
      <c r="F65" s="33"/>
      <c r="G65" s="33"/>
      <c r="H65" s="33"/>
      <c r="I65" s="36"/>
    </row>
    <row r="66" spans="1:9" ht="54" customHeight="1" x14ac:dyDescent="0.25">
      <c r="A66" s="43"/>
      <c r="B66" s="43"/>
      <c r="C66" s="44" t="s">
        <v>44</v>
      </c>
      <c r="D66" s="44" t="s">
        <v>67</v>
      </c>
      <c r="E66" s="43"/>
      <c r="F66" s="43"/>
      <c r="G66" s="43"/>
      <c r="H66" s="43"/>
      <c r="I66" s="45"/>
    </row>
    <row r="67" spans="1:9" s="19" customFormat="1" ht="54" customHeight="1" x14ac:dyDescent="0.25">
      <c r="A67" s="46"/>
      <c r="B67" s="46"/>
      <c r="C67" s="34"/>
      <c r="D67" s="34"/>
      <c r="E67" s="46"/>
      <c r="F67" s="46"/>
      <c r="G67" s="46"/>
      <c r="H67" s="46"/>
      <c r="I67" s="47"/>
    </row>
    <row r="68" spans="1:9" s="19" customFormat="1" ht="54" customHeight="1" x14ac:dyDescent="0.25">
      <c r="A68" s="46"/>
      <c r="B68" s="46"/>
      <c r="C68" s="34"/>
      <c r="D68" s="34"/>
      <c r="E68" s="46"/>
      <c r="F68" s="46"/>
      <c r="G68" s="46"/>
      <c r="H68" s="46"/>
      <c r="I68" s="47"/>
    </row>
    <row r="69" spans="1:9" s="19" customFormat="1" ht="54" customHeight="1" thickBot="1" x14ac:dyDescent="0.3">
      <c r="A69" s="22"/>
      <c r="B69" s="23" t="s">
        <v>74</v>
      </c>
      <c r="C69" s="24"/>
      <c r="D69" s="25"/>
      <c r="E69" s="25"/>
      <c r="F69" s="25"/>
      <c r="G69" s="25"/>
      <c r="H69" s="25"/>
      <c r="I69" s="26"/>
    </row>
    <row r="70" spans="1:9" s="19" customFormat="1" ht="54" customHeight="1" thickBot="1" x14ac:dyDescent="0.3">
      <c r="A70" s="27" t="s">
        <v>104</v>
      </c>
      <c r="B70" s="28"/>
      <c r="C70" s="29"/>
      <c r="D70" s="30"/>
      <c r="E70" s="30"/>
      <c r="F70" s="30"/>
      <c r="G70" s="30"/>
      <c r="H70" s="30"/>
      <c r="I70" s="31"/>
    </row>
    <row r="71" spans="1:9" s="19" customFormat="1" ht="54" customHeight="1" thickTop="1" x14ac:dyDescent="0.25">
      <c r="A71" s="32" t="s">
        <v>25</v>
      </c>
      <c r="B71" s="33" t="str">
        <f>'GENERAL PAYROLL'!B14</f>
        <v>GODWIN MWAKYANGWE</v>
      </c>
      <c r="C71" s="33"/>
      <c r="D71" s="33"/>
      <c r="E71" s="33"/>
      <c r="F71" s="33"/>
      <c r="G71" s="34" t="s">
        <v>26</v>
      </c>
      <c r="H71" s="35">
        <v>42899</v>
      </c>
      <c r="I71" s="36"/>
    </row>
    <row r="72" spans="1:9" s="19" customFormat="1" ht="54" customHeight="1" x14ac:dyDescent="0.25">
      <c r="A72" s="32" t="s">
        <v>27</v>
      </c>
      <c r="B72" s="33" t="s">
        <v>51</v>
      </c>
      <c r="C72" s="33"/>
      <c r="D72" s="33"/>
      <c r="E72" s="33"/>
      <c r="F72" s="33"/>
      <c r="G72" s="34" t="s">
        <v>28</v>
      </c>
      <c r="H72" s="33">
        <v>28</v>
      </c>
      <c r="I72" s="36"/>
    </row>
    <row r="73" spans="1:9" s="19" customFormat="1" ht="54" customHeight="1" thickBot="1" x14ac:dyDescent="0.3">
      <c r="A73" s="37" t="s">
        <v>29</v>
      </c>
      <c r="B73" s="29" t="e">
        <f>'GENERAL PAYROLL'!#REF!</f>
        <v>#REF!</v>
      </c>
      <c r="C73" s="29"/>
      <c r="D73" s="29"/>
      <c r="E73" s="29"/>
      <c r="F73" s="29"/>
      <c r="G73" s="38" t="s">
        <v>30</v>
      </c>
      <c r="H73" s="66">
        <f>'NET PAY'!C11</f>
        <v>203000184</v>
      </c>
      <c r="I73" s="39"/>
    </row>
    <row r="74" spans="1:9" s="19" customFormat="1" ht="62.25" customHeight="1" thickTop="1" thickBot="1" x14ac:dyDescent="0.3">
      <c r="A74" s="40" t="s">
        <v>31</v>
      </c>
      <c r="B74" s="41" t="s">
        <v>32</v>
      </c>
      <c r="C74" s="41"/>
      <c r="D74" s="41"/>
      <c r="E74" s="41" t="s">
        <v>34</v>
      </c>
      <c r="F74" s="41" t="s">
        <v>35</v>
      </c>
      <c r="G74" s="41"/>
      <c r="H74" s="41"/>
      <c r="I74" s="42"/>
    </row>
    <row r="75" spans="1:9" s="19" customFormat="1" ht="54" customHeight="1" thickTop="1" x14ac:dyDescent="0.25">
      <c r="A75" s="32" t="s">
        <v>36</v>
      </c>
      <c r="B75" s="68">
        <f>'GENERAL PAYROLL'!C14</f>
        <v>500000</v>
      </c>
      <c r="C75" s="33"/>
      <c r="D75" s="33"/>
      <c r="E75" s="34" t="s">
        <v>37</v>
      </c>
      <c r="F75" s="68">
        <f>'GENERAL PAYROLL'!E14</f>
        <v>50000</v>
      </c>
      <c r="G75" s="33"/>
      <c r="H75" s="33"/>
      <c r="I75" s="36"/>
    </row>
    <row r="76" spans="1:9" s="19" customFormat="1" ht="53.25" customHeight="1" x14ac:dyDescent="0.25">
      <c r="A76" s="32" t="s">
        <v>38</v>
      </c>
      <c r="B76" s="68" t="e">
        <f>'GENERAL PAYROLL'!#REF!</f>
        <v>#REF!</v>
      </c>
      <c r="C76" s="33"/>
      <c r="D76" s="33"/>
      <c r="E76" s="34" t="s">
        <v>39</v>
      </c>
      <c r="F76" s="68">
        <f>'GENERAL PAYROLL'!G14</f>
        <v>14400</v>
      </c>
      <c r="G76" s="33"/>
      <c r="H76" s="33"/>
      <c r="I76" s="36"/>
    </row>
    <row r="77" spans="1:9" s="19" customFormat="1" ht="54" customHeight="1" x14ac:dyDescent="0.25">
      <c r="A77" s="32" t="s">
        <v>57</v>
      </c>
      <c r="B77" s="68" t="e">
        <f>'GENERAL PAYROLL'!#REF!</f>
        <v>#REF!</v>
      </c>
      <c r="C77" s="33"/>
      <c r="D77" s="33"/>
      <c r="E77" s="34" t="s">
        <v>7</v>
      </c>
      <c r="F77" s="68" t="e">
        <f>'GENERAL PAYROLL'!#REF!</f>
        <v>#REF!</v>
      </c>
      <c r="G77" s="33"/>
      <c r="H77" s="33"/>
      <c r="I77" s="36"/>
    </row>
    <row r="78" spans="1:9" s="19" customFormat="1" ht="54" customHeight="1" x14ac:dyDescent="0.25">
      <c r="A78" s="32" t="s">
        <v>2</v>
      </c>
      <c r="B78" s="68" t="e">
        <f>'GENERAL PAYROLL'!#REF!</f>
        <v>#REF!</v>
      </c>
      <c r="C78" s="33"/>
      <c r="D78" s="33"/>
      <c r="E78" s="34" t="s">
        <v>64</v>
      </c>
      <c r="F78" s="68" t="e">
        <f>'GENERAL PAYROLL'!#REF!</f>
        <v>#REF!</v>
      </c>
      <c r="G78" s="33"/>
      <c r="H78" s="33"/>
      <c r="I78" s="36"/>
    </row>
    <row r="79" spans="1:9" ht="54" customHeight="1" x14ac:dyDescent="0.25">
      <c r="A79" s="32" t="s">
        <v>33</v>
      </c>
      <c r="B79" s="68" t="e">
        <f>'GENERAL PAYROLL'!#REF!</f>
        <v>#REF!</v>
      </c>
      <c r="C79" s="33"/>
      <c r="D79" s="33"/>
      <c r="E79" s="34"/>
      <c r="F79" s="68"/>
      <c r="G79" s="33"/>
      <c r="H79" s="33"/>
      <c r="I79" s="36"/>
    </row>
    <row r="80" spans="1:9" ht="35.25" customHeight="1" x14ac:dyDescent="0.25">
      <c r="A80" s="32" t="s">
        <v>59</v>
      </c>
      <c r="B80" s="68" t="e">
        <f>SUM(B75:B79)</f>
        <v>#REF!</v>
      </c>
      <c r="C80" s="33"/>
      <c r="D80" s="33"/>
      <c r="E80" s="34" t="s">
        <v>42</v>
      </c>
      <c r="F80" s="68" t="e">
        <f>SUM(F75:F78)</f>
        <v>#REF!</v>
      </c>
      <c r="G80" s="33"/>
      <c r="H80" s="33"/>
      <c r="I80" s="36"/>
    </row>
    <row r="81" spans="1:9" ht="35.25" customHeight="1" x14ac:dyDescent="0.25">
      <c r="A81" s="32"/>
      <c r="B81" s="68"/>
      <c r="C81" s="33"/>
      <c r="D81" s="33"/>
      <c r="E81" s="33"/>
      <c r="F81" s="68"/>
      <c r="G81" s="33"/>
      <c r="H81" s="33"/>
      <c r="I81" s="36"/>
    </row>
    <row r="82" spans="1:9" s="19" customFormat="1" ht="54" customHeight="1" x14ac:dyDescent="0.25">
      <c r="A82" s="34" t="s">
        <v>43</v>
      </c>
      <c r="B82" s="68" t="e">
        <f>(B80-F80)</f>
        <v>#REF!</v>
      </c>
      <c r="C82" s="33"/>
      <c r="D82" s="33"/>
      <c r="E82" s="33"/>
      <c r="F82" s="33"/>
      <c r="G82" s="33"/>
      <c r="H82" s="33"/>
      <c r="I82" s="36"/>
    </row>
    <row r="83" spans="1:9" s="19" customFormat="1" ht="54" customHeight="1" x14ac:dyDescent="0.25">
      <c r="A83" s="43"/>
      <c r="B83" s="43"/>
      <c r="C83" s="44" t="s">
        <v>44</v>
      </c>
      <c r="D83" s="44" t="s">
        <v>69</v>
      </c>
      <c r="E83" s="43"/>
      <c r="F83" s="43"/>
      <c r="G83" s="43"/>
      <c r="H83" s="43"/>
      <c r="I83" s="45"/>
    </row>
    <row r="84" spans="1:9" s="19" customFormat="1" ht="54" customHeight="1" x14ac:dyDescent="0.25">
      <c r="A84" s="46"/>
      <c r="B84" s="46"/>
      <c r="C84" s="34"/>
      <c r="D84" s="34"/>
      <c r="E84" s="46"/>
      <c r="F84" s="46"/>
      <c r="G84" s="46"/>
      <c r="H84" s="46"/>
      <c r="I84" s="47"/>
    </row>
    <row r="85" spans="1:9" s="19" customFormat="1" ht="54" customHeight="1" x14ac:dyDescent="0.25">
      <c r="A85" s="46"/>
      <c r="B85" s="46"/>
      <c r="C85" s="34"/>
      <c r="D85" s="34"/>
      <c r="E85" s="46"/>
      <c r="F85" s="46"/>
      <c r="G85" s="46"/>
      <c r="H85" s="46"/>
      <c r="I85" s="47"/>
    </row>
    <row r="86" spans="1:9" s="19" customFormat="1" ht="54" customHeight="1" x14ac:dyDescent="0.25">
      <c r="A86" s="46"/>
      <c r="B86" s="46"/>
      <c r="C86" s="34"/>
      <c r="D86" s="34"/>
      <c r="E86" s="46"/>
      <c r="F86" s="46"/>
      <c r="G86" s="46"/>
      <c r="H86" s="46"/>
      <c r="I86" s="47"/>
    </row>
    <row r="87" spans="1:9" s="19" customFormat="1" ht="54" customHeight="1" x14ac:dyDescent="0.25">
      <c r="A87" s="46"/>
      <c r="B87" s="46"/>
      <c r="C87" s="34"/>
      <c r="D87" s="34"/>
      <c r="E87" s="46"/>
      <c r="F87" s="46"/>
      <c r="G87" s="46"/>
      <c r="H87" s="46"/>
      <c r="I87" s="47"/>
    </row>
    <row r="88" spans="1:9" s="19" customFormat="1" ht="54" customHeight="1" thickBot="1" x14ac:dyDescent="0.3">
      <c r="A88" s="22"/>
      <c r="B88" s="23" t="s">
        <v>73</v>
      </c>
      <c r="C88" s="24"/>
      <c r="D88" s="25"/>
      <c r="E88" s="25"/>
      <c r="F88" s="25"/>
      <c r="G88" s="25"/>
      <c r="H88" s="25"/>
      <c r="I88" s="26"/>
    </row>
    <row r="89" spans="1:9" s="19" customFormat="1" ht="54" customHeight="1" thickBot="1" x14ac:dyDescent="0.3">
      <c r="A89" s="27" t="s">
        <v>104</v>
      </c>
      <c r="B89" s="28"/>
      <c r="C89" s="29"/>
      <c r="D89" s="30"/>
      <c r="E89" s="30"/>
      <c r="F89" s="30"/>
      <c r="G89" s="30"/>
      <c r="H89" s="30"/>
      <c r="I89" s="31"/>
    </row>
    <row r="90" spans="1:9" s="19" customFormat="1" ht="57" customHeight="1" thickTop="1" x14ac:dyDescent="0.25">
      <c r="A90" s="32" t="s">
        <v>25</v>
      </c>
      <c r="B90" s="33" t="str">
        <f>'GENERAL PAYROLL'!B7</f>
        <v xml:space="preserve">JUMA KIKUTI </v>
      </c>
      <c r="C90" s="33"/>
      <c r="D90" s="33"/>
      <c r="E90" s="33"/>
      <c r="F90" s="33"/>
      <c r="G90" s="34" t="s">
        <v>26</v>
      </c>
      <c r="H90" s="35">
        <v>41365</v>
      </c>
      <c r="I90" s="36"/>
    </row>
    <row r="91" spans="1:9" s="19" customFormat="1" ht="54" customHeight="1" x14ac:dyDescent="0.25">
      <c r="A91" s="32" t="s">
        <v>27</v>
      </c>
      <c r="B91" s="33" t="s">
        <v>47</v>
      </c>
      <c r="C91" s="33"/>
      <c r="D91" s="33"/>
      <c r="E91" s="33"/>
      <c r="F91" s="33"/>
      <c r="G91" s="34" t="s">
        <v>28</v>
      </c>
      <c r="H91" s="33">
        <f>H72</f>
        <v>28</v>
      </c>
      <c r="I91" s="36"/>
    </row>
    <row r="92" spans="1:9" s="19" customFormat="1" ht="54" customHeight="1" thickBot="1" x14ac:dyDescent="0.3">
      <c r="A92" s="37" t="s">
        <v>29</v>
      </c>
      <c r="B92" s="29" t="e">
        <f>'GENERAL PAYROLL'!#REF!</f>
        <v>#REF!</v>
      </c>
      <c r="C92" s="29"/>
      <c r="D92" s="29"/>
      <c r="E92" s="29"/>
      <c r="F92" s="29"/>
      <c r="G92" s="38" t="s">
        <v>30</v>
      </c>
      <c r="H92" s="66">
        <f>'NET PAY'!C4</f>
        <v>242000958</v>
      </c>
      <c r="I92" s="39"/>
    </row>
    <row r="93" spans="1:9" s="19" customFormat="1" ht="54" customHeight="1" thickTop="1" thickBot="1" x14ac:dyDescent="0.3">
      <c r="A93" s="40" t="s">
        <v>31</v>
      </c>
      <c r="B93" s="41" t="s">
        <v>32</v>
      </c>
      <c r="C93" s="41"/>
      <c r="D93" s="41"/>
      <c r="E93" s="41" t="s">
        <v>34</v>
      </c>
      <c r="F93" s="41" t="s">
        <v>35</v>
      </c>
      <c r="G93" s="41"/>
      <c r="H93" s="41"/>
      <c r="I93" s="42"/>
    </row>
    <row r="94" spans="1:9" s="19" customFormat="1" ht="54" customHeight="1" thickTop="1" x14ac:dyDescent="0.25">
      <c r="A94" s="32" t="s">
        <v>36</v>
      </c>
      <c r="B94" s="68">
        <f>'GENERAL PAYROLL'!C7</f>
        <v>250000</v>
      </c>
      <c r="C94" s="33"/>
      <c r="D94" s="33"/>
      <c r="E94" s="34" t="s">
        <v>37</v>
      </c>
      <c r="F94" s="68">
        <f>'GENERAL PAYROLL'!E7</f>
        <v>20000</v>
      </c>
      <c r="G94" s="33"/>
      <c r="H94" s="33"/>
      <c r="I94" s="36"/>
    </row>
    <row r="95" spans="1:9" ht="53.25" customHeight="1" x14ac:dyDescent="0.25">
      <c r="A95" s="32" t="s">
        <v>38</v>
      </c>
      <c r="B95" s="68" t="e">
        <f>'GENERAL PAYROLL'!#REF!</f>
        <v>#REF!</v>
      </c>
      <c r="C95" s="33"/>
      <c r="D95" s="33"/>
      <c r="E95" s="34" t="s">
        <v>39</v>
      </c>
      <c r="F95" s="68">
        <f>'GENERAL PAYROLL'!G7</f>
        <v>0</v>
      </c>
      <c r="G95" s="33"/>
      <c r="H95" s="33"/>
      <c r="I95" s="36"/>
    </row>
    <row r="96" spans="1:9" ht="54" customHeight="1" x14ac:dyDescent="0.25">
      <c r="A96" s="32" t="s">
        <v>57</v>
      </c>
      <c r="B96" s="68" t="e">
        <f>'GENERAL PAYROLL'!#REF!</f>
        <v>#REF!</v>
      </c>
      <c r="C96" s="33"/>
      <c r="D96" s="33"/>
      <c r="E96" s="34" t="s">
        <v>7</v>
      </c>
      <c r="F96" s="68" t="e">
        <f>'GENERAL PAYROLL'!#REF!</f>
        <v>#REF!</v>
      </c>
      <c r="G96" s="33"/>
      <c r="H96" s="33"/>
      <c r="I96" s="36"/>
    </row>
    <row r="97" spans="1:9" ht="35.25" customHeight="1" x14ac:dyDescent="0.25">
      <c r="A97" s="32" t="s">
        <v>2</v>
      </c>
      <c r="B97" s="68" t="e">
        <f>'GENERAL PAYROLL'!#REF!</f>
        <v>#REF!</v>
      </c>
      <c r="C97" s="33"/>
      <c r="D97" s="33"/>
      <c r="E97" s="34" t="s">
        <v>64</v>
      </c>
      <c r="F97" s="68" t="e">
        <f>'GENERAL PAYROLL'!#REF!</f>
        <v>#REF!</v>
      </c>
      <c r="G97" s="33"/>
      <c r="H97" s="33"/>
      <c r="I97" s="36"/>
    </row>
    <row r="98" spans="1:9" ht="35.25" customHeight="1" x14ac:dyDescent="0.25">
      <c r="A98" s="32" t="s">
        <v>33</v>
      </c>
      <c r="B98" s="68" t="e">
        <f>'GENERAL PAYROLL'!#REF!</f>
        <v>#REF!</v>
      </c>
      <c r="C98" s="33"/>
      <c r="D98" s="33"/>
      <c r="E98" s="34"/>
      <c r="F98" s="68"/>
      <c r="G98" s="33"/>
      <c r="H98" s="33"/>
      <c r="I98" s="36"/>
    </row>
    <row r="99" spans="1:9" ht="54" customHeight="1" x14ac:dyDescent="0.25">
      <c r="A99" s="32" t="s">
        <v>59</v>
      </c>
      <c r="B99" s="68" t="e">
        <f>SUM(B94:B98)</f>
        <v>#REF!</v>
      </c>
      <c r="C99" s="33"/>
      <c r="D99" s="33"/>
      <c r="E99" s="34" t="s">
        <v>42</v>
      </c>
      <c r="F99" s="68" t="e">
        <f>SUM(F94:F97)</f>
        <v>#REF!</v>
      </c>
      <c r="G99" s="33"/>
      <c r="H99" s="33"/>
      <c r="I99" s="36"/>
    </row>
    <row r="100" spans="1:9" ht="54" customHeight="1" x14ac:dyDescent="0.25">
      <c r="A100" s="32"/>
      <c r="B100" s="68"/>
      <c r="C100" s="33"/>
      <c r="D100" s="33"/>
      <c r="E100" s="33"/>
      <c r="F100" s="68"/>
      <c r="G100" s="33"/>
      <c r="H100" s="33"/>
      <c r="I100" s="36"/>
    </row>
    <row r="101" spans="1:9" s="19" customFormat="1" ht="54" customHeight="1" x14ac:dyDescent="0.25">
      <c r="A101" s="34" t="s">
        <v>43</v>
      </c>
      <c r="B101" s="68" t="e">
        <f>(B99-F99)</f>
        <v>#REF!</v>
      </c>
      <c r="C101" s="33"/>
      <c r="D101" s="33"/>
      <c r="E101" s="33"/>
      <c r="F101" s="33"/>
      <c r="G101" s="33"/>
      <c r="H101" s="33"/>
      <c r="I101" s="36"/>
    </row>
    <row r="102" spans="1:9" s="19" customFormat="1" ht="54" customHeight="1" x14ac:dyDescent="0.25">
      <c r="A102" s="43"/>
      <c r="B102" s="69"/>
      <c r="C102" s="44" t="s">
        <v>44</v>
      </c>
      <c r="D102" s="44" t="s">
        <v>68</v>
      </c>
      <c r="E102" s="43"/>
      <c r="F102" s="43"/>
      <c r="G102" s="43"/>
      <c r="H102" s="43"/>
      <c r="I102" s="45"/>
    </row>
    <row r="103" spans="1:9" s="19" customFormat="1" ht="54" customHeight="1" x14ac:dyDescent="0.25">
      <c r="A103" s="46"/>
      <c r="B103" s="46"/>
      <c r="C103" s="34"/>
      <c r="D103" s="34"/>
      <c r="E103" s="46"/>
      <c r="F103" s="46"/>
      <c r="G103" s="46"/>
      <c r="H103" s="46"/>
      <c r="I103" s="47"/>
    </row>
    <row r="104" spans="1:9" s="19" customFormat="1" ht="54" customHeight="1" x14ac:dyDescent="0.25">
      <c r="A104" s="46"/>
      <c r="B104" s="46"/>
      <c r="C104" s="34"/>
      <c r="D104" s="34"/>
      <c r="E104" s="46"/>
      <c r="F104" s="46"/>
      <c r="G104" s="46"/>
      <c r="H104" s="46"/>
      <c r="I104" s="47"/>
    </row>
    <row r="105" spans="1:9" s="19" customFormat="1" ht="54" customHeight="1" x14ac:dyDescent="0.25">
      <c r="A105" s="46"/>
      <c r="B105" s="46"/>
      <c r="C105" s="34"/>
      <c r="D105" s="34"/>
      <c r="E105" s="46"/>
      <c r="F105" s="46"/>
      <c r="G105" s="46"/>
      <c r="H105" s="46"/>
      <c r="I105" s="47"/>
    </row>
    <row r="106" spans="1:9" s="19" customFormat="1" ht="54" customHeight="1" x14ac:dyDescent="0.25">
      <c r="A106" s="46"/>
      <c r="B106" s="46"/>
      <c r="C106" s="34"/>
      <c r="D106" s="34"/>
      <c r="E106" s="46"/>
      <c r="F106" s="46"/>
      <c r="G106" s="46"/>
      <c r="H106" s="46"/>
      <c r="I106" s="47"/>
    </row>
    <row r="107" spans="1:9" s="19" customFormat="1" ht="60" customHeight="1" thickBot="1" x14ac:dyDescent="0.3">
      <c r="A107" s="22"/>
      <c r="B107" s="23" t="s">
        <v>73</v>
      </c>
      <c r="C107" s="24"/>
      <c r="D107" s="25"/>
      <c r="E107" s="25"/>
      <c r="F107" s="25"/>
      <c r="G107" s="25"/>
      <c r="H107" s="25"/>
      <c r="I107" s="26"/>
    </row>
    <row r="108" spans="1:9" s="19" customFormat="1" ht="48.75" customHeight="1" thickBot="1" x14ac:dyDescent="0.3">
      <c r="A108" s="27" t="e">
        <f>#REF!</f>
        <v>#REF!</v>
      </c>
      <c r="B108" s="28"/>
      <c r="C108" s="29"/>
      <c r="D108" s="30"/>
      <c r="E108" s="30"/>
      <c r="F108" s="30"/>
      <c r="G108" s="30"/>
      <c r="H108" s="30"/>
      <c r="I108" s="31"/>
    </row>
    <row r="109" spans="1:9" s="19" customFormat="1" ht="54" customHeight="1" thickTop="1" x14ac:dyDescent="0.25">
      <c r="A109" s="32" t="s">
        <v>25</v>
      </c>
      <c r="B109" s="33" t="e">
        <f>'GENERAL PAYROLL'!#REF!</f>
        <v>#REF!</v>
      </c>
      <c r="C109" s="33"/>
      <c r="D109" s="33"/>
      <c r="E109" s="33"/>
      <c r="F109" s="33"/>
      <c r="G109" s="34" t="s">
        <v>26</v>
      </c>
      <c r="H109" s="35">
        <v>41708</v>
      </c>
      <c r="I109" s="36"/>
    </row>
    <row r="110" spans="1:9" s="19" customFormat="1" ht="54" customHeight="1" x14ac:dyDescent="0.25">
      <c r="A110" s="32" t="s">
        <v>27</v>
      </c>
      <c r="B110" s="33" t="s">
        <v>49</v>
      </c>
      <c r="C110" s="33"/>
      <c r="D110" s="33"/>
      <c r="E110" s="33"/>
      <c r="F110" s="33"/>
      <c r="G110" s="34" t="s">
        <v>28</v>
      </c>
      <c r="H110" s="33">
        <v>28</v>
      </c>
      <c r="I110" s="36"/>
    </row>
    <row r="111" spans="1:9" s="19" customFormat="1" ht="54" customHeight="1" thickBot="1" x14ac:dyDescent="0.3">
      <c r="A111" s="37" t="s">
        <v>29</v>
      </c>
      <c r="B111" s="29" t="e">
        <f>'GENERAL PAYROLL'!#REF!</f>
        <v>#REF!</v>
      </c>
      <c r="C111" s="29"/>
      <c r="D111" s="29"/>
      <c r="E111" s="29"/>
      <c r="F111" s="29"/>
      <c r="G111" s="38" t="s">
        <v>30</v>
      </c>
      <c r="H111" s="66">
        <f>'NET PAY'!C6</f>
        <v>243003709</v>
      </c>
      <c r="I111" s="39"/>
    </row>
    <row r="112" spans="1:9" s="19" customFormat="1" ht="55.5" customHeight="1" thickTop="1" thickBot="1" x14ac:dyDescent="0.3">
      <c r="A112" s="40" t="s">
        <v>31</v>
      </c>
      <c r="B112" s="41" t="s">
        <v>32</v>
      </c>
      <c r="C112" s="41"/>
      <c r="D112" s="41"/>
      <c r="E112" s="41" t="s">
        <v>34</v>
      </c>
      <c r="F112" s="41" t="s">
        <v>35</v>
      </c>
      <c r="G112" s="41"/>
      <c r="H112" s="41"/>
      <c r="I112" s="42"/>
    </row>
    <row r="113" spans="1:9" s="19" customFormat="1" ht="55.5" customHeight="1" thickTop="1" x14ac:dyDescent="0.25">
      <c r="A113" s="32" t="s">
        <v>36</v>
      </c>
      <c r="B113" s="68" t="e">
        <f>'GENERAL PAYROLL'!#REF!</f>
        <v>#REF!</v>
      </c>
      <c r="C113" s="33"/>
      <c r="D113" s="33"/>
      <c r="E113" s="34" t="s">
        <v>37</v>
      </c>
      <c r="F113" s="68" t="e">
        <f>'GENERAL PAYROLL'!#REF!</f>
        <v>#REF!</v>
      </c>
      <c r="G113" s="33"/>
      <c r="H113" s="33"/>
      <c r="I113" s="36"/>
    </row>
    <row r="114" spans="1:9" s="19" customFormat="1" ht="55.5" customHeight="1" x14ac:dyDescent="0.25">
      <c r="A114" s="32" t="s">
        <v>38</v>
      </c>
      <c r="B114" s="68" t="e">
        <f>'GENERAL PAYROLL'!#REF!</f>
        <v>#REF!</v>
      </c>
      <c r="C114" s="33"/>
      <c r="D114" s="33"/>
      <c r="E114" s="34" t="s">
        <v>39</v>
      </c>
      <c r="F114" s="68" t="e">
        <f>'GENERAL PAYROLL'!#REF!</f>
        <v>#REF!</v>
      </c>
      <c r="G114" s="33"/>
      <c r="H114" s="33"/>
      <c r="I114" s="36"/>
    </row>
    <row r="115" spans="1:9" s="19" customFormat="1" ht="55.5" customHeight="1" x14ac:dyDescent="0.25">
      <c r="A115" s="32" t="s">
        <v>57</v>
      </c>
      <c r="B115" s="68" t="e">
        <f>'GENERAL PAYROLL'!#REF!</f>
        <v>#REF!</v>
      </c>
      <c r="C115" s="33"/>
      <c r="D115" s="33"/>
      <c r="E115" s="34" t="s">
        <v>7</v>
      </c>
      <c r="F115" s="68" t="e">
        <f>'GENERAL PAYROLL'!#REF!</f>
        <v>#REF!</v>
      </c>
      <c r="G115" s="33"/>
      <c r="H115" s="33"/>
      <c r="I115" s="36"/>
    </row>
    <row r="116" spans="1:9" ht="45" customHeight="1" x14ac:dyDescent="0.25">
      <c r="A116" s="32" t="s">
        <v>2</v>
      </c>
      <c r="B116" s="68" t="e">
        <f>'GENERAL PAYROLL'!#REF!</f>
        <v>#REF!</v>
      </c>
      <c r="C116" s="33"/>
      <c r="D116" s="33"/>
      <c r="E116" s="34" t="s">
        <v>64</v>
      </c>
      <c r="F116" s="68" t="e">
        <f>'GENERAL PAYROLL'!#REF!</f>
        <v>#REF!</v>
      </c>
      <c r="G116" s="33"/>
      <c r="H116" s="33"/>
      <c r="I116" s="36"/>
    </row>
    <row r="117" spans="1:9" ht="35.25" customHeight="1" x14ac:dyDescent="0.25">
      <c r="A117" s="32" t="s">
        <v>33</v>
      </c>
      <c r="B117" s="68" t="e">
        <f>'GENERAL PAYROLL'!#REF!</f>
        <v>#REF!</v>
      </c>
      <c r="C117" s="33"/>
      <c r="D117" s="33"/>
      <c r="E117" s="34"/>
      <c r="F117" s="68"/>
      <c r="G117" s="33"/>
      <c r="H117" s="33"/>
      <c r="I117" s="36"/>
    </row>
    <row r="118" spans="1:9" ht="54" customHeight="1" x14ac:dyDescent="0.25">
      <c r="A118" s="32" t="s">
        <v>59</v>
      </c>
      <c r="B118" s="68" t="e">
        <f>SUM(B113:B117)</f>
        <v>#REF!</v>
      </c>
      <c r="C118" s="33"/>
      <c r="D118" s="33"/>
      <c r="E118" s="34" t="s">
        <v>42</v>
      </c>
      <c r="F118" s="68" t="e">
        <f>SUM(F113:F116)</f>
        <v>#REF!</v>
      </c>
      <c r="G118" s="33"/>
      <c r="H118" s="33"/>
      <c r="I118" s="36"/>
    </row>
    <row r="119" spans="1:9" ht="54" customHeight="1" x14ac:dyDescent="0.25">
      <c r="A119" s="32"/>
      <c r="B119" s="68"/>
      <c r="C119" s="33"/>
      <c r="D119" s="33"/>
      <c r="E119" s="33"/>
      <c r="F119" s="33"/>
      <c r="G119" s="33"/>
      <c r="H119" s="33"/>
      <c r="I119" s="36"/>
    </row>
    <row r="120" spans="1:9" s="19" customFormat="1" ht="54" customHeight="1" x14ac:dyDescent="0.25">
      <c r="A120" s="34" t="s">
        <v>43</v>
      </c>
      <c r="B120" s="68" t="e">
        <f>(B118-F118)</f>
        <v>#REF!</v>
      </c>
      <c r="C120" s="33"/>
      <c r="D120" s="33"/>
      <c r="E120" s="33"/>
      <c r="F120" s="33"/>
      <c r="G120" s="33"/>
      <c r="H120" s="33"/>
      <c r="I120" s="36"/>
    </row>
    <row r="121" spans="1:9" s="19" customFormat="1" ht="54" customHeight="1" x14ac:dyDescent="0.25">
      <c r="A121" s="43"/>
      <c r="B121" s="43"/>
      <c r="C121" s="44" t="s">
        <v>44</v>
      </c>
      <c r="D121" s="44" t="s">
        <v>65</v>
      </c>
      <c r="E121" s="43"/>
      <c r="F121" s="43"/>
      <c r="G121" s="43"/>
      <c r="H121" s="43"/>
      <c r="I121" s="45"/>
    </row>
    <row r="122" spans="1:9" s="19" customFormat="1" ht="54" customHeight="1" x14ac:dyDescent="0.25">
      <c r="A122" s="46"/>
      <c r="B122" s="46"/>
      <c r="C122" s="34"/>
      <c r="D122" s="34"/>
      <c r="E122" s="46"/>
      <c r="F122" s="46"/>
      <c r="G122" s="46"/>
      <c r="H122" s="46"/>
      <c r="I122" s="47"/>
    </row>
    <row r="123" spans="1:9" s="19" customFormat="1" ht="54" customHeight="1" x14ac:dyDescent="0.25">
      <c r="A123" s="46"/>
      <c r="B123" s="46"/>
      <c r="C123" s="34"/>
      <c r="D123" s="34"/>
      <c r="E123" s="46"/>
      <c r="F123" s="46"/>
      <c r="G123" s="46"/>
      <c r="H123" s="46"/>
      <c r="I123" s="47"/>
    </row>
    <row r="124" spans="1:9" s="19" customFormat="1" ht="54" customHeight="1" x14ac:dyDescent="0.25">
      <c r="A124" s="46"/>
      <c r="B124" s="46"/>
      <c r="C124" s="34"/>
      <c r="D124" s="34"/>
      <c r="E124" s="46"/>
      <c r="F124" s="46"/>
      <c r="G124" s="46"/>
      <c r="H124" s="46"/>
      <c r="I124" s="47"/>
    </row>
    <row r="125" spans="1:9" s="19" customFormat="1" ht="54" customHeight="1" x14ac:dyDescent="0.25">
      <c r="A125" s="46"/>
      <c r="B125" s="46"/>
      <c r="C125" s="34"/>
      <c r="D125" s="34"/>
      <c r="E125" s="46"/>
      <c r="F125" s="46"/>
      <c r="G125" s="46"/>
      <c r="H125" s="46"/>
      <c r="I125" s="47"/>
    </row>
    <row r="126" spans="1:9" s="19" customFormat="1" ht="59.25" customHeight="1" thickBot="1" x14ac:dyDescent="0.3">
      <c r="A126" s="22"/>
      <c r="B126" s="23" t="s">
        <v>73</v>
      </c>
      <c r="C126" s="24"/>
      <c r="D126" s="25"/>
      <c r="E126" s="25"/>
      <c r="F126" s="25"/>
      <c r="G126" s="25"/>
      <c r="H126" s="25"/>
      <c r="I126" s="26"/>
    </row>
    <row r="127" spans="1:9" s="19" customFormat="1" ht="47.25" customHeight="1" thickBot="1" x14ac:dyDescent="0.3">
      <c r="A127" s="27" t="e">
        <f>A108</f>
        <v>#REF!</v>
      </c>
      <c r="B127" s="28"/>
      <c r="C127" s="29"/>
      <c r="D127" s="30"/>
      <c r="E127" s="30"/>
      <c r="F127" s="30"/>
      <c r="G127" s="30"/>
      <c r="H127" s="30"/>
      <c r="I127" s="31"/>
    </row>
    <row r="128" spans="1:9" s="19" customFormat="1" ht="54" customHeight="1" thickTop="1" x14ac:dyDescent="0.25">
      <c r="A128" s="32" t="s">
        <v>25</v>
      </c>
      <c r="B128" s="33" t="str">
        <f>'GENERAL PAYROLL'!B13</f>
        <v>PETER SAMWEL</v>
      </c>
      <c r="C128" s="33"/>
      <c r="D128" s="33"/>
      <c r="E128" s="33"/>
      <c r="F128" s="33"/>
      <c r="G128" s="34" t="s">
        <v>26</v>
      </c>
      <c r="H128" s="35">
        <v>42186</v>
      </c>
      <c r="I128" s="36"/>
    </row>
    <row r="129" spans="1:9" s="19" customFormat="1" ht="21.75" customHeight="1" x14ac:dyDescent="0.25">
      <c r="A129" s="32" t="s">
        <v>27</v>
      </c>
      <c r="B129" s="33" t="s">
        <v>51</v>
      </c>
      <c r="C129" s="33"/>
      <c r="D129" s="33"/>
      <c r="E129" s="33"/>
      <c r="F129" s="33"/>
      <c r="G129" s="34" t="s">
        <v>28</v>
      </c>
      <c r="H129" s="33">
        <f>H110</f>
        <v>28</v>
      </c>
      <c r="I129" s="36"/>
    </row>
    <row r="130" spans="1:9" s="19" customFormat="1" ht="54" customHeight="1" thickBot="1" x14ac:dyDescent="0.3">
      <c r="A130" s="37" t="s">
        <v>29</v>
      </c>
      <c r="B130" s="29" t="e">
        <f>'GENERAL PAYROLL'!#REF!</f>
        <v>#REF!</v>
      </c>
      <c r="C130" s="29"/>
      <c r="D130" s="29"/>
      <c r="E130" s="29"/>
      <c r="F130" s="29"/>
      <c r="G130" s="38" t="s">
        <v>30</v>
      </c>
      <c r="H130" s="66" t="e">
        <f>'NET PAY'!#REF!</f>
        <v>#REF!</v>
      </c>
      <c r="I130" s="39"/>
    </row>
    <row r="131" spans="1:9" s="19" customFormat="1" ht="54" customHeight="1" thickTop="1" thickBot="1" x14ac:dyDescent="0.3">
      <c r="A131" s="40" t="s">
        <v>31</v>
      </c>
      <c r="B131" s="41" t="s">
        <v>32</v>
      </c>
      <c r="C131" s="41"/>
      <c r="D131" s="41"/>
      <c r="E131" s="41" t="s">
        <v>34</v>
      </c>
      <c r="F131" s="41" t="s">
        <v>35</v>
      </c>
      <c r="G131" s="41"/>
      <c r="H131" s="41"/>
      <c r="I131" s="42"/>
    </row>
    <row r="132" spans="1:9" ht="43.5" customHeight="1" thickTop="1" x14ac:dyDescent="0.25">
      <c r="A132" s="32" t="s">
        <v>36</v>
      </c>
      <c r="B132" s="68">
        <f>'GENERAL PAYROLL'!C13</f>
        <v>650000</v>
      </c>
      <c r="C132" s="33"/>
      <c r="D132" s="33"/>
      <c r="E132" s="34" t="s">
        <v>37</v>
      </c>
      <c r="F132" s="68">
        <f>'GENERAL PAYROLL'!E13</f>
        <v>65000</v>
      </c>
      <c r="G132" s="33"/>
      <c r="H132" s="33"/>
      <c r="I132" s="36"/>
    </row>
    <row r="133" spans="1:9" s="19" customFormat="1" ht="54" customHeight="1" x14ac:dyDescent="0.25">
      <c r="A133" s="32" t="s">
        <v>38</v>
      </c>
      <c r="B133" s="68" t="e">
        <f>'GENERAL PAYROLL'!#REF!</f>
        <v>#REF!</v>
      </c>
      <c r="C133" s="33"/>
      <c r="D133" s="33"/>
      <c r="E133" s="34" t="s">
        <v>39</v>
      </c>
      <c r="F133" s="68">
        <f>'GENERAL PAYROLL'!G13</f>
        <v>33000</v>
      </c>
      <c r="G133" s="33"/>
      <c r="H133" s="33"/>
      <c r="I133" s="36"/>
    </row>
    <row r="134" spans="1:9" ht="35.25" customHeight="1" x14ac:dyDescent="0.25">
      <c r="A134" s="32" t="s">
        <v>57</v>
      </c>
      <c r="B134" s="68" t="e">
        <f>'GENERAL PAYROLL'!#REF!</f>
        <v>#REF!</v>
      </c>
      <c r="C134" s="33"/>
      <c r="D134" s="33"/>
      <c r="E134" s="34" t="s">
        <v>7</v>
      </c>
      <c r="F134" s="68" t="e">
        <f>'GENERAL PAYROLL'!#REF!</f>
        <v>#REF!</v>
      </c>
      <c r="G134" s="33"/>
      <c r="H134" s="33"/>
      <c r="I134" s="36"/>
    </row>
    <row r="135" spans="1:9" ht="41.25" customHeight="1" x14ac:dyDescent="0.25">
      <c r="A135" s="32" t="s">
        <v>2</v>
      </c>
      <c r="B135" s="68" t="e">
        <f>'GENERAL PAYROLL'!#REF!</f>
        <v>#REF!</v>
      </c>
      <c r="C135" s="33"/>
      <c r="D135" s="33"/>
      <c r="E135" s="34" t="s">
        <v>64</v>
      </c>
      <c r="F135" s="68" t="e">
        <f>'GENERAL PAYROLL'!#REF!</f>
        <v>#REF!</v>
      </c>
      <c r="G135" s="33"/>
      <c r="H135" s="33"/>
      <c r="I135" s="36"/>
    </row>
    <row r="136" spans="1:9" ht="35.25" customHeight="1" x14ac:dyDescent="0.25">
      <c r="A136" s="32" t="s">
        <v>33</v>
      </c>
      <c r="B136" s="68" t="e">
        <f>'GENERAL PAYROLL'!#REF!</f>
        <v>#REF!</v>
      </c>
      <c r="C136" s="33"/>
      <c r="D136" s="33"/>
      <c r="E136" s="34"/>
      <c r="F136" s="68"/>
      <c r="G136" s="33"/>
      <c r="H136" s="33"/>
      <c r="I136" s="36"/>
    </row>
    <row r="137" spans="1:9" ht="52.5" customHeight="1" x14ac:dyDescent="0.25">
      <c r="A137" s="32" t="s">
        <v>59</v>
      </c>
      <c r="B137" s="68" t="e">
        <f>SUM(B132:B136)</f>
        <v>#REF!</v>
      </c>
      <c r="C137" s="33"/>
      <c r="D137" s="33"/>
      <c r="E137" s="34" t="s">
        <v>42</v>
      </c>
      <c r="F137" s="68" t="e">
        <f>SUM(F132:F135)</f>
        <v>#REF!</v>
      </c>
      <c r="G137" s="33"/>
      <c r="H137" s="33"/>
      <c r="I137" s="36"/>
    </row>
    <row r="138" spans="1:9" ht="54" customHeight="1" x14ac:dyDescent="0.25">
      <c r="A138" s="32"/>
      <c r="B138" s="68"/>
      <c r="C138" s="33"/>
      <c r="D138" s="33"/>
      <c r="E138" s="33"/>
      <c r="F138" s="33"/>
      <c r="G138" s="33"/>
      <c r="H138" s="33"/>
      <c r="I138" s="36"/>
    </row>
    <row r="139" spans="1:9" s="19" customFormat="1" ht="54" customHeight="1" x14ac:dyDescent="0.25">
      <c r="A139" s="34" t="s">
        <v>43</v>
      </c>
      <c r="B139" s="68" t="e">
        <f>(B137-F137)</f>
        <v>#REF!</v>
      </c>
      <c r="C139" s="33"/>
      <c r="D139" s="33"/>
      <c r="E139" s="33"/>
      <c r="F139" s="33"/>
      <c r="G139" s="33"/>
      <c r="H139" s="33"/>
      <c r="I139" s="36"/>
    </row>
    <row r="140" spans="1:9" s="19" customFormat="1" ht="54" customHeight="1" x14ac:dyDescent="0.25">
      <c r="A140" s="43"/>
      <c r="B140" s="43"/>
      <c r="C140" s="44" t="s">
        <v>44</v>
      </c>
      <c r="D140" s="44" t="s">
        <v>66</v>
      </c>
      <c r="E140" s="43"/>
      <c r="F140" s="43"/>
      <c r="G140" s="43"/>
      <c r="H140" s="43"/>
      <c r="I140" s="45"/>
    </row>
    <row r="141" spans="1:9" s="19" customFormat="1" ht="54" customHeight="1" x14ac:dyDescent="0.25">
      <c r="A141" s="46"/>
      <c r="B141" s="46"/>
      <c r="C141" s="34"/>
      <c r="D141" s="34"/>
      <c r="E141" s="46"/>
      <c r="F141" s="46"/>
      <c r="G141" s="46"/>
      <c r="H141" s="46"/>
      <c r="I141" s="47"/>
    </row>
    <row r="142" spans="1:9" s="19" customFormat="1" ht="54" customHeight="1" thickBot="1" x14ac:dyDescent="0.3">
      <c r="A142" s="22"/>
      <c r="B142" s="23" t="s">
        <v>73</v>
      </c>
      <c r="C142" s="24"/>
      <c r="D142" s="25"/>
      <c r="E142" s="25"/>
      <c r="F142" s="25"/>
      <c r="G142" s="25"/>
      <c r="H142" s="25"/>
      <c r="I142" s="26"/>
    </row>
    <row r="143" spans="1:9" s="19" customFormat="1" ht="54" customHeight="1" thickBot="1" x14ac:dyDescent="0.3">
      <c r="A143" s="27" t="e">
        <f>A127</f>
        <v>#REF!</v>
      </c>
      <c r="B143" s="28"/>
      <c r="C143" s="29"/>
      <c r="D143" s="30"/>
      <c r="E143" s="30"/>
      <c r="F143" s="30"/>
      <c r="G143" s="30"/>
      <c r="H143" s="30"/>
      <c r="I143" s="31"/>
    </row>
    <row r="144" spans="1:9" s="19" customFormat="1" ht="52.5" customHeight="1" thickTop="1" x14ac:dyDescent="0.25">
      <c r="A144" s="32" t="s">
        <v>25</v>
      </c>
      <c r="B144" s="33" t="str">
        <f>'GENERAL PAYROLL'!B9</f>
        <v>ISACK ATHUMAN</v>
      </c>
      <c r="C144" s="33"/>
      <c r="D144" s="33"/>
      <c r="E144" s="33"/>
      <c r="F144" s="33"/>
      <c r="G144" s="34" t="s">
        <v>26</v>
      </c>
      <c r="H144" s="35">
        <v>42009</v>
      </c>
      <c r="I144" s="36"/>
    </row>
    <row r="145" spans="1:9" s="19" customFormat="1" ht="59.25" customHeight="1" x14ac:dyDescent="0.25">
      <c r="A145" s="32" t="s">
        <v>27</v>
      </c>
      <c r="B145" s="33" t="s">
        <v>62</v>
      </c>
      <c r="C145" s="33"/>
      <c r="D145" s="33"/>
      <c r="E145" s="33"/>
      <c r="F145" s="33"/>
      <c r="G145" s="34" t="s">
        <v>28</v>
      </c>
      <c r="H145" s="33">
        <f>H129</f>
        <v>28</v>
      </c>
      <c r="I145" s="36"/>
    </row>
    <row r="146" spans="1:9" s="19" customFormat="1" ht="54" customHeight="1" thickBot="1" x14ac:dyDescent="0.3">
      <c r="A146" s="37" t="s">
        <v>29</v>
      </c>
      <c r="B146" s="29" t="e">
        <f>'GENERAL PAYROLL'!#REF!</f>
        <v>#REF!</v>
      </c>
      <c r="C146" s="29"/>
      <c r="D146" s="29"/>
      <c r="E146" s="29"/>
      <c r="F146" s="29"/>
      <c r="G146" s="38" t="s">
        <v>30</v>
      </c>
      <c r="H146" s="66">
        <f>'NET PAY'!C5</f>
        <v>408011278</v>
      </c>
      <c r="I146" s="39"/>
    </row>
    <row r="147" spans="1:9" s="19" customFormat="1" ht="54" customHeight="1" thickTop="1" thickBot="1" x14ac:dyDescent="0.3">
      <c r="A147" s="40" t="s">
        <v>31</v>
      </c>
      <c r="B147" s="41" t="s">
        <v>32</v>
      </c>
      <c r="C147" s="41"/>
      <c r="D147" s="41"/>
      <c r="E147" s="41" t="s">
        <v>34</v>
      </c>
      <c r="F147" s="41" t="s">
        <v>35</v>
      </c>
      <c r="G147" s="41"/>
      <c r="H147" s="41"/>
      <c r="I147" s="42"/>
    </row>
    <row r="148" spans="1:9" s="19" customFormat="1" ht="39" customHeight="1" thickTop="1" x14ac:dyDescent="0.25">
      <c r="A148" s="32" t="s">
        <v>36</v>
      </c>
      <c r="B148" s="68">
        <f>'GENERAL PAYROLL'!C9</f>
        <v>350000</v>
      </c>
      <c r="C148" s="33"/>
      <c r="D148" s="33"/>
      <c r="E148" s="34" t="s">
        <v>37</v>
      </c>
      <c r="F148" s="68">
        <f>'GENERAL PAYROLL'!E9</f>
        <v>20000</v>
      </c>
      <c r="G148" s="33"/>
      <c r="H148" s="33"/>
      <c r="I148" s="36"/>
    </row>
    <row r="149" spans="1:9" s="19" customFormat="1" ht="54" customHeight="1" x14ac:dyDescent="0.25">
      <c r="A149" s="32" t="s">
        <v>38</v>
      </c>
      <c r="B149" s="68" t="e">
        <f>'GENERAL PAYROLL'!#REF!</f>
        <v>#REF!</v>
      </c>
      <c r="C149" s="33"/>
      <c r="D149" s="33"/>
      <c r="E149" s="34" t="s">
        <v>39</v>
      </c>
      <c r="F149" s="68">
        <f>'GENERAL PAYROLL'!G9</f>
        <v>0</v>
      </c>
      <c r="G149" s="33"/>
      <c r="H149" s="33"/>
      <c r="I149" s="36"/>
    </row>
    <row r="150" spans="1:9" s="19" customFormat="1" ht="54" customHeight="1" x14ac:dyDescent="0.25">
      <c r="A150" s="32" t="s">
        <v>60</v>
      </c>
      <c r="B150" s="68" t="e">
        <f>'GENERAL PAYROLL'!#REF!</f>
        <v>#REF!</v>
      </c>
      <c r="C150" s="33"/>
      <c r="D150" s="33"/>
      <c r="E150" s="34" t="s">
        <v>7</v>
      </c>
      <c r="F150" s="68" t="e">
        <f>'GENERAL PAYROLL'!#REF!</f>
        <v>#REF!</v>
      </c>
      <c r="G150" s="33"/>
      <c r="H150" s="33"/>
      <c r="I150" s="36"/>
    </row>
    <row r="151" spans="1:9" s="19" customFormat="1" ht="54" customHeight="1" x14ac:dyDescent="0.25">
      <c r="A151" s="32" t="s">
        <v>2</v>
      </c>
      <c r="B151" s="68" t="e">
        <f>'GENERAL PAYROLL'!#REF!</f>
        <v>#REF!</v>
      </c>
      <c r="C151" s="33"/>
      <c r="D151" s="33"/>
      <c r="E151" s="34" t="s">
        <v>64</v>
      </c>
      <c r="F151" s="68" t="e">
        <f>'GENERAL PAYROLL'!#REF!</f>
        <v>#REF!</v>
      </c>
      <c r="G151" s="33"/>
      <c r="H151" s="33"/>
      <c r="I151" s="36"/>
    </row>
    <row r="152" spans="1:9" s="19" customFormat="1" ht="54" customHeight="1" x14ac:dyDescent="0.25">
      <c r="A152" s="32" t="s">
        <v>33</v>
      </c>
      <c r="B152" s="68" t="e">
        <f>'GENERAL PAYROLL'!#REF!</f>
        <v>#REF!</v>
      </c>
      <c r="C152" s="33"/>
      <c r="D152" s="33"/>
      <c r="E152" s="34" t="e">
        <f>'GENERAL PAYROLL'!#REF!</f>
        <v>#REF!</v>
      </c>
      <c r="F152" s="68" t="e">
        <f>'GENERAL PAYROLL'!#REF!</f>
        <v>#REF!</v>
      </c>
      <c r="G152" s="33"/>
      <c r="H152" s="33"/>
      <c r="I152" s="36"/>
    </row>
    <row r="153" spans="1:9" s="19" customFormat="1" ht="54" customHeight="1" x14ac:dyDescent="0.25">
      <c r="A153" s="32" t="s">
        <v>59</v>
      </c>
      <c r="B153" s="68" t="e">
        <f>SUM(B148:B152)</f>
        <v>#REF!</v>
      </c>
      <c r="C153" s="33"/>
      <c r="D153" s="33"/>
      <c r="E153" s="34" t="s">
        <v>42</v>
      </c>
      <c r="F153" s="68" t="e">
        <f>SUM(F148:F152)</f>
        <v>#REF!</v>
      </c>
      <c r="G153" s="33"/>
      <c r="H153" s="33"/>
      <c r="I153" s="36"/>
    </row>
    <row r="154" spans="1:9" ht="42.75" customHeight="1" x14ac:dyDescent="0.25">
      <c r="A154" s="32"/>
      <c r="B154" s="68"/>
      <c r="C154" s="33"/>
      <c r="D154" s="33"/>
      <c r="E154" s="33"/>
      <c r="F154" s="33"/>
      <c r="G154" s="33"/>
      <c r="H154" s="33"/>
      <c r="I154" s="36"/>
    </row>
    <row r="155" spans="1:9" ht="35.25" customHeight="1" x14ac:dyDescent="0.25">
      <c r="A155" s="34" t="s">
        <v>43</v>
      </c>
      <c r="B155" s="68" t="e">
        <f>(B153-F153)</f>
        <v>#REF!</v>
      </c>
      <c r="C155" s="33"/>
      <c r="D155" s="33"/>
      <c r="E155" s="33"/>
      <c r="F155" s="33"/>
      <c r="G155" s="33"/>
      <c r="H155" s="33"/>
      <c r="I155" s="36"/>
    </row>
    <row r="156" spans="1:9" ht="52.5" customHeight="1" x14ac:dyDescent="0.25">
      <c r="A156" s="43"/>
      <c r="B156" s="43"/>
      <c r="C156" s="44" t="s">
        <v>44</v>
      </c>
      <c r="D156" s="44" t="s">
        <v>66</v>
      </c>
      <c r="E156" s="43"/>
      <c r="F156" s="43"/>
      <c r="G156" s="43"/>
      <c r="H156" s="43"/>
      <c r="I156" s="45"/>
    </row>
    <row r="157" spans="1:9" ht="54" customHeight="1" x14ac:dyDescent="0.25">
      <c r="A157" s="46"/>
      <c r="B157" s="46"/>
      <c r="C157" s="34"/>
      <c r="D157" s="34"/>
      <c r="E157" s="46"/>
      <c r="F157" s="46"/>
      <c r="G157" s="46"/>
      <c r="H157" s="46"/>
      <c r="I157" s="47"/>
    </row>
    <row r="158" spans="1:9" s="19" customFormat="1" ht="54" customHeight="1" x14ac:dyDescent="0.25">
      <c r="A158" s="46"/>
      <c r="B158" s="46"/>
      <c r="C158" s="34"/>
      <c r="D158" s="34"/>
      <c r="E158" s="46"/>
      <c r="F158" s="46"/>
      <c r="G158" s="46"/>
      <c r="H158" s="46"/>
      <c r="I158" s="47"/>
    </row>
    <row r="159" spans="1:9" s="19" customFormat="1" ht="54" customHeight="1" x14ac:dyDescent="0.25">
      <c r="A159" s="46"/>
      <c r="B159" s="46"/>
      <c r="C159" s="34"/>
      <c r="D159" s="34"/>
      <c r="E159" s="46"/>
      <c r="F159" s="46"/>
      <c r="G159" s="46"/>
      <c r="H159" s="46"/>
      <c r="I159" s="47"/>
    </row>
    <row r="160" spans="1:9" s="19" customFormat="1" ht="54" customHeight="1" thickBot="1" x14ac:dyDescent="0.3">
      <c r="A160" s="22"/>
      <c r="B160" s="23" t="s">
        <v>73</v>
      </c>
      <c r="C160" s="24"/>
      <c r="D160" s="25"/>
      <c r="E160" s="25"/>
      <c r="F160" s="25"/>
      <c r="G160" s="25"/>
      <c r="H160" s="25"/>
      <c r="I160" s="26"/>
    </row>
    <row r="161" spans="1:11" s="19" customFormat="1" ht="54" customHeight="1" thickBot="1" x14ac:dyDescent="0.3">
      <c r="A161" s="27" t="e">
        <f>A127</f>
        <v>#REF!</v>
      </c>
      <c r="B161" s="28"/>
      <c r="C161" s="29"/>
      <c r="D161" s="30"/>
      <c r="E161" s="30"/>
      <c r="F161" s="30"/>
      <c r="G161" s="30"/>
      <c r="H161" s="30"/>
      <c r="I161" s="31"/>
    </row>
    <row r="162" spans="1:11" s="19" customFormat="1" ht="54" customHeight="1" thickTop="1" x14ac:dyDescent="0.25">
      <c r="A162" s="32" t="s">
        <v>25</v>
      </c>
      <c r="B162" s="33" t="e">
        <f>'GENERAL PAYROLL'!#REF!</f>
        <v>#REF!</v>
      </c>
      <c r="C162" s="33"/>
      <c r="D162" s="33"/>
      <c r="E162" s="33"/>
      <c r="F162" s="33"/>
      <c r="G162" s="34" t="s">
        <v>26</v>
      </c>
      <c r="H162" s="35">
        <v>44109</v>
      </c>
      <c r="I162" s="36"/>
    </row>
    <row r="163" spans="1:11" s="19" customFormat="1" ht="54" customHeight="1" x14ac:dyDescent="0.25">
      <c r="A163" s="32" t="s">
        <v>27</v>
      </c>
      <c r="B163" s="33" t="s">
        <v>84</v>
      </c>
      <c r="C163" s="33"/>
      <c r="D163" s="33"/>
      <c r="E163" s="33"/>
      <c r="F163" s="33"/>
      <c r="G163" s="34" t="s">
        <v>28</v>
      </c>
      <c r="H163" s="33">
        <f>H129</f>
        <v>28</v>
      </c>
      <c r="I163" s="36"/>
    </row>
    <row r="164" spans="1:11" s="19" customFormat="1" ht="60" customHeight="1" thickBot="1" x14ac:dyDescent="0.3">
      <c r="A164" s="37" t="s">
        <v>29</v>
      </c>
      <c r="B164" s="29" t="e">
        <f>'GENERAL PAYROLL'!#REF!</f>
        <v>#REF!</v>
      </c>
      <c r="C164" s="29"/>
      <c r="D164" s="29"/>
      <c r="E164" s="29"/>
      <c r="F164" s="29"/>
      <c r="G164" s="38" t="s">
        <v>30</v>
      </c>
      <c r="H164" s="66" t="e">
        <f>'NET PAY'!#REF!</f>
        <v>#REF!</v>
      </c>
      <c r="I164" s="39"/>
    </row>
    <row r="165" spans="1:11" s="19" customFormat="1" ht="54" customHeight="1" thickTop="1" thickBot="1" x14ac:dyDescent="0.3">
      <c r="A165" s="40" t="s">
        <v>31</v>
      </c>
      <c r="B165" s="41" t="s">
        <v>32</v>
      </c>
      <c r="C165" s="41"/>
      <c r="D165" s="41"/>
      <c r="E165" s="41" t="s">
        <v>34</v>
      </c>
      <c r="F165" s="41" t="s">
        <v>35</v>
      </c>
      <c r="G165" s="41"/>
      <c r="H165" s="41"/>
      <c r="I165" s="42"/>
    </row>
    <row r="166" spans="1:11" s="19" customFormat="1" ht="54" customHeight="1" thickTop="1" x14ac:dyDescent="0.25">
      <c r="A166" s="32" t="s">
        <v>36</v>
      </c>
      <c r="B166" s="68" t="e">
        <f>'GENERAL PAYROLL'!#REF!</f>
        <v>#REF!</v>
      </c>
      <c r="C166" s="33"/>
      <c r="D166" s="33"/>
      <c r="E166" s="34" t="s">
        <v>37</v>
      </c>
      <c r="F166" s="68" t="e">
        <f>'GENERAL PAYROLL'!#REF!</f>
        <v>#REF!</v>
      </c>
      <c r="G166" s="33"/>
      <c r="H166" s="33"/>
      <c r="I166" s="36"/>
    </row>
    <row r="167" spans="1:11" s="19" customFormat="1" ht="38.25" customHeight="1" x14ac:dyDescent="0.25">
      <c r="A167" s="32" t="s">
        <v>38</v>
      </c>
      <c r="B167" s="68" t="e">
        <f>'GENERAL PAYROLL'!#REF!</f>
        <v>#REF!</v>
      </c>
      <c r="C167" s="33"/>
      <c r="D167" s="33"/>
      <c r="E167" s="34" t="s">
        <v>39</v>
      </c>
      <c r="F167" s="68" t="e">
        <f>PAYE!#REF!</f>
        <v>#REF!</v>
      </c>
      <c r="G167" s="33"/>
      <c r="H167" s="33"/>
      <c r="I167" s="36"/>
    </row>
    <row r="168" spans="1:11" s="19" customFormat="1" ht="54" customHeight="1" x14ac:dyDescent="0.25">
      <c r="A168" s="32" t="s">
        <v>57</v>
      </c>
      <c r="B168" s="68" t="e">
        <f>'GENERAL PAYROLL'!#REF!</f>
        <v>#REF!</v>
      </c>
      <c r="C168" s="33"/>
      <c r="D168" s="33"/>
      <c r="E168" s="34" t="s">
        <v>7</v>
      </c>
      <c r="F168" s="68" t="e">
        <f>'GENERAL PAYROLL'!#REF!</f>
        <v>#REF!</v>
      </c>
      <c r="G168" s="33"/>
      <c r="H168" s="33"/>
      <c r="I168" s="36"/>
      <c r="J168" s="2"/>
      <c r="K168" s="2"/>
    </row>
    <row r="169" spans="1:11" s="19" customFormat="1" ht="54" customHeight="1" x14ac:dyDescent="0.25">
      <c r="A169" s="32" t="s">
        <v>2</v>
      </c>
      <c r="B169" s="68" t="e">
        <f>'GENERAL PAYROLL'!#REF!</f>
        <v>#REF!</v>
      </c>
      <c r="C169" s="33"/>
      <c r="D169" s="33"/>
      <c r="E169" s="34" t="s">
        <v>64</v>
      </c>
      <c r="F169" s="68" t="e">
        <f>'GENERAL PAYROLL'!#REF!</f>
        <v>#REF!</v>
      </c>
      <c r="G169" s="33"/>
      <c r="H169" s="33"/>
      <c r="I169" s="36"/>
    </row>
    <row r="170" spans="1:11" ht="45.75" customHeight="1" x14ac:dyDescent="0.25">
      <c r="A170" s="32" t="s">
        <v>33</v>
      </c>
      <c r="B170" s="68" t="e">
        <f>'GENERAL PAYROLL'!#REF!</f>
        <v>#REF!</v>
      </c>
      <c r="C170" s="33"/>
      <c r="D170" s="33"/>
      <c r="E170" s="34"/>
      <c r="F170" s="68"/>
      <c r="G170" s="33"/>
      <c r="H170" s="33"/>
      <c r="I170" s="36"/>
    </row>
    <row r="171" spans="1:11" ht="35.25" customHeight="1" x14ac:dyDescent="0.25">
      <c r="A171" s="32" t="s">
        <v>41</v>
      </c>
      <c r="B171" s="68" t="e">
        <f>SUM(B166:B170)</f>
        <v>#REF!</v>
      </c>
      <c r="C171" s="33"/>
      <c r="D171" s="33"/>
      <c r="E171" s="34" t="s">
        <v>42</v>
      </c>
      <c r="F171" s="68" t="e">
        <f>SUM(F166:F169)</f>
        <v>#REF!</v>
      </c>
      <c r="G171" s="33"/>
      <c r="H171" s="33"/>
      <c r="I171" s="36"/>
    </row>
    <row r="172" spans="1:11" ht="54" customHeight="1" x14ac:dyDescent="0.25">
      <c r="A172" s="32"/>
      <c r="B172" s="68"/>
      <c r="C172" s="33"/>
      <c r="D172" s="33"/>
      <c r="E172" s="33"/>
      <c r="F172" s="68"/>
      <c r="G172" s="33"/>
      <c r="H172" s="33"/>
      <c r="I172" s="36"/>
    </row>
    <row r="173" spans="1:11" ht="54" customHeight="1" x14ac:dyDescent="0.25">
      <c r="A173" s="34" t="s">
        <v>43</v>
      </c>
      <c r="B173" s="68" t="e">
        <f>B171-F171</f>
        <v>#REF!</v>
      </c>
      <c r="C173" s="33"/>
      <c r="D173" s="33"/>
      <c r="E173" s="33"/>
      <c r="F173" s="68"/>
      <c r="G173" s="33"/>
      <c r="H173" s="33"/>
      <c r="I173" s="36"/>
    </row>
    <row r="174" spans="1:11" s="19" customFormat="1" ht="54" customHeight="1" x14ac:dyDescent="0.25">
      <c r="A174" s="43"/>
      <c r="B174" s="43"/>
      <c r="C174" s="44" t="s">
        <v>44</v>
      </c>
      <c r="D174" s="44" t="s">
        <v>68</v>
      </c>
      <c r="E174" s="43"/>
      <c r="F174" s="43"/>
      <c r="G174" s="43"/>
      <c r="H174" s="43"/>
      <c r="I174" s="45"/>
    </row>
    <row r="175" spans="1:11" s="19" customFormat="1" ht="54" customHeight="1" x14ac:dyDescent="0.25">
      <c r="A175" s="46"/>
      <c r="B175" s="46"/>
      <c r="C175" s="34"/>
      <c r="D175" s="34"/>
      <c r="E175" s="46"/>
      <c r="F175" s="46"/>
      <c r="G175" s="46"/>
      <c r="H175" s="46"/>
      <c r="I175" s="47"/>
    </row>
    <row r="176" spans="1:11" s="19" customFormat="1" ht="54" customHeight="1" x14ac:dyDescent="0.25">
      <c r="A176" s="46"/>
      <c r="B176" s="46"/>
      <c r="C176" s="34"/>
      <c r="D176" s="34"/>
      <c r="E176" s="46"/>
      <c r="F176" s="46"/>
      <c r="G176" s="46"/>
      <c r="H176" s="46"/>
      <c r="I176" s="47"/>
    </row>
    <row r="177" spans="1:9" s="19" customFormat="1" ht="54" customHeight="1" thickBot="1" x14ac:dyDescent="0.3">
      <c r="A177" s="22"/>
      <c r="B177" s="23" t="s">
        <v>73</v>
      </c>
      <c r="C177" s="24"/>
      <c r="D177" s="25"/>
      <c r="E177" s="25"/>
      <c r="F177" s="25"/>
      <c r="G177" s="25"/>
      <c r="H177" s="25"/>
      <c r="I177" s="26"/>
    </row>
    <row r="178" spans="1:9" s="19" customFormat="1" ht="54" customHeight="1" thickBot="1" x14ac:dyDescent="0.3">
      <c r="A178" s="27" t="e">
        <f>A161</f>
        <v>#REF!</v>
      </c>
      <c r="B178" s="28"/>
      <c r="C178" s="29"/>
      <c r="D178" s="30"/>
      <c r="E178" s="30"/>
      <c r="F178" s="30"/>
      <c r="G178" s="30"/>
      <c r="H178" s="30"/>
      <c r="I178" s="31"/>
    </row>
    <row r="179" spans="1:9" s="19" customFormat="1" ht="54" customHeight="1" thickTop="1" x14ac:dyDescent="0.25">
      <c r="A179" s="32" t="s">
        <v>25</v>
      </c>
      <c r="B179" s="33" t="e">
        <f>'GENERAL PAYROLL'!#REF!</f>
        <v>#REF!</v>
      </c>
      <c r="C179" s="33"/>
      <c r="D179" s="33"/>
      <c r="E179" s="33"/>
      <c r="F179" s="33"/>
      <c r="G179" s="34" t="s">
        <v>26</v>
      </c>
      <c r="H179" s="54">
        <v>42217</v>
      </c>
      <c r="I179" s="36"/>
    </row>
    <row r="180" spans="1:9" s="19" customFormat="1" ht="60" customHeight="1" x14ac:dyDescent="0.25">
      <c r="A180" s="32" t="s">
        <v>27</v>
      </c>
      <c r="B180" s="33" t="s">
        <v>62</v>
      </c>
      <c r="C180" s="33"/>
      <c r="D180" s="33"/>
      <c r="E180" s="33"/>
      <c r="F180" s="33"/>
      <c r="G180" s="34" t="s">
        <v>28</v>
      </c>
      <c r="H180" s="33">
        <f>H163</f>
        <v>28</v>
      </c>
      <c r="I180" s="36"/>
    </row>
    <row r="181" spans="1:9" s="19" customFormat="1" ht="54" customHeight="1" thickBot="1" x14ac:dyDescent="0.3">
      <c r="A181" s="37" t="s">
        <v>29</v>
      </c>
      <c r="B181" s="29" t="e">
        <f>'GENERAL PAYROLL'!#REF!</f>
        <v>#REF!</v>
      </c>
      <c r="C181" s="29"/>
      <c r="D181" s="29"/>
      <c r="E181" s="29"/>
      <c r="F181" s="29"/>
      <c r="G181" s="38" t="s">
        <v>30</v>
      </c>
      <c r="H181" s="66">
        <f>'NET PAY'!C9</f>
        <v>230005004</v>
      </c>
      <c r="I181" s="39"/>
    </row>
    <row r="182" spans="1:9" s="19" customFormat="1" ht="54" customHeight="1" thickTop="1" thickBot="1" x14ac:dyDescent="0.3">
      <c r="A182" s="40" t="s">
        <v>31</v>
      </c>
      <c r="B182" s="41" t="s">
        <v>32</v>
      </c>
      <c r="C182" s="41"/>
      <c r="D182" s="41"/>
      <c r="E182" s="41" t="s">
        <v>34</v>
      </c>
      <c r="F182" s="41" t="s">
        <v>35</v>
      </c>
      <c r="G182" s="41"/>
      <c r="H182" s="41"/>
      <c r="I182" s="42"/>
    </row>
    <row r="183" spans="1:9" s="19" customFormat="1" ht="39" customHeight="1" thickTop="1" x14ac:dyDescent="0.25">
      <c r="A183" s="32" t="s">
        <v>36</v>
      </c>
      <c r="B183" s="68" t="e">
        <f>'GENERAL PAYROLL'!#REF!</f>
        <v>#REF!</v>
      </c>
      <c r="C183" s="33"/>
      <c r="D183" s="33"/>
      <c r="E183" s="34" t="s">
        <v>37</v>
      </c>
      <c r="F183" s="68" t="e">
        <f>'GENERAL PAYROLL'!#REF!</f>
        <v>#REF!</v>
      </c>
      <c r="G183" s="33"/>
      <c r="H183" s="33"/>
      <c r="I183" s="36"/>
    </row>
    <row r="184" spans="1:9" s="19" customFormat="1" ht="54" customHeight="1" x14ac:dyDescent="0.25">
      <c r="A184" s="32" t="s">
        <v>38</v>
      </c>
      <c r="B184" s="68" t="e">
        <f>'GENERAL PAYROLL'!#REF!</f>
        <v>#REF!</v>
      </c>
      <c r="C184" s="33"/>
      <c r="D184" s="33"/>
      <c r="E184" s="34" t="s">
        <v>39</v>
      </c>
      <c r="F184" s="68" t="e">
        <f>'GENERAL PAYROLL'!#REF!</f>
        <v>#REF!</v>
      </c>
      <c r="G184" s="33"/>
      <c r="H184" s="33"/>
      <c r="I184" s="36"/>
    </row>
    <row r="185" spans="1:9" s="19" customFormat="1" ht="54" customHeight="1" x14ac:dyDescent="0.25">
      <c r="A185" s="32" t="s">
        <v>57</v>
      </c>
      <c r="B185" s="68" t="e">
        <f>'GENERAL PAYROLL'!#REF!</f>
        <v>#REF!</v>
      </c>
      <c r="C185" s="33"/>
      <c r="D185" s="33"/>
      <c r="E185" s="34" t="s">
        <v>7</v>
      </c>
      <c r="F185" s="68" t="e">
        <f>'GENERAL PAYROLL'!#REF!</f>
        <v>#REF!</v>
      </c>
      <c r="G185" s="33"/>
      <c r="H185" s="33"/>
      <c r="I185" s="36"/>
    </row>
    <row r="186" spans="1:9" s="19" customFormat="1" ht="54" customHeight="1" x14ac:dyDescent="0.25">
      <c r="A186" s="32" t="s">
        <v>2</v>
      </c>
      <c r="B186" s="68" t="e">
        <f>'GENERAL PAYROLL'!#REF!</f>
        <v>#REF!</v>
      </c>
      <c r="C186" s="33"/>
      <c r="D186" s="33"/>
      <c r="E186" s="34" t="s">
        <v>64</v>
      </c>
      <c r="F186" s="68" t="e">
        <f>'GENERAL PAYROLL'!#REF!</f>
        <v>#REF!</v>
      </c>
      <c r="G186" s="33"/>
      <c r="H186" s="33"/>
      <c r="I186" s="36"/>
    </row>
    <row r="187" spans="1:9" s="19" customFormat="1" ht="54" customHeight="1" x14ac:dyDescent="0.25">
      <c r="A187" s="32" t="s">
        <v>33</v>
      </c>
      <c r="B187" s="68" t="e">
        <f>'GENERAL PAYROLL'!#REF!</f>
        <v>#REF!</v>
      </c>
      <c r="C187" s="33"/>
      <c r="D187" s="33"/>
      <c r="E187" s="34" t="e">
        <f>'GENERAL PAYROLL'!#REF!</f>
        <v>#REF!</v>
      </c>
      <c r="F187" s="68" t="e">
        <f>'GENERAL PAYROLL'!#REF!</f>
        <v>#REF!</v>
      </c>
      <c r="G187" s="33"/>
      <c r="H187" s="33"/>
      <c r="I187" s="36"/>
    </row>
    <row r="188" spans="1:9" s="19" customFormat="1" ht="54" customHeight="1" x14ac:dyDescent="0.25">
      <c r="A188" s="32" t="s">
        <v>59</v>
      </c>
      <c r="B188" s="68" t="e">
        <f>SUM(B183:B187)</f>
        <v>#REF!</v>
      </c>
      <c r="C188" s="33"/>
      <c r="D188" s="33"/>
      <c r="E188" s="34" t="s">
        <v>42</v>
      </c>
      <c r="F188" s="68" t="e">
        <f>SUM(F183:F187)</f>
        <v>#REF!</v>
      </c>
      <c r="G188" s="33"/>
      <c r="H188" s="33"/>
      <c r="I188" s="36"/>
    </row>
    <row r="189" spans="1:9" s="19" customFormat="1" ht="54" customHeight="1" x14ac:dyDescent="0.25">
      <c r="A189" s="32"/>
      <c r="B189" s="68"/>
      <c r="C189" s="33"/>
      <c r="D189" s="33"/>
      <c r="E189" s="33"/>
      <c r="F189" s="33"/>
      <c r="G189" s="33"/>
      <c r="H189" s="33"/>
      <c r="I189" s="36"/>
    </row>
    <row r="190" spans="1:9" ht="46.5" customHeight="1" x14ac:dyDescent="0.25">
      <c r="A190" s="34" t="s">
        <v>43</v>
      </c>
      <c r="B190" s="68" t="e">
        <f>(B188-F188)</f>
        <v>#REF!</v>
      </c>
      <c r="C190" s="33"/>
      <c r="D190" s="33"/>
      <c r="E190" s="33"/>
      <c r="F190" s="33"/>
      <c r="G190" s="33"/>
      <c r="H190" s="33"/>
      <c r="I190" s="36"/>
    </row>
    <row r="191" spans="1:9" ht="35.25" customHeight="1" x14ac:dyDescent="0.25">
      <c r="A191" s="43"/>
      <c r="B191" s="43"/>
      <c r="C191" s="44" t="s">
        <v>44</v>
      </c>
      <c r="D191" s="44" t="s">
        <v>70</v>
      </c>
      <c r="E191" s="43"/>
      <c r="F191" s="43"/>
      <c r="G191" s="43"/>
      <c r="H191" s="43"/>
      <c r="I191" s="45"/>
    </row>
    <row r="192" spans="1:9" ht="54" customHeight="1" x14ac:dyDescent="0.25">
      <c r="A192" s="46"/>
      <c r="B192" s="46"/>
      <c r="C192" s="34"/>
      <c r="D192" s="34"/>
      <c r="E192" s="46"/>
      <c r="F192" s="46"/>
      <c r="G192" s="46"/>
      <c r="H192" s="46"/>
      <c r="I192" s="47"/>
    </row>
    <row r="193" spans="1:9" ht="61.5" customHeight="1" thickBot="1" x14ac:dyDescent="0.3">
      <c r="A193" s="22"/>
      <c r="B193" s="23" t="s">
        <v>73</v>
      </c>
      <c r="C193" s="24"/>
      <c r="D193" s="25"/>
      <c r="E193" s="25"/>
      <c r="F193" s="25"/>
      <c r="G193" s="25"/>
      <c r="H193" s="25"/>
      <c r="I193" s="26"/>
    </row>
    <row r="194" spans="1:9" s="19" customFormat="1" ht="54" customHeight="1" thickBot="1" x14ac:dyDescent="0.3">
      <c r="A194" s="27" t="e">
        <f>A178</f>
        <v>#REF!</v>
      </c>
      <c r="B194" s="28"/>
      <c r="C194" s="29"/>
      <c r="D194" s="30"/>
      <c r="E194" s="30"/>
      <c r="F194" s="30"/>
      <c r="G194" s="30"/>
      <c r="H194" s="30"/>
      <c r="I194" s="31"/>
    </row>
    <row r="195" spans="1:9" s="19" customFormat="1" ht="54" customHeight="1" thickTop="1" x14ac:dyDescent="0.25">
      <c r="A195" s="32" t="s">
        <v>25</v>
      </c>
      <c r="B195" s="33" t="str">
        <f>'GENERAL PAYROLL'!B12</f>
        <v>WESTON MWASUMLA</v>
      </c>
      <c r="C195" s="33"/>
      <c r="D195" s="33"/>
      <c r="E195" s="33"/>
      <c r="F195" s="33"/>
      <c r="G195" s="34" t="s">
        <v>26</v>
      </c>
      <c r="H195" s="54">
        <v>42248</v>
      </c>
      <c r="I195" s="36"/>
    </row>
    <row r="196" spans="1:9" s="19" customFormat="1" ht="52.5" customHeight="1" x14ac:dyDescent="0.25">
      <c r="A196" s="32" t="s">
        <v>27</v>
      </c>
      <c r="B196" s="33" t="s">
        <v>62</v>
      </c>
      <c r="C196" s="33"/>
      <c r="D196" s="33"/>
      <c r="E196" s="33"/>
      <c r="F196" s="33"/>
      <c r="G196" s="34" t="s">
        <v>28</v>
      </c>
      <c r="H196" s="33">
        <f>H180</f>
        <v>28</v>
      </c>
      <c r="I196" s="36"/>
    </row>
    <row r="197" spans="1:9" s="19" customFormat="1" ht="52.5" customHeight="1" thickBot="1" x14ac:dyDescent="0.3">
      <c r="A197" s="37" t="s">
        <v>29</v>
      </c>
      <c r="B197" s="29" t="e">
        <f>'GENERAL PAYROLL'!#REF!</f>
        <v>#REF!</v>
      </c>
      <c r="C197" s="29"/>
      <c r="D197" s="29"/>
      <c r="E197" s="29"/>
      <c r="F197" s="29"/>
      <c r="G197" s="38" t="s">
        <v>30</v>
      </c>
      <c r="H197" s="66">
        <f>'NET PAY'!C10</f>
        <v>2011005404</v>
      </c>
      <c r="I197" s="39"/>
    </row>
    <row r="198" spans="1:9" s="19" customFormat="1" ht="54" customHeight="1" thickTop="1" thickBot="1" x14ac:dyDescent="0.3">
      <c r="A198" s="40" t="s">
        <v>31</v>
      </c>
      <c r="B198" s="41" t="s">
        <v>32</v>
      </c>
      <c r="C198" s="41"/>
      <c r="D198" s="41"/>
      <c r="E198" s="41" t="s">
        <v>34</v>
      </c>
      <c r="F198" s="41" t="s">
        <v>35</v>
      </c>
      <c r="G198" s="41"/>
      <c r="H198" s="41"/>
      <c r="I198" s="42"/>
    </row>
    <row r="199" spans="1:9" s="19" customFormat="1" ht="54" customHeight="1" thickTop="1" x14ac:dyDescent="0.25">
      <c r="A199" s="32" t="s">
        <v>36</v>
      </c>
      <c r="B199" s="68">
        <f>'GENERAL PAYROLL'!C12</f>
        <v>500000</v>
      </c>
      <c r="C199" s="68"/>
      <c r="D199" s="33"/>
      <c r="E199" s="34" t="s">
        <v>37</v>
      </c>
      <c r="F199" s="68">
        <f>'GENERAL PAYROLL'!E12</f>
        <v>50000</v>
      </c>
      <c r="G199" s="33"/>
      <c r="H199" s="33"/>
      <c r="I199" s="36"/>
    </row>
    <row r="200" spans="1:9" s="19" customFormat="1" ht="60" customHeight="1" x14ac:dyDescent="0.25">
      <c r="A200" s="32" t="s">
        <v>38</v>
      </c>
      <c r="B200" s="68" t="e">
        <f>'GENERAL PAYROLL'!#REF!</f>
        <v>#REF!</v>
      </c>
      <c r="C200" s="68"/>
      <c r="D200" s="33"/>
      <c r="E200" s="34" t="s">
        <v>39</v>
      </c>
      <c r="F200" s="68">
        <f>'GENERAL PAYROLL'!G12</f>
        <v>14400</v>
      </c>
      <c r="G200" s="33"/>
      <c r="H200" s="33"/>
      <c r="I200" s="36"/>
    </row>
    <row r="201" spans="1:9" s="19" customFormat="1" ht="54" customHeight="1" x14ac:dyDescent="0.25">
      <c r="A201" s="32" t="s">
        <v>57</v>
      </c>
      <c r="B201" s="68" t="e">
        <f>'GENERAL PAYROLL'!#REF!</f>
        <v>#REF!</v>
      </c>
      <c r="C201" s="68"/>
      <c r="D201" s="33"/>
      <c r="E201" s="34" t="s">
        <v>7</v>
      </c>
      <c r="F201" s="68" t="e">
        <f>'GENERAL PAYROLL'!#REF!</f>
        <v>#REF!</v>
      </c>
      <c r="G201" s="33"/>
      <c r="H201" s="33"/>
      <c r="I201" s="36"/>
    </row>
    <row r="202" spans="1:9" s="19" customFormat="1" ht="35.25" customHeight="1" x14ac:dyDescent="0.25">
      <c r="A202" s="32" t="s">
        <v>2</v>
      </c>
      <c r="B202" s="68" t="e">
        <f>'GENERAL PAYROLL'!#REF!</f>
        <v>#REF!</v>
      </c>
      <c r="C202" s="68"/>
      <c r="D202" s="33"/>
      <c r="E202" s="34" t="s">
        <v>64</v>
      </c>
      <c r="F202" s="68" t="e">
        <f>'GENERAL PAYROLL'!#REF!</f>
        <v>#REF!</v>
      </c>
      <c r="G202" s="33"/>
      <c r="H202" s="33"/>
      <c r="I202" s="36"/>
    </row>
    <row r="203" spans="1:9" s="19" customFormat="1" ht="37.5" customHeight="1" x14ac:dyDescent="0.25">
      <c r="A203" s="32" t="s">
        <v>33</v>
      </c>
      <c r="B203" s="68" t="e">
        <f>'GENERAL PAYROLL'!#REF!</f>
        <v>#REF!</v>
      </c>
      <c r="C203" s="68"/>
      <c r="D203" s="33"/>
      <c r="E203" s="34" t="e">
        <f>'GENERAL PAYROLL'!#REF!</f>
        <v>#REF!</v>
      </c>
      <c r="F203" s="68" t="e">
        <f>'GENERAL PAYROLL'!#REF!</f>
        <v>#REF!</v>
      </c>
      <c r="G203" s="33"/>
      <c r="H203" s="33"/>
      <c r="I203" s="36"/>
    </row>
    <row r="204" spans="1:9" s="19" customFormat="1" ht="54" customHeight="1" x14ac:dyDescent="0.25">
      <c r="A204" s="32" t="s">
        <v>59</v>
      </c>
      <c r="B204" s="68" t="e">
        <f>SUM(B199:B203)</f>
        <v>#REF!</v>
      </c>
      <c r="C204" s="68"/>
      <c r="D204" s="33"/>
      <c r="E204" s="34" t="s">
        <v>42</v>
      </c>
      <c r="F204" s="68" t="e">
        <f>SUM(F199:F203)</f>
        <v>#REF!</v>
      </c>
      <c r="G204" s="33"/>
      <c r="H204" s="33"/>
      <c r="I204" s="36"/>
    </row>
    <row r="205" spans="1:9" s="19" customFormat="1" ht="54" customHeight="1" x14ac:dyDescent="0.25">
      <c r="A205" s="32"/>
      <c r="B205" s="68"/>
      <c r="C205" s="68"/>
      <c r="D205" s="33"/>
      <c r="E205" s="33"/>
      <c r="F205" s="68"/>
      <c r="G205" s="33"/>
      <c r="H205" s="33"/>
      <c r="I205" s="36"/>
    </row>
    <row r="206" spans="1:9" s="19" customFormat="1" ht="54" customHeight="1" x14ac:dyDescent="0.25">
      <c r="A206" s="34" t="s">
        <v>43</v>
      </c>
      <c r="B206" s="68" t="e">
        <f>(B204-F204)</f>
        <v>#REF!</v>
      </c>
      <c r="C206" s="68"/>
      <c r="D206" s="33"/>
      <c r="E206" s="33"/>
      <c r="F206" s="33"/>
      <c r="G206" s="33"/>
      <c r="H206" s="33"/>
      <c r="I206" s="36"/>
    </row>
    <row r="207" spans="1:9" s="19" customFormat="1" ht="54" customHeight="1" x14ac:dyDescent="0.25">
      <c r="A207" s="43"/>
      <c r="B207" s="43"/>
      <c r="C207" s="44" t="s">
        <v>44</v>
      </c>
      <c r="D207" s="44" t="s">
        <v>71</v>
      </c>
      <c r="E207" s="43"/>
      <c r="F207" s="43"/>
      <c r="G207" s="43"/>
      <c r="H207" s="43"/>
      <c r="I207" s="45"/>
    </row>
    <row r="208" spans="1:9" ht="45" customHeight="1" x14ac:dyDescent="0.25">
      <c r="A208" s="46"/>
      <c r="B208" s="46"/>
      <c r="C208" s="34"/>
      <c r="D208" s="34"/>
      <c r="E208" s="46"/>
      <c r="F208" s="46"/>
      <c r="G208" s="46"/>
      <c r="H208" s="46"/>
      <c r="I208" s="47"/>
    </row>
    <row r="209" spans="1:9" ht="35.25" customHeight="1" x14ac:dyDescent="0.25">
      <c r="A209" s="46"/>
      <c r="B209" s="46"/>
      <c r="C209" s="34"/>
      <c r="D209" s="34"/>
      <c r="E209" s="46"/>
      <c r="F209" s="46"/>
      <c r="G209" s="46"/>
      <c r="H209" s="46"/>
      <c r="I209" s="47"/>
    </row>
    <row r="210" spans="1:9" ht="54" customHeight="1" thickBot="1" x14ac:dyDescent="0.3">
      <c r="A210" s="22"/>
      <c r="B210" s="23" t="s">
        <v>73</v>
      </c>
      <c r="C210" s="24"/>
      <c r="D210" s="25"/>
      <c r="E210" s="25"/>
      <c r="F210" s="25"/>
      <c r="G210" s="25"/>
      <c r="H210" s="25"/>
      <c r="I210" s="26"/>
    </row>
    <row r="211" spans="1:9" ht="54" customHeight="1" thickBot="1" x14ac:dyDescent="0.3">
      <c r="A211" s="27" t="s">
        <v>107</v>
      </c>
      <c r="B211" s="28"/>
      <c r="C211" s="29"/>
      <c r="D211" s="30"/>
      <c r="E211" s="30"/>
      <c r="F211" s="30"/>
      <c r="G211" s="30"/>
      <c r="H211" s="30"/>
      <c r="I211" s="31"/>
    </row>
    <row r="212" spans="1:9" s="19" customFormat="1" ht="52.5" customHeight="1" thickTop="1" x14ac:dyDescent="0.25">
      <c r="A212" s="49" t="s">
        <v>25</v>
      </c>
      <c r="B212" s="46" t="str">
        <f>'GENERAL PAYROLL'!B15</f>
        <v>OTHMAN KASONGO</v>
      </c>
      <c r="C212" s="33"/>
      <c r="D212" s="46"/>
      <c r="E212" s="46"/>
      <c r="F212" s="46"/>
      <c r="G212" s="48" t="s">
        <v>26</v>
      </c>
      <c r="H212" s="55">
        <v>42933</v>
      </c>
      <c r="I212" s="47"/>
    </row>
    <row r="213" spans="1:9" s="19" customFormat="1" ht="54" customHeight="1" x14ac:dyDescent="0.25">
      <c r="A213" s="49" t="s">
        <v>27</v>
      </c>
      <c r="B213" s="46" t="s">
        <v>48</v>
      </c>
      <c r="C213" s="33"/>
      <c r="D213" s="46"/>
      <c r="E213" s="46"/>
      <c r="F213" s="46"/>
      <c r="G213" s="48" t="s">
        <v>28</v>
      </c>
      <c r="H213" s="33" t="e">
        <f>#REF!</f>
        <v>#REF!</v>
      </c>
      <c r="I213" s="47"/>
    </row>
    <row r="214" spans="1:9" s="19" customFormat="1" ht="54" customHeight="1" thickBot="1" x14ac:dyDescent="0.3">
      <c r="A214" s="27" t="s">
        <v>29</v>
      </c>
      <c r="B214" s="30" t="s">
        <v>61</v>
      </c>
      <c r="C214" s="29"/>
      <c r="D214" s="30"/>
      <c r="E214" s="30"/>
      <c r="F214" s="30"/>
      <c r="G214" s="28" t="s">
        <v>30</v>
      </c>
      <c r="H214" s="67">
        <f>'NET PAY'!C12</f>
        <v>230000220</v>
      </c>
      <c r="I214" s="31"/>
    </row>
    <row r="215" spans="1:9" s="19" customFormat="1" ht="54" customHeight="1" thickTop="1" thickBot="1" x14ac:dyDescent="0.3">
      <c r="A215" s="51" t="s">
        <v>31</v>
      </c>
      <c r="B215" s="52" t="s">
        <v>32</v>
      </c>
      <c r="C215" s="41"/>
      <c r="D215" s="52"/>
      <c r="E215" s="52" t="s">
        <v>34</v>
      </c>
      <c r="F215" s="52" t="s">
        <v>35</v>
      </c>
      <c r="G215" s="52"/>
      <c r="H215" s="52"/>
      <c r="I215" s="53"/>
    </row>
    <row r="216" spans="1:9" s="19" customFormat="1" ht="54" customHeight="1" thickTop="1" x14ac:dyDescent="0.25">
      <c r="A216" s="49" t="s">
        <v>36</v>
      </c>
      <c r="B216" s="64">
        <f>'GENERAL PAYROLL'!C15</f>
        <v>250000</v>
      </c>
      <c r="C216" s="68"/>
      <c r="D216" s="46"/>
      <c r="E216" s="48" t="s">
        <v>37</v>
      </c>
      <c r="F216" s="64">
        <f>NSSF!E15</f>
        <v>25000</v>
      </c>
      <c r="G216" s="64"/>
      <c r="H216" s="46"/>
      <c r="I216" s="47"/>
    </row>
    <row r="217" spans="1:9" s="19" customFormat="1" ht="54" customHeight="1" x14ac:dyDescent="0.25">
      <c r="A217" s="49" t="s">
        <v>38</v>
      </c>
      <c r="B217" s="64" t="e">
        <f>'GENERAL PAYROLL'!#REF!</f>
        <v>#REF!</v>
      </c>
      <c r="C217" s="68"/>
      <c r="D217" s="46"/>
      <c r="E217" s="48" t="s">
        <v>39</v>
      </c>
      <c r="F217" s="64">
        <f>'GENERAL PAYROLL'!G15</f>
        <v>0</v>
      </c>
      <c r="G217" s="64"/>
      <c r="H217" s="46"/>
      <c r="I217" s="47"/>
    </row>
    <row r="218" spans="1:9" s="19" customFormat="1" ht="59.25" customHeight="1" x14ac:dyDescent="0.25">
      <c r="A218" s="49" t="s">
        <v>40</v>
      </c>
      <c r="B218" s="64" t="e">
        <f>'GENERAL PAYROLL'!#REF!</f>
        <v>#REF!</v>
      </c>
      <c r="C218" s="68"/>
      <c r="D218" s="46"/>
      <c r="E218" s="48" t="s">
        <v>7</v>
      </c>
      <c r="F218" s="64" t="e">
        <f>'GENERAL PAYROLL'!#REF!</f>
        <v>#REF!</v>
      </c>
      <c r="G218" s="64"/>
      <c r="H218" s="46"/>
      <c r="I218" s="47"/>
    </row>
    <row r="219" spans="1:9" s="19" customFormat="1" ht="54" customHeight="1" x14ac:dyDescent="0.25">
      <c r="A219" s="49" t="s">
        <v>2</v>
      </c>
      <c r="B219" s="64" t="e">
        <f>'GENERAL PAYROLL'!#REF!</f>
        <v>#REF!</v>
      </c>
      <c r="C219" s="68"/>
      <c r="D219" s="46"/>
      <c r="E219" s="34" t="s">
        <v>64</v>
      </c>
      <c r="F219" s="64" t="e">
        <f>'GENERAL PAYROLL'!#REF!</f>
        <v>#REF!</v>
      </c>
      <c r="G219" s="64"/>
      <c r="H219" s="46"/>
      <c r="I219" s="47"/>
    </row>
    <row r="220" spans="1:9" s="19" customFormat="1" ht="54" customHeight="1" x14ac:dyDescent="0.25">
      <c r="A220" s="49" t="s">
        <v>33</v>
      </c>
      <c r="B220" s="64" t="e">
        <f>'GENERAL PAYROLL'!#REF!</f>
        <v>#REF!</v>
      </c>
      <c r="C220" s="68"/>
      <c r="D220" s="46"/>
      <c r="E220" s="34" t="s">
        <v>64</v>
      </c>
      <c r="F220" s="64" t="e">
        <f>'GENERAL PAYROLL'!#REF!</f>
        <v>#REF!</v>
      </c>
      <c r="G220" s="64"/>
      <c r="H220" s="46"/>
      <c r="I220" s="47"/>
    </row>
    <row r="221" spans="1:9" s="19" customFormat="1" ht="39" customHeight="1" x14ac:dyDescent="0.25">
      <c r="A221" s="49" t="s">
        <v>41</v>
      </c>
      <c r="B221" s="64" t="e">
        <f>SUM(B216:B220)</f>
        <v>#REF!</v>
      </c>
      <c r="C221" s="68"/>
      <c r="D221" s="46"/>
      <c r="E221" s="48" t="s">
        <v>42</v>
      </c>
      <c r="F221" s="64" t="e">
        <f>SUM(F216:F220)</f>
        <v>#REF!</v>
      </c>
      <c r="G221" s="64"/>
      <c r="H221" s="46"/>
      <c r="I221" s="47"/>
    </row>
    <row r="222" spans="1:9" ht="54" customHeight="1" x14ac:dyDescent="0.25">
      <c r="A222" s="49"/>
      <c r="B222" s="64"/>
      <c r="C222" s="68"/>
      <c r="D222" s="46"/>
      <c r="E222" s="46"/>
      <c r="F222" s="64"/>
      <c r="G222" s="64"/>
      <c r="H222" s="46"/>
      <c r="I222" s="47"/>
    </row>
    <row r="223" spans="1:9" ht="35.25" customHeight="1" x14ac:dyDescent="0.25">
      <c r="A223" s="48" t="s">
        <v>43</v>
      </c>
      <c r="B223" s="64" t="e">
        <f>(B221-F221)</f>
        <v>#REF!</v>
      </c>
      <c r="C223" s="68"/>
      <c r="D223" s="46"/>
      <c r="E223" s="46"/>
      <c r="F223" s="64"/>
      <c r="G223" s="64"/>
      <c r="H223" s="46"/>
      <c r="I223" s="47"/>
    </row>
    <row r="224" spans="1:9" ht="55.5" customHeight="1" x14ac:dyDescent="0.25">
      <c r="A224" s="43"/>
      <c r="B224" s="43"/>
      <c r="C224" s="44" t="s">
        <v>44</v>
      </c>
      <c r="D224" s="44" t="s">
        <v>72</v>
      </c>
      <c r="E224" s="43"/>
      <c r="F224" s="43"/>
      <c r="G224" s="43"/>
      <c r="H224" s="43"/>
      <c r="I224" s="45"/>
    </row>
    <row r="225" spans="1:9" ht="54" customHeight="1" x14ac:dyDescent="0.25">
      <c r="A225" s="46"/>
      <c r="B225" s="46"/>
      <c r="C225" s="33"/>
      <c r="D225" s="46"/>
      <c r="E225" s="46"/>
      <c r="F225" s="46"/>
      <c r="G225" s="46"/>
      <c r="H225" s="46"/>
      <c r="I225" s="46"/>
    </row>
    <row r="226" spans="1:9" s="19" customFormat="1" ht="54" customHeight="1" x14ac:dyDescent="0.15">
      <c r="A226" s="2"/>
      <c r="B226" s="2"/>
      <c r="D226" s="2"/>
      <c r="E226" s="2"/>
      <c r="F226" s="2"/>
      <c r="G226" s="2"/>
      <c r="H226" s="2"/>
      <c r="I226" s="2"/>
    </row>
    <row r="227" spans="1:9" s="19" customFormat="1" ht="54" customHeight="1" x14ac:dyDescent="0.15">
      <c r="A227" s="2"/>
      <c r="B227" s="2"/>
      <c r="D227" s="2"/>
      <c r="E227" s="2"/>
      <c r="F227" s="2"/>
      <c r="G227" s="2"/>
      <c r="H227" s="2"/>
      <c r="I227" s="2"/>
    </row>
    <row r="228" spans="1:9" s="19" customFormat="1" ht="54" customHeight="1" x14ac:dyDescent="0.15"/>
    <row r="229" spans="1:9" s="19" customFormat="1" ht="54" customHeight="1" x14ac:dyDescent="0.15"/>
    <row r="230" spans="1:9" s="19" customFormat="1" ht="54" customHeight="1" thickBot="1" x14ac:dyDescent="0.3">
      <c r="A230" s="22"/>
      <c r="B230" s="23" t="s">
        <v>73</v>
      </c>
      <c r="C230" s="24"/>
      <c r="D230" s="25"/>
      <c r="E230" s="25"/>
      <c r="F230" s="25"/>
      <c r="G230" s="25"/>
      <c r="H230" s="25"/>
      <c r="I230" s="26"/>
    </row>
    <row r="231" spans="1:9" s="19" customFormat="1" ht="54" customHeight="1" thickBot="1" x14ac:dyDescent="0.3">
      <c r="A231" s="27" t="s">
        <v>107</v>
      </c>
      <c r="B231" s="28"/>
      <c r="C231" s="29"/>
      <c r="D231" s="30"/>
      <c r="E231" s="30"/>
      <c r="F231" s="30"/>
      <c r="G231" s="30"/>
      <c r="H231" s="30"/>
      <c r="I231" s="31"/>
    </row>
    <row r="232" spans="1:9" s="19" customFormat="1" ht="57.75" customHeight="1" thickTop="1" x14ac:dyDescent="0.25">
      <c r="A232" s="49" t="s">
        <v>25</v>
      </c>
      <c r="B232" s="46" t="str">
        <f>'GENERAL PAYROLL'!B16</f>
        <v>ABRAHAM JOHN</v>
      </c>
      <c r="C232" s="33"/>
      <c r="D232" s="46"/>
      <c r="E232" s="46"/>
      <c r="F232" s="46"/>
      <c r="G232" s="48" t="s">
        <v>26</v>
      </c>
      <c r="H232" s="55">
        <v>42979</v>
      </c>
      <c r="I232" s="47"/>
    </row>
    <row r="233" spans="1:9" s="19" customFormat="1" ht="54" customHeight="1" x14ac:dyDescent="0.25">
      <c r="A233" s="49" t="s">
        <v>27</v>
      </c>
      <c r="B233" s="46" t="s">
        <v>75</v>
      </c>
      <c r="C233" s="33"/>
      <c r="D233" s="46"/>
      <c r="E233" s="46"/>
      <c r="F233" s="46"/>
      <c r="G233" s="48" t="s">
        <v>28</v>
      </c>
      <c r="H233" s="33">
        <v>28</v>
      </c>
      <c r="I233" s="47"/>
    </row>
    <row r="234" spans="1:9" s="19" customFormat="1" ht="54" customHeight="1" thickBot="1" x14ac:dyDescent="0.3">
      <c r="A234" s="27" t="s">
        <v>29</v>
      </c>
      <c r="B234" s="30" t="e">
        <f>'GENERAL PAYROLL'!#REF!</f>
        <v>#REF!</v>
      </c>
      <c r="C234" s="29"/>
      <c r="D234" s="30"/>
      <c r="E234" s="30"/>
      <c r="F234" s="30"/>
      <c r="G234" s="28" t="s">
        <v>30</v>
      </c>
      <c r="H234" s="67">
        <f>'NET PAY'!C13</f>
        <v>211000014</v>
      </c>
      <c r="I234" s="31"/>
    </row>
    <row r="235" spans="1:9" s="19" customFormat="1" ht="40.5" customHeight="1" thickTop="1" thickBot="1" x14ac:dyDescent="0.3">
      <c r="A235" s="51" t="s">
        <v>31</v>
      </c>
      <c r="B235" s="52" t="s">
        <v>32</v>
      </c>
      <c r="C235" s="41"/>
      <c r="D235" s="52"/>
      <c r="E235" s="52" t="s">
        <v>34</v>
      </c>
      <c r="F235" s="52" t="s">
        <v>35</v>
      </c>
      <c r="G235" s="52"/>
      <c r="H235" s="52"/>
      <c r="I235" s="53"/>
    </row>
    <row r="236" spans="1:9" s="19" customFormat="1" ht="54" customHeight="1" thickTop="1" x14ac:dyDescent="0.25">
      <c r="A236" s="32" t="s">
        <v>36</v>
      </c>
      <c r="B236" s="64">
        <f>'GENERAL PAYROLL'!C16</f>
        <v>950000</v>
      </c>
      <c r="C236" s="33"/>
      <c r="D236" s="46"/>
      <c r="E236" s="34" t="s">
        <v>37</v>
      </c>
      <c r="F236" s="58">
        <f>'GENERAL PAYROLL'!E16</f>
        <v>95000</v>
      </c>
      <c r="G236" s="46"/>
      <c r="H236" s="46"/>
      <c r="I236" s="47"/>
    </row>
    <row r="237" spans="1:9" s="19" customFormat="1" ht="54" customHeight="1" x14ac:dyDescent="0.25">
      <c r="A237" s="32" t="s">
        <v>38</v>
      </c>
      <c r="B237" s="64" t="e">
        <f>'GENERAL PAYROLL'!#REF!</f>
        <v>#REF!</v>
      </c>
      <c r="C237" s="33"/>
      <c r="D237" s="46"/>
      <c r="E237" s="34" t="s">
        <v>39</v>
      </c>
      <c r="F237" s="46">
        <f>'GENERAL PAYROLL'!G16</f>
        <v>91750</v>
      </c>
      <c r="G237" s="46"/>
      <c r="H237" s="46"/>
      <c r="I237" s="47"/>
    </row>
    <row r="238" spans="1:9" s="19" customFormat="1" ht="54" customHeight="1" x14ac:dyDescent="0.25">
      <c r="A238" s="32" t="s">
        <v>40</v>
      </c>
      <c r="B238" s="64" t="e">
        <f>'GENERAL PAYROLL'!#REF!</f>
        <v>#REF!</v>
      </c>
      <c r="C238" s="33"/>
      <c r="D238" s="46"/>
      <c r="E238" s="34" t="s">
        <v>7</v>
      </c>
      <c r="F238" s="46" t="e">
        <f>'GENERAL PAYROLL'!#REF!</f>
        <v>#REF!</v>
      </c>
      <c r="G238" s="46"/>
      <c r="H238" s="46"/>
      <c r="I238" s="47"/>
    </row>
    <row r="239" spans="1:9" s="19" customFormat="1" ht="54" customHeight="1" x14ac:dyDescent="0.25">
      <c r="A239" s="32" t="s">
        <v>2</v>
      </c>
      <c r="B239" s="64" t="e">
        <f>'GENERAL PAYROLL'!#REF!</f>
        <v>#REF!</v>
      </c>
      <c r="C239" s="33"/>
      <c r="D239" s="46"/>
      <c r="E239" s="34" t="s">
        <v>64</v>
      </c>
      <c r="F239" s="46">
        <v>526500</v>
      </c>
      <c r="G239" s="46"/>
      <c r="H239" s="46"/>
      <c r="I239" s="47"/>
    </row>
    <row r="240" spans="1:9" s="19" customFormat="1" ht="54" customHeight="1" x14ac:dyDescent="0.25">
      <c r="A240" s="32" t="s">
        <v>33</v>
      </c>
      <c r="B240" s="64" t="e">
        <f>'GENERAL PAYROLL'!#REF!</f>
        <v>#REF!</v>
      </c>
      <c r="C240" s="33"/>
      <c r="D240" s="46"/>
      <c r="E240" s="34"/>
      <c r="F240" s="46"/>
      <c r="G240" s="46"/>
      <c r="H240" s="46"/>
      <c r="I240" s="47"/>
    </row>
    <row r="241" spans="1:9" ht="35.25" customHeight="1" x14ac:dyDescent="0.25">
      <c r="A241" s="32" t="s">
        <v>41</v>
      </c>
      <c r="B241" s="64" t="e">
        <f>SUM(B236:B240)</f>
        <v>#REF!</v>
      </c>
      <c r="C241" s="33"/>
      <c r="D241" s="46"/>
      <c r="E241" s="48" t="s">
        <v>42</v>
      </c>
      <c r="F241" s="58" t="e">
        <f>SUM(F236:F240)</f>
        <v>#REF!</v>
      </c>
      <c r="G241" s="46"/>
      <c r="H241" s="46"/>
      <c r="I241" s="47"/>
    </row>
    <row r="242" spans="1:9" ht="35.25" customHeight="1" x14ac:dyDescent="0.25">
      <c r="A242" s="49"/>
      <c r="B242" s="64"/>
      <c r="C242" s="33"/>
      <c r="D242" s="46"/>
      <c r="E242" s="46"/>
      <c r="F242" s="46"/>
      <c r="G242" s="46"/>
      <c r="H242" s="46"/>
      <c r="I242" s="47"/>
    </row>
    <row r="243" spans="1:9" ht="54" customHeight="1" x14ac:dyDescent="0.25">
      <c r="A243" s="48" t="s">
        <v>43</v>
      </c>
      <c r="B243" s="64" t="e">
        <f>(B241-F241)</f>
        <v>#REF!</v>
      </c>
      <c r="C243" s="33"/>
      <c r="D243" s="46"/>
      <c r="E243" s="46"/>
      <c r="F243" s="46"/>
      <c r="G243" s="46"/>
      <c r="H243" s="46"/>
      <c r="I243" s="47"/>
    </row>
    <row r="244" spans="1:9" ht="52.5" customHeight="1" x14ac:dyDescent="0.25">
      <c r="A244" s="43"/>
      <c r="B244" s="43"/>
      <c r="C244" s="44" t="s">
        <v>44</v>
      </c>
      <c r="D244" s="44" t="s">
        <v>45</v>
      </c>
      <c r="E244" s="56"/>
      <c r="F244" s="56"/>
      <c r="G244" s="56"/>
      <c r="H244" s="56"/>
      <c r="I244" s="57"/>
    </row>
    <row r="245" spans="1:9" s="19" customFormat="1" ht="54" customHeight="1" x14ac:dyDescent="0.15">
      <c r="A245" s="2"/>
      <c r="B245" s="2"/>
      <c r="D245" s="2"/>
      <c r="E245" s="2"/>
      <c r="F245" s="2"/>
      <c r="G245" s="2"/>
      <c r="H245" s="2"/>
      <c r="I245" s="2"/>
    </row>
    <row r="246" spans="1:9" s="19" customFormat="1" ht="54" customHeight="1" x14ac:dyDescent="0.15">
      <c r="A246" s="2"/>
      <c r="B246" s="2"/>
      <c r="D246" s="2"/>
      <c r="E246" s="2"/>
      <c r="F246" s="2"/>
      <c r="G246" s="2"/>
      <c r="H246" s="2"/>
      <c r="I246" s="2"/>
    </row>
    <row r="247" spans="1:9" s="19" customFormat="1" ht="54" customHeight="1" x14ac:dyDescent="0.15">
      <c r="A247" s="2"/>
      <c r="B247" s="2"/>
      <c r="D247" s="2"/>
      <c r="E247" s="2"/>
      <c r="F247" s="2"/>
      <c r="G247" s="2"/>
      <c r="H247" s="2"/>
      <c r="I247" s="2"/>
    </row>
    <row r="248" spans="1:9" s="19" customFormat="1" ht="54" customHeight="1" x14ac:dyDescent="0.15">
      <c r="A248" s="2"/>
      <c r="B248" s="2"/>
      <c r="D248" s="2"/>
      <c r="E248" s="2"/>
      <c r="F248" s="2"/>
      <c r="G248" s="2"/>
      <c r="H248" s="2"/>
      <c r="I248" s="2"/>
    </row>
    <row r="249" spans="1:9" s="19" customFormat="1" ht="54" customHeight="1" thickBot="1" x14ac:dyDescent="0.3">
      <c r="A249" s="22"/>
      <c r="B249" s="23" t="s">
        <v>73</v>
      </c>
      <c r="C249" s="24"/>
      <c r="D249" s="25"/>
      <c r="E249" s="25"/>
      <c r="F249" s="25"/>
      <c r="G249" s="25"/>
      <c r="H249" s="25"/>
      <c r="I249" s="26"/>
    </row>
    <row r="250" spans="1:9" s="19" customFormat="1" ht="54" customHeight="1" thickBot="1" x14ac:dyDescent="0.3">
      <c r="A250" s="27" t="str">
        <f>A231</f>
        <v>PAYSLIP FOR OCTOBER 2021</v>
      </c>
      <c r="B250" s="28"/>
      <c r="C250" s="29"/>
      <c r="D250" s="30"/>
      <c r="E250" s="30"/>
      <c r="F250" s="30"/>
      <c r="G250" s="30"/>
      <c r="H250" s="30"/>
      <c r="I250" s="31"/>
    </row>
    <row r="251" spans="1:9" s="19" customFormat="1" ht="56.25" customHeight="1" thickTop="1" x14ac:dyDescent="0.25">
      <c r="A251" s="49" t="s">
        <v>25</v>
      </c>
      <c r="B251" s="46" t="e">
        <f>'GENERAL PAYROLL'!#REF!</f>
        <v>#REF!</v>
      </c>
      <c r="C251" s="33"/>
      <c r="D251" s="46"/>
      <c r="E251" s="46"/>
      <c r="F251" s="46"/>
      <c r="G251" s="48" t="s">
        <v>26</v>
      </c>
      <c r="H251" s="55">
        <v>43837</v>
      </c>
      <c r="I251" s="47"/>
    </row>
    <row r="252" spans="1:9" s="19" customFormat="1" ht="54" customHeight="1" x14ac:dyDescent="0.25">
      <c r="A252" s="49" t="s">
        <v>27</v>
      </c>
      <c r="B252" s="46" t="s">
        <v>48</v>
      </c>
      <c r="C252" s="33"/>
      <c r="D252" s="46"/>
      <c r="E252" s="46"/>
      <c r="F252" s="46"/>
      <c r="G252" s="48" t="s">
        <v>28</v>
      </c>
      <c r="H252" s="33">
        <f>H233</f>
        <v>28</v>
      </c>
      <c r="I252" s="47"/>
    </row>
    <row r="253" spans="1:9" s="19" customFormat="1" ht="54" customHeight="1" thickBot="1" x14ac:dyDescent="0.3">
      <c r="A253" s="27" t="s">
        <v>29</v>
      </c>
      <c r="B253" s="30" t="e">
        <f>'GENERAL PAYROLL'!#REF!</f>
        <v>#REF!</v>
      </c>
      <c r="C253" s="29"/>
      <c r="D253" s="30"/>
      <c r="E253" s="30"/>
      <c r="F253" s="30"/>
      <c r="G253" s="28" t="s">
        <v>30</v>
      </c>
      <c r="H253" s="50"/>
      <c r="I253" s="31"/>
    </row>
    <row r="254" spans="1:9" s="19" customFormat="1" ht="39" customHeight="1" thickTop="1" thickBot="1" x14ac:dyDescent="0.3">
      <c r="A254" s="51" t="s">
        <v>31</v>
      </c>
      <c r="B254" s="52" t="s">
        <v>32</v>
      </c>
      <c r="C254" s="41"/>
      <c r="D254" s="52"/>
      <c r="E254" s="52" t="s">
        <v>34</v>
      </c>
      <c r="F254" s="52" t="s">
        <v>35</v>
      </c>
      <c r="G254" s="52"/>
      <c r="H254" s="52"/>
      <c r="I254" s="53"/>
    </row>
    <row r="255" spans="1:9" s="19" customFormat="1" ht="54" customHeight="1" thickTop="1" x14ac:dyDescent="0.25">
      <c r="A255" s="32" t="s">
        <v>36</v>
      </c>
      <c r="B255" s="64" t="e">
        <f>'GENERAL PAYROLL'!#REF!</f>
        <v>#REF!</v>
      </c>
      <c r="C255" s="33"/>
      <c r="D255" s="46"/>
      <c r="E255" s="34" t="s">
        <v>37</v>
      </c>
      <c r="F255" s="64" t="e">
        <f>'GENERAL PAYROLL'!#REF!</f>
        <v>#REF!</v>
      </c>
      <c r="G255" s="46"/>
      <c r="H255" s="46"/>
      <c r="I255" s="47"/>
    </row>
    <row r="256" spans="1:9" s="19" customFormat="1" ht="54" customHeight="1" x14ac:dyDescent="0.25">
      <c r="A256" s="32" t="s">
        <v>38</v>
      </c>
      <c r="B256" s="64" t="e">
        <f>'GENERAL PAYROLL'!#REF!</f>
        <v>#REF!</v>
      </c>
      <c r="C256" s="33"/>
      <c r="D256" s="46"/>
      <c r="E256" s="34" t="s">
        <v>39</v>
      </c>
      <c r="F256" s="64" t="e">
        <f>'GENERAL PAYROLL'!#REF!</f>
        <v>#REF!</v>
      </c>
      <c r="G256" s="46"/>
      <c r="H256" s="46"/>
      <c r="I256" s="47"/>
    </row>
    <row r="257" spans="1:9" ht="20.25" x14ac:dyDescent="0.25">
      <c r="A257" s="32" t="s">
        <v>40</v>
      </c>
      <c r="B257" s="64" t="e">
        <f>'GENERAL PAYROLL'!#REF!</f>
        <v>#REF!</v>
      </c>
      <c r="C257" s="33"/>
      <c r="D257" s="46"/>
      <c r="E257" s="34" t="s">
        <v>7</v>
      </c>
      <c r="F257" s="64" t="e">
        <f>'GENERAL PAYROLL'!#REF!</f>
        <v>#REF!</v>
      </c>
      <c r="G257" s="46"/>
      <c r="H257" s="46"/>
      <c r="I257" s="47"/>
    </row>
    <row r="258" spans="1:9" ht="35.25" customHeight="1" x14ac:dyDescent="0.25">
      <c r="A258" s="32" t="s">
        <v>2</v>
      </c>
      <c r="B258" s="64" t="e">
        <f>'GENERAL PAYROLL'!#REF!</f>
        <v>#REF!</v>
      </c>
      <c r="C258" s="33"/>
      <c r="D258" s="46"/>
      <c r="E258" s="34" t="s">
        <v>64</v>
      </c>
      <c r="F258" s="64" t="e">
        <f>'GENERAL PAYROLL'!#REF!</f>
        <v>#REF!</v>
      </c>
      <c r="G258" s="46"/>
      <c r="H258" s="46"/>
      <c r="I258" s="47"/>
    </row>
    <row r="259" spans="1:9" ht="49.5" customHeight="1" x14ac:dyDescent="0.25">
      <c r="A259" s="32" t="s">
        <v>33</v>
      </c>
      <c r="B259" s="64" t="e">
        <f>'GENERAL PAYROLL'!#REF!</f>
        <v>#REF!</v>
      </c>
      <c r="C259" s="33"/>
      <c r="D259" s="46"/>
      <c r="E259" s="34"/>
      <c r="F259" s="64"/>
      <c r="G259" s="46"/>
      <c r="H259" s="46"/>
      <c r="I259" s="47"/>
    </row>
    <row r="260" spans="1:9" ht="63" customHeight="1" x14ac:dyDescent="0.25">
      <c r="A260" s="32" t="s">
        <v>41</v>
      </c>
      <c r="B260" s="64" t="e">
        <f>SUM(B255:B259)</f>
        <v>#REF!</v>
      </c>
      <c r="C260" s="33"/>
      <c r="D260" s="46"/>
      <c r="E260" s="48" t="s">
        <v>42</v>
      </c>
      <c r="F260" s="64" t="e">
        <f>SUM(F255:F259)</f>
        <v>#REF!</v>
      </c>
      <c r="G260" s="46"/>
      <c r="H260" s="46"/>
      <c r="I260" s="47"/>
    </row>
    <row r="261" spans="1:9" s="19" customFormat="1" ht="54" customHeight="1" x14ac:dyDescent="0.25">
      <c r="A261" s="49"/>
      <c r="B261" s="64"/>
      <c r="C261" s="33"/>
      <c r="D261" s="46"/>
      <c r="E261" s="46"/>
      <c r="F261" s="46"/>
      <c r="G261" s="46"/>
      <c r="H261" s="46"/>
      <c r="I261" s="47"/>
    </row>
    <row r="262" spans="1:9" s="19" customFormat="1" ht="54" customHeight="1" x14ac:dyDescent="0.25">
      <c r="A262" s="48" t="s">
        <v>43</v>
      </c>
      <c r="B262" s="64" t="e">
        <f>(B260-F260)</f>
        <v>#REF!</v>
      </c>
      <c r="C262" s="33"/>
      <c r="D262" s="46"/>
      <c r="E262" s="46"/>
      <c r="F262" s="46"/>
      <c r="G262" s="46"/>
      <c r="H262" s="46"/>
      <c r="I262" s="47"/>
    </row>
    <row r="263" spans="1:9" s="19" customFormat="1" ht="54" customHeight="1" x14ac:dyDescent="0.25">
      <c r="A263" s="43"/>
      <c r="B263" s="43"/>
      <c r="C263" s="44" t="s">
        <v>44</v>
      </c>
      <c r="D263" s="44" t="s">
        <v>45</v>
      </c>
      <c r="E263" s="56"/>
      <c r="F263" s="56"/>
      <c r="G263" s="56"/>
      <c r="H263" s="56"/>
      <c r="I263" s="57"/>
    </row>
    <row r="264" spans="1:9" s="19" customFormat="1" ht="54" customHeight="1" x14ac:dyDescent="0.15">
      <c r="A264" s="2"/>
      <c r="B264" s="2"/>
      <c r="D264" s="2"/>
      <c r="E264" s="2"/>
      <c r="F264" s="2"/>
      <c r="G264" s="2"/>
      <c r="H264" s="2"/>
      <c r="I264" s="2"/>
    </row>
    <row r="265" spans="1:9" s="19" customFormat="1" ht="54" customHeight="1" x14ac:dyDescent="0.15">
      <c r="A265" s="2"/>
      <c r="B265" s="2"/>
      <c r="D265" s="2"/>
      <c r="E265" s="2"/>
      <c r="F265" s="2"/>
      <c r="G265" s="2"/>
      <c r="H265" s="2"/>
      <c r="I265" s="2"/>
    </row>
    <row r="266" spans="1:9" s="19" customFormat="1" ht="54" customHeight="1" thickBot="1" x14ac:dyDescent="0.3">
      <c r="A266" s="22"/>
      <c r="B266" s="23" t="s">
        <v>73</v>
      </c>
      <c r="C266" s="24"/>
      <c r="D266" s="25"/>
      <c r="E266" s="25"/>
      <c r="F266" s="25"/>
      <c r="G266" s="25"/>
      <c r="H266" s="25"/>
      <c r="I266" s="26"/>
    </row>
    <row r="267" spans="1:9" s="19" customFormat="1" ht="57.75" customHeight="1" thickBot="1" x14ac:dyDescent="0.3">
      <c r="A267" s="27" t="s">
        <v>107</v>
      </c>
      <c r="B267" s="28"/>
      <c r="C267" s="29"/>
      <c r="D267" s="30"/>
      <c r="E267" s="30"/>
      <c r="F267" s="30"/>
      <c r="G267" s="30"/>
      <c r="H267" s="30"/>
      <c r="I267" s="31"/>
    </row>
    <row r="268" spans="1:9" s="19" customFormat="1" ht="55.5" customHeight="1" thickTop="1" x14ac:dyDescent="0.25">
      <c r="A268" s="49" t="s">
        <v>25</v>
      </c>
      <c r="B268" s="46" t="e">
        <f>'GENERAL PAYROLL'!#REF!</f>
        <v>#REF!</v>
      </c>
      <c r="C268" s="33"/>
      <c r="D268" s="46"/>
      <c r="E268" s="46"/>
      <c r="F268" s="46"/>
      <c r="G268" s="48" t="s">
        <v>26</v>
      </c>
      <c r="H268" s="55">
        <v>43685</v>
      </c>
      <c r="I268" s="47"/>
    </row>
    <row r="269" spans="1:9" s="19" customFormat="1" ht="54" customHeight="1" x14ac:dyDescent="0.25">
      <c r="A269" s="49" t="s">
        <v>27</v>
      </c>
      <c r="B269" s="46" t="s">
        <v>79</v>
      </c>
      <c r="C269" s="33"/>
      <c r="D269" s="46"/>
      <c r="E269" s="46"/>
      <c r="F269" s="46"/>
      <c r="G269" s="48" t="s">
        <v>28</v>
      </c>
      <c r="H269" s="33">
        <v>28</v>
      </c>
      <c r="I269" s="47"/>
    </row>
    <row r="270" spans="1:9" s="19" customFormat="1" ht="38.25" customHeight="1" thickBot="1" x14ac:dyDescent="0.3">
      <c r="A270" s="27" t="s">
        <v>29</v>
      </c>
      <c r="B270" s="30" t="e">
        <f>'GENERAL PAYROLL'!#REF!</f>
        <v>#REF!</v>
      </c>
      <c r="C270" s="29"/>
      <c r="D270" s="30"/>
      <c r="E270" s="30"/>
      <c r="F270" s="30"/>
      <c r="G270" s="28" t="s">
        <v>30</v>
      </c>
      <c r="H270" s="67" t="e">
        <f>'NET PAY'!#REF!</f>
        <v>#REF!</v>
      </c>
      <c r="I270" s="31"/>
    </row>
    <row r="271" spans="1:9" s="19" customFormat="1" ht="54" customHeight="1" thickTop="1" thickBot="1" x14ac:dyDescent="0.3">
      <c r="A271" s="51" t="s">
        <v>31</v>
      </c>
      <c r="B271" s="52" t="s">
        <v>32</v>
      </c>
      <c r="C271" s="41"/>
      <c r="D271" s="52"/>
      <c r="E271" s="52" t="s">
        <v>34</v>
      </c>
      <c r="F271" s="52" t="s">
        <v>35</v>
      </c>
      <c r="G271" s="52"/>
      <c r="H271" s="52"/>
      <c r="I271" s="53"/>
    </row>
    <row r="272" spans="1:9" s="19" customFormat="1" ht="54" customHeight="1" thickTop="1" x14ac:dyDescent="0.25">
      <c r="A272" s="32" t="s">
        <v>36</v>
      </c>
      <c r="B272" s="46" t="e">
        <f>'GENERAL PAYROLL'!#REF!</f>
        <v>#REF!</v>
      </c>
      <c r="C272" s="33"/>
      <c r="D272" s="46"/>
      <c r="E272" s="34" t="s">
        <v>37</v>
      </c>
      <c r="F272" s="58" t="e">
        <f>'GENERAL PAYROLL'!#REF!</f>
        <v>#REF!</v>
      </c>
      <c r="G272" s="46"/>
      <c r="H272" s="46"/>
      <c r="I272" s="47"/>
    </row>
    <row r="273" spans="1:9" s="19" customFormat="1" ht="54" customHeight="1" x14ac:dyDescent="0.25">
      <c r="A273" s="32" t="s">
        <v>38</v>
      </c>
      <c r="B273" s="46" t="e">
        <f>'GENERAL PAYROLL'!#REF!</f>
        <v>#REF!</v>
      </c>
      <c r="C273" s="33"/>
      <c r="D273" s="46"/>
      <c r="E273" s="34" t="s">
        <v>39</v>
      </c>
      <c r="F273" s="64" t="e">
        <f>'GENERAL PAYROLL'!#REF!</f>
        <v>#REF!</v>
      </c>
      <c r="G273" s="46"/>
      <c r="H273" s="46"/>
      <c r="I273" s="47"/>
    </row>
    <row r="274" spans="1:9" s="19" customFormat="1" ht="54" customHeight="1" x14ac:dyDescent="0.25">
      <c r="A274" s="32" t="s">
        <v>40</v>
      </c>
      <c r="B274" s="46" t="e">
        <f>'GENERAL PAYROLL'!#REF!</f>
        <v>#REF!</v>
      </c>
      <c r="C274" s="33"/>
      <c r="D274" s="46"/>
      <c r="E274" s="34" t="s">
        <v>7</v>
      </c>
      <c r="F274" s="46" t="e">
        <f>'GENERAL PAYROLL'!#REF!</f>
        <v>#REF!</v>
      </c>
      <c r="G274" s="46"/>
      <c r="H274" s="46"/>
      <c r="I274" s="47"/>
    </row>
    <row r="275" spans="1:9" s="19" customFormat="1" ht="54" customHeight="1" x14ac:dyDescent="0.25">
      <c r="A275" s="32" t="s">
        <v>2</v>
      </c>
      <c r="B275" s="46" t="e">
        <f>'GENERAL PAYROLL'!#REF!</f>
        <v>#REF!</v>
      </c>
      <c r="C275" s="33"/>
      <c r="D275" s="46"/>
      <c r="E275" s="34" t="s">
        <v>64</v>
      </c>
      <c r="F275" s="46" t="e">
        <f>'GENERAL PAYROLL'!#REF!</f>
        <v>#REF!</v>
      </c>
      <c r="G275" s="46"/>
      <c r="H275" s="46"/>
      <c r="I275" s="47"/>
    </row>
    <row r="276" spans="1:9" ht="20.25" x14ac:dyDescent="0.25">
      <c r="A276" s="32" t="s">
        <v>33</v>
      </c>
      <c r="B276" s="46" t="e">
        <f>'GENERAL PAYROLL'!#REF!</f>
        <v>#REF!</v>
      </c>
      <c r="C276" s="33"/>
      <c r="D276" s="46"/>
      <c r="E276" s="34"/>
      <c r="F276" s="46"/>
      <c r="G276" s="46"/>
      <c r="H276" s="46"/>
      <c r="I276" s="47"/>
    </row>
    <row r="277" spans="1:9" ht="35.25" customHeight="1" x14ac:dyDescent="0.25">
      <c r="A277" s="32" t="s">
        <v>41</v>
      </c>
      <c r="B277" s="46" t="e">
        <f>SUM(B272:B276)</f>
        <v>#REF!</v>
      </c>
      <c r="C277" s="33"/>
      <c r="D277" s="46"/>
      <c r="E277" s="48" t="s">
        <v>42</v>
      </c>
      <c r="F277" s="58" t="e">
        <f>SUM(F272:F276)</f>
        <v>#REF!</v>
      </c>
      <c r="G277" s="46"/>
      <c r="H277" s="46"/>
      <c r="I277" s="47"/>
    </row>
    <row r="278" spans="1:9" ht="35.25" customHeight="1" x14ac:dyDescent="0.25">
      <c r="A278" s="49"/>
      <c r="B278" s="46"/>
      <c r="C278" s="33"/>
      <c r="D278" s="46"/>
      <c r="E278" s="46"/>
      <c r="F278" s="46"/>
      <c r="G278" s="46"/>
      <c r="H278" s="46"/>
      <c r="I278" s="47"/>
    </row>
    <row r="279" spans="1:9" ht="54" customHeight="1" x14ac:dyDescent="0.25">
      <c r="A279" s="48" t="s">
        <v>43</v>
      </c>
      <c r="B279" s="58" t="e">
        <f>(B277-F277)</f>
        <v>#REF!</v>
      </c>
      <c r="C279" s="33"/>
      <c r="D279" s="46"/>
      <c r="E279" s="46"/>
      <c r="F279" s="46"/>
      <c r="G279" s="46"/>
      <c r="H279" s="46"/>
      <c r="I279" s="47"/>
    </row>
    <row r="280" spans="1:9" ht="54" customHeight="1" x14ac:dyDescent="0.25">
      <c r="A280" s="43"/>
      <c r="B280" s="43"/>
      <c r="C280" s="44" t="s">
        <v>44</v>
      </c>
      <c r="D280" s="44" t="s">
        <v>45</v>
      </c>
      <c r="E280" s="56"/>
      <c r="F280" s="56"/>
      <c r="G280" s="56"/>
      <c r="H280" s="56"/>
      <c r="I280" s="57"/>
    </row>
    <row r="281" spans="1:9" ht="54" customHeight="1" x14ac:dyDescent="0.15"/>
    <row r="282" spans="1:9" ht="54" customHeight="1" x14ac:dyDescent="0.15"/>
    <row r="283" spans="1:9" ht="54" customHeight="1" x14ac:dyDescent="0.25">
      <c r="A283" s="70"/>
      <c r="B283" s="71" t="s">
        <v>73</v>
      </c>
      <c r="C283" s="72"/>
      <c r="D283" s="73"/>
      <c r="E283" s="73"/>
      <c r="F283" s="73"/>
      <c r="G283" s="73"/>
      <c r="H283" s="73"/>
      <c r="I283" s="74"/>
    </row>
    <row r="284" spans="1:9" ht="54" customHeight="1" x14ac:dyDescent="0.25">
      <c r="A284" s="75" t="s">
        <v>107</v>
      </c>
      <c r="B284" s="76"/>
      <c r="C284" s="77"/>
      <c r="D284" s="78"/>
      <c r="E284" s="78"/>
      <c r="F284" s="78"/>
      <c r="G284" s="78"/>
      <c r="H284" s="78"/>
      <c r="I284" s="79"/>
    </row>
    <row r="285" spans="1:9" ht="54" customHeight="1" thickBot="1" x14ac:dyDescent="0.3">
      <c r="A285" s="27" t="str">
        <f>A268</f>
        <v>Name:</v>
      </c>
      <c r="B285" s="30" t="s">
        <v>102</v>
      </c>
      <c r="C285" s="29"/>
      <c r="D285" s="30"/>
      <c r="E285" s="30"/>
      <c r="F285" s="30"/>
      <c r="G285" s="30"/>
      <c r="H285" s="30"/>
      <c r="I285" s="31"/>
    </row>
    <row r="286" spans="1:9" ht="54" customHeight="1" thickTop="1" x14ac:dyDescent="0.25">
      <c r="A286" s="49"/>
      <c r="B286" s="46">
        <f>'GENERAL PAYROLL'!B43</f>
        <v>0</v>
      </c>
      <c r="C286" s="33"/>
      <c r="D286" s="46"/>
      <c r="E286" s="46"/>
      <c r="F286" s="46"/>
      <c r="G286" s="48" t="s">
        <v>26</v>
      </c>
      <c r="H286" s="55">
        <v>43497</v>
      </c>
      <c r="I286" s="47"/>
    </row>
    <row r="287" spans="1:9" ht="54" customHeight="1" x14ac:dyDescent="0.25">
      <c r="A287" s="49" t="s">
        <v>27</v>
      </c>
      <c r="B287" s="46" t="s">
        <v>86</v>
      </c>
      <c r="C287" s="33"/>
      <c r="D287" s="46"/>
      <c r="E287" s="46"/>
      <c r="F287" s="46"/>
      <c r="G287" s="48" t="s">
        <v>28</v>
      </c>
      <c r="H287" s="33">
        <v>28</v>
      </c>
      <c r="I287" s="47"/>
    </row>
    <row r="288" spans="1:9" ht="54" customHeight="1" thickBot="1" x14ac:dyDescent="0.3">
      <c r="A288" s="27" t="s">
        <v>29</v>
      </c>
      <c r="B288" s="30" t="s">
        <v>78</v>
      </c>
      <c r="C288" s="29"/>
      <c r="D288" s="30"/>
      <c r="E288" s="30"/>
      <c r="F288" s="30"/>
      <c r="G288" s="28" t="s">
        <v>30</v>
      </c>
      <c r="H288" s="67">
        <v>3010111560444</v>
      </c>
      <c r="I288" s="31"/>
    </row>
    <row r="289" spans="1:13" ht="54" customHeight="1" thickTop="1" thickBot="1" x14ac:dyDescent="0.3">
      <c r="A289" s="51" t="s">
        <v>31</v>
      </c>
      <c r="B289" s="52" t="s">
        <v>32</v>
      </c>
      <c r="C289" s="41"/>
      <c r="D289" s="52"/>
      <c r="E289" s="52" t="s">
        <v>34</v>
      </c>
      <c r="F289" s="52" t="s">
        <v>35</v>
      </c>
      <c r="G289" s="52"/>
      <c r="H289" s="52"/>
      <c r="I289" s="53"/>
    </row>
    <row r="290" spans="1:13" ht="37.5" customHeight="1" thickTop="1" x14ac:dyDescent="0.25">
      <c r="A290" s="32" t="s">
        <v>36</v>
      </c>
      <c r="B290" s="96" t="e">
        <f>'GENERAL PAYROLL'!#REF!</f>
        <v>#REF!</v>
      </c>
      <c r="C290" s="33"/>
      <c r="D290" s="46"/>
      <c r="E290" s="34" t="s">
        <v>37</v>
      </c>
      <c r="F290" s="58" t="e">
        <f>'GENERAL PAYROLL'!#REF!</f>
        <v>#REF!</v>
      </c>
      <c r="G290" s="46"/>
      <c r="H290" s="46"/>
      <c r="I290" s="47"/>
    </row>
    <row r="291" spans="1:13" ht="72.75" customHeight="1" x14ac:dyDescent="0.25">
      <c r="A291" s="32" t="s">
        <v>38</v>
      </c>
      <c r="B291" s="46" t="e">
        <f>'GENERAL PAYROLL'!#REF!</f>
        <v>#REF!</v>
      </c>
      <c r="C291" s="33"/>
      <c r="D291" s="46"/>
      <c r="E291" s="34" t="s">
        <v>39</v>
      </c>
      <c r="F291" s="64" t="e">
        <f>'GENERAL PAYROLL'!#REF!</f>
        <v>#REF!</v>
      </c>
      <c r="G291" s="46"/>
      <c r="H291" s="46"/>
      <c r="I291" s="47"/>
    </row>
    <row r="292" spans="1:13" ht="54" customHeight="1" x14ac:dyDescent="0.25">
      <c r="A292" s="32" t="s">
        <v>40</v>
      </c>
      <c r="B292" s="46" t="e">
        <f>'GENERAL PAYROLL'!#REF!</f>
        <v>#REF!</v>
      </c>
      <c r="C292" s="33"/>
      <c r="D292" s="46"/>
      <c r="E292" s="34" t="s">
        <v>7</v>
      </c>
      <c r="F292" s="46" t="e">
        <f>'GENERAL PAYROLL'!#REF!</f>
        <v>#REF!</v>
      </c>
      <c r="G292" s="46"/>
      <c r="H292" s="46"/>
      <c r="I292" s="47"/>
    </row>
    <row r="293" spans="1:13" ht="54" customHeight="1" x14ac:dyDescent="0.25">
      <c r="A293" s="32" t="s">
        <v>2</v>
      </c>
      <c r="B293" s="46" t="e">
        <f>'GENERAL PAYROLL'!#REF!</f>
        <v>#REF!</v>
      </c>
      <c r="C293" s="33"/>
      <c r="D293" s="46"/>
      <c r="E293" s="34" t="s">
        <v>64</v>
      </c>
      <c r="F293" s="46">
        <f>HESLB!E7</f>
        <v>0</v>
      </c>
      <c r="G293" s="46"/>
      <c r="H293" s="46"/>
      <c r="I293" s="47"/>
    </row>
    <row r="294" spans="1:13" ht="35.25" customHeight="1" x14ac:dyDescent="0.25">
      <c r="A294" s="32" t="s">
        <v>33</v>
      </c>
      <c r="B294" s="46" t="e">
        <f>'GENERAL PAYROLL'!#REF!</f>
        <v>#REF!</v>
      </c>
      <c r="C294" s="33"/>
      <c r="D294" s="46"/>
      <c r="E294" s="34"/>
      <c r="F294" s="46"/>
      <c r="G294" s="46"/>
      <c r="H294" s="46"/>
      <c r="I294" s="47"/>
    </row>
    <row r="295" spans="1:13" ht="35.25" customHeight="1" x14ac:dyDescent="0.25">
      <c r="A295" s="32" t="s">
        <v>41</v>
      </c>
      <c r="B295" s="46" t="e">
        <f>SUM(B290:B294)</f>
        <v>#REF!</v>
      </c>
      <c r="C295" s="33"/>
      <c r="D295" s="46"/>
      <c r="E295" s="48" t="s">
        <v>42</v>
      </c>
      <c r="F295" s="58" t="e">
        <f>SUM(F290:F294)</f>
        <v>#REF!</v>
      </c>
      <c r="G295" s="46"/>
      <c r="H295" s="46"/>
      <c r="I295" s="47"/>
    </row>
    <row r="296" spans="1:13" ht="35.25" customHeight="1" x14ac:dyDescent="0.25">
      <c r="A296" s="49"/>
      <c r="B296" s="46"/>
      <c r="C296" s="33"/>
      <c r="D296" s="46"/>
      <c r="E296" s="46"/>
      <c r="F296" s="46"/>
      <c r="G296" s="46"/>
      <c r="H296" s="46"/>
      <c r="I296" s="47"/>
    </row>
    <row r="297" spans="1:13" ht="53.25" customHeight="1" x14ac:dyDescent="0.25">
      <c r="A297" s="48" t="s">
        <v>43</v>
      </c>
      <c r="B297" s="58" t="e">
        <f>(B295-F295)</f>
        <v>#REF!</v>
      </c>
      <c r="C297" s="33"/>
      <c r="D297" s="46"/>
      <c r="E297" s="46"/>
      <c r="F297" s="46"/>
      <c r="G297" s="46"/>
      <c r="H297" s="46"/>
      <c r="I297" s="47"/>
    </row>
    <row r="298" spans="1:13" s="19" customFormat="1" ht="51.75" customHeight="1" x14ac:dyDescent="0.25">
      <c r="A298" s="43"/>
      <c r="B298" s="43"/>
      <c r="C298" s="44" t="s">
        <v>44</v>
      </c>
      <c r="D298" s="44" t="s">
        <v>45</v>
      </c>
      <c r="E298" s="56"/>
      <c r="F298" s="56"/>
      <c r="G298" s="56"/>
      <c r="H298" s="56"/>
      <c r="I298" s="57"/>
      <c r="J298" s="2"/>
      <c r="K298" s="2"/>
      <c r="L298" s="2"/>
      <c r="M298" s="2"/>
    </row>
    <row r="299" spans="1:13" s="19" customFormat="1" ht="53.25" customHeight="1" x14ac:dyDescent="0.15">
      <c r="A299" s="2"/>
      <c r="B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1:13" s="19" customFormat="1" ht="53.25" customHeight="1" x14ac:dyDescent="0.15">
      <c r="A300" s="2"/>
      <c r="B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1:13" s="19" customFormat="1" ht="53.25" customHeight="1" x14ac:dyDescent="0.25">
      <c r="A301" s="70"/>
      <c r="B301" s="71" t="s">
        <v>73</v>
      </c>
      <c r="C301" s="72"/>
      <c r="D301" s="73"/>
      <c r="E301" s="73"/>
      <c r="F301" s="73"/>
      <c r="G301" s="73"/>
      <c r="H301" s="73"/>
      <c r="I301" s="74"/>
      <c r="J301" s="2"/>
      <c r="K301" s="2"/>
      <c r="L301" s="2"/>
      <c r="M301" s="2"/>
    </row>
    <row r="302" spans="1:13" s="19" customFormat="1" ht="53.25" customHeight="1" thickBot="1" x14ac:dyDescent="0.3">
      <c r="A302" s="80" t="s">
        <v>107</v>
      </c>
      <c r="B302" s="80"/>
      <c r="C302" s="81"/>
      <c r="D302" s="82"/>
      <c r="E302" s="82"/>
      <c r="F302" s="82"/>
      <c r="G302" s="82"/>
      <c r="H302" s="82"/>
      <c r="I302" s="83"/>
      <c r="J302" s="2"/>
      <c r="K302" s="2"/>
      <c r="L302" s="2"/>
      <c r="M302" s="2"/>
    </row>
    <row r="303" spans="1:13" s="19" customFormat="1" ht="53.25" customHeight="1" thickTop="1" thickBot="1" x14ac:dyDescent="0.3">
      <c r="A303" s="27" t="str">
        <f>A285</f>
        <v>Name:</v>
      </c>
      <c r="B303" s="30" t="s">
        <v>77</v>
      </c>
      <c r="C303" s="29"/>
      <c r="D303" s="30"/>
      <c r="E303" s="30"/>
      <c r="F303" s="30"/>
      <c r="G303" s="30"/>
      <c r="H303" s="30"/>
      <c r="I303" s="31"/>
      <c r="J303" s="2"/>
      <c r="K303" s="2"/>
      <c r="L303" s="2"/>
      <c r="M303" s="2"/>
    </row>
    <row r="304" spans="1:13" s="19" customFormat="1" ht="53.25" customHeight="1" thickTop="1" x14ac:dyDescent="0.25">
      <c r="A304" s="49"/>
      <c r="B304" s="46">
        <f>'GENERAL PAYROLL'!B60</f>
        <v>0</v>
      </c>
      <c r="C304" s="33"/>
      <c r="D304" s="46"/>
      <c r="E304" s="46"/>
      <c r="F304" s="46"/>
      <c r="G304" s="48" t="s">
        <v>26</v>
      </c>
      <c r="H304" s="55">
        <v>43497</v>
      </c>
      <c r="I304" s="47"/>
      <c r="J304" s="2"/>
      <c r="K304" s="2"/>
      <c r="L304" s="2"/>
      <c r="M304" s="2"/>
    </row>
    <row r="305" spans="1:13" s="19" customFormat="1" ht="54" customHeight="1" x14ac:dyDescent="0.25">
      <c r="A305" s="49" t="s">
        <v>27</v>
      </c>
      <c r="B305" s="46" t="s">
        <v>103</v>
      </c>
      <c r="C305" s="33"/>
      <c r="D305" s="46"/>
      <c r="E305" s="46"/>
      <c r="F305" s="46"/>
      <c r="G305" s="48" t="s">
        <v>28</v>
      </c>
      <c r="H305" s="33">
        <v>28</v>
      </c>
      <c r="I305" s="47"/>
      <c r="J305" s="2"/>
      <c r="K305" s="2"/>
      <c r="L305" s="2"/>
      <c r="M305" s="2"/>
    </row>
    <row r="306" spans="1:13" s="19" customFormat="1" ht="53.25" customHeight="1" thickBot="1" x14ac:dyDescent="0.3">
      <c r="A306" s="27" t="s">
        <v>29</v>
      </c>
      <c r="B306" s="30" t="s">
        <v>76</v>
      </c>
      <c r="C306" s="29"/>
      <c r="D306" s="30"/>
      <c r="E306" s="30"/>
      <c r="F306" s="30"/>
      <c r="G306" s="28" t="s">
        <v>30</v>
      </c>
      <c r="H306" s="67">
        <v>3010111560440</v>
      </c>
      <c r="I306" s="31"/>
      <c r="J306" s="2"/>
      <c r="K306" s="2"/>
      <c r="L306" s="2"/>
      <c r="M306" s="2"/>
    </row>
    <row r="307" spans="1:13" s="19" customFormat="1" ht="53.25" customHeight="1" thickTop="1" thickBot="1" x14ac:dyDescent="0.3">
      <c r="A307" s="51" t="s">
        <v>31</v>
      </c>
      <c r="B307" s="52" t="s">
        <v>32</v>
      </c>
      <c r="C307" s="41"/>
      <c r="D307" s="52"/>
      <c r="E307" s="52" t="s">
        <v>34</v>
      </c>
      <c r="F307" s="52" t="s">
        <v>35</v>
      </c>
      <c r="G307" s="52"/>
      <c r="H307" s="52"/>
      <c r="I307" s="53"/>
      <c r="J307" s="2"/>
      <c r="K307" s="2"/>
      <c r="L307" s="2"/>
      <c r="M307" s="2"/>
    </row>
    <row r="308" spans="1:13" s="19" customFormat="1" ht="53.25" customHeight="1" thickTop="1" x14ac:dyDescent="0.25">
      <c r="A308" s="32" t="s">
        <v>36</v>
      </c>
      <c r="B308" s="46" t="e">
        <f>'GENERAL PAYROLL'!#REF!</f>
        <v>#REF!</v>
      </c>
      <c r="C308" s="33"/>
      <c r="D308" s="46"/>
      <c r="E308" s="34" t="s">
        <v>37</v>
      </c>
      <c r="F308" s="58" t="e">
        <f>'GENERAL PAYROLL'!#REF!</f>
        <v>#REF!</v>
      </c>
      <c r="G308" s="46"/>
      <c r="H308" s="46"/>
      <c r="I308" s="47"/>
      <c r="J308" s="2"/>
      <c r="K308" s="2"/>
      <c r="L308" s="2"/>
      <c r="M308" s="2"/>
    </row>
    <row r="309" spans="1:13" s="19" customFormat="1" ht="38.25" customHeight="1" x14ac:dyDescent="0.25">
      <c r="A309" s="32" t="s">
        <v>38</v>
      </c>
      <c r="B309" s="46" t="e">
        <f>'GENERAL PAYROLL'!#REF!</f>
        <v>#REF!</v>
      </c>
      <c r="C309" s="33"/>
      <c r="D309" s="46"/>
      <c r="E309" s="34" t="s">
        <v>39</v>
      </c>
      <c r="F309" s="64" t="e">
        <f>'GENERAL PAYROLL'!#REF!</f>
        <v>#REF!</v>
      </c>
      <c r="G309" s="46"/>
      <c r="H309" s="46"/>
      <c r="I309" s="47"/>
      <c r="J309" s="2"/>
      <c r="K309" s="2"/>
      <c r="L309" s="2"/>
      <c r="M309" s="2"/>
    </row>
    <row r="310" spans="1:13" ht="53.25" customHeight="1" x14ac:dyDescent="0.25">
      <c r="A310" s="32" t="s">
        <v>40</v>
      </c>
      <c r="B310" s="46" t="e">
        <f>'GENERAL PAYROLL'!#REF!</f>
        <v>#REF!</v>
      </c>
      <c r="C310" s="33"/>
      <c r="D310" s="46"/>
      <c r="E310" s="34" t="s">
        <v>7</v>
      </c>
      <c r="F310" s="46" t="e">
        <f>'GENERAL PAYROLL'!#REF!</f>
        <v>#REF!</v>
      </c>
      <c r="G310" s="46"/>
      <c r="H310" s="46"/>
      <c r="I310" s="47"/>
    </row>
    <row r="311" spans="1:13" ht="35.25" customHeight="1" x14ac:dyDescent="0.25">
      <c r="A311" s="32" t="s">
        <v>2</v>
      </c>
      <c r="B311" s="46" t="e">
        <f>'GENERAL PAYROLL'!#REF!</f>
        <v>#REF!</v>
      </c>
      <c r="C311" s="33"/>
      <c r="D311" s="46"/>
      <c r="E311" s="34" t="s">
        <v>64</v>
      </c>
      <c r="F311" s="46"/>
      <c r="G311" s="46"/>
      <c r="H311" s="46"/>
      <c r="I311" s="47"/>
    </row>
    <row r="312" spans="1:13" ht="35.25" customHeight="1" x14ac:dyDescent="0.25">
      <c r="A312" s="32" t="s">
        <v>33</v>
      </c>
      <c r="B312" s="46" t="e">
        <f>'GENERAL PAYROLL'!#REF!</f>
        <v>#REF!</v>
      </c>
      <c r="C312" s="33"/>
      <c r="D312" s="46"/>
      <c r="E312" s="34"/>
      <c r="F312" s="46"/>
      <c r="G312" s="46"/>
      <c r="H312" s="46"/>
      <c r="I312" s="47"/>
    </row>
    <row r="313" spans="1:13" ht="35.25" customHeight="1" x14ac:dyDescent="0.25">
      <c r="A313" s="32" t="s">
        <v>41</v>
      </c>
      <c r="B313" s="46" t="e">
        <f>SUM(B308:B312)</f>
        <v>#REF!</v>
      </c>
      <c r="C313" s="33"/>
      <c r="D313" s="46"/>
      <c r="E313" s="48" t="s">
        <v>42</v>
      </c>
      <c r="F313" s="58" t="e">
        <f>SUM(F308:F312)</f>
        <v>#REF!</v>
      </c>
      <c r="G313" s="46"/>
      <c r="H313" s="46"/>
      <c r="I313" s="47"/>
    </row>
    <row r="314" spans="1:13" ht="35.25" customHeight="1" x14ac:dyDescent="0.25">
      <c r="A314" s="48" t="s">
        <v>43</v>
      </c>
      <c r="B314" s="58" t="e">
        <f>B313-F313</f>
        <v>#REF!</v>
      </c>
      <c r="C314" s="33"/>
      <c r="D314" s="46"/>
      <c r="E314" s="46"/>
      <c r="F314" s="46"/>
      <c r="G314" s="46"/>
      <c r="H314" s="46"/>
      <c r="I314" s="47"/>
    </row>
    <row r="315" spans="1:13" ht="35.25" customHeight="1" x14ac:dyDescent="0.25">
      <c r="A315" s="43"/>
      <c r="B315" s="43"/>
      <c r="C315" s="44" t="s">
        <v>44</v>
      </c>
      <c r="D315" s="44" t="s">
        <v>45</v>
      </c>
      <c r="E315" s="56"/>
      <c r="F315" s="56"/>
      <c r="G315" s="56"/>
      <c r="H315" s="56"/>
      <c r="I315" s="57"/>
    </row>
    <row r="316" spans="1:13" ht="35.25" customHeight="1" x14ac:dyDescent="0.15"/>
    <row r="317" spans="1:13" ht="35.25" customHeight="1" x14ac:dyDescent="0.15"/>
    <row r="318" spans="1:13" ht="53.25" customHeight="1" thickBot="1" x14ac:dyDescent="0.3">
      <c r="A318" s="22" t="s">
        <v>58</v>
      </c>
      <c r="B318" s="25"/>
      <c r="C318" s="24"/>
      <c r="D318" s="25"/>
      <c r="E318" s="25"/>
      <c r="F318" s="25"/>
      <c r="G318" s="25"/>
      <c r="H318" s="25"/>
      <c r="I318" s="26"/>
    </row>
    <row r="319" spans="1:13" ht="53.25" customHeight="1" thickBot="1" x14ac:dyDescent="0.3">
      <c r="A319" s="27" t="s">
        <v>107</v>
      </c>
      <c r="B319" s="28"/>
      <c r="C319" s="29"/>
      <c r="D319" s="30"/>
      <c r="E319" s="30"/>
      <c r="F319" s="30"/>
      <c r="G319" s="30"/>
      <c r="H319" s="30"/>
      <c r="I319" s="31"/>
    </row>
    <row r="320" spans="1:13" ht="53.25" customHeight="1" thickTop="1" x14ac:dyDescent="0.25">
      <c r="A320" s="32" t="s">
        <v>25</v>
      </c>
      <c r="B320" s="33" t="s">
        <v>88</v>
      </c>
      <c r="C320" s="33"/>
      <c r="D320" s="33"/>
      <c r="E320" s="33"/>
      <c r="F320" s="33"/>
      <c r="G320" s="34" t="s">
        <v>26</v>
      </c>
      <c r="H320" s="35">
        <v>44256</v>
      </c>
      <c r="I320" s="36"/>
    </row>
    <row r="321" spans="1:9" ht="53.25" customHeight="1" x14ac:dyDescent="0.25">
      <c r="A321" s="32" t="s">
        <v>27</v>
      </c>
      <c r="B321" s="33" t="s">
        <v>89</v>
      </c>
      <c r="C321" s="33"/>
      <c r="D321" s="33"/>
      <c r="E321" s="33"/>
      <c r="F321" s="33"/>
      <c r="G321" s="34" t="s">
        <v>28</v>
      </c>
      <c r="H321" s="33">
        <v>28</v>
      </c>
      <c r="I321" s="36"/>
    </row>
    <row r="322" spans="1:9" ht="50.25" customHeight="1" thickBot="1" x14ac:dyDescent="0.3">
      <c r="A322" s="37" t="s">
        <v>29</v>
      </c>
      <c r="B322" s="29" t="s">
        <v>87</v>
      </c>
      <c r="C322" s="29"/>
      <c r="D322" s="29"/>
      <c r="E322" s="29"/>
      <c r="F322" s="29"/>
      <c r="G322" s="38" t="s">
        <v>30</v>
      </c>
      <c r="H322" s="84">
        <v>3003111706743</v>
      </c>
      <c r="I322" s="39"/>
    </row>
    <row r="323" spans="1:9" ht="53.25" customHeight="1" thickTop="1" thickBot="1" x14ac:dyDescent="0.3">
      <c r="A323" s="40" t="s">
        <v>31</v>
      </c>
      <c r="B323" s="41" t="s">
        <v>32</v>
      </c>
      <c r="C323" s="41"/>
      <c r="D323" s="41"/>
      <c r="E323" s="41" t="s">
        <v>34</v>
      </c>
      <c r="F323" s="41" t="s">
        <v>35</v>
      </c>
      <c r="G323" s="41"/>
      <c r="H323" s="38"/>
      <c r="I323" s="42"/>
    </row>
    <row r="324" spans="1:9" ht="53.25" customHeight="1" thickTop="1" x14ac:dyDescent="0.25">
      <c r="A324" s="32" t="s">
        <v>36</v>
      </c>
      <c r="B324" s="68" t="e">
        <f>'GENERAL PAYROLL'!#REF!</f>
        <v>#REF!</v>
      </c>
      <c r="C324" s="33"/>
      <c r="D324" s="33"/>
      <c r="E324" s="34" t="s">
        <v>37</v>
      </c>
      <c r="F324" s="68" t="e">
        <f>'GENERAL PAYROLL'!#REF!</f>
        <v>#REF!</v>
      </c>
      <c r="G324" s="33"/>
      <c r="H324" s="33"/>
      <c r="I324" s="36"/>
    </row>
    <row r="325" spans="1:9" ht="53.25" customHeight="1" x14ac:dyDescent="0.25">
      <c r="A325" s="32" t="s">
        <v>38</v>
      </c>
      <c r="B325" s="68" t="e">
        <f>'GENERAL PAYROLL'!#REF!</f>
        <v>#REF!</v>
      </c>
      <c r="C325" s="33"/>
      <c r="D325" s="33"/>
      <c r="E325" s="34" t="s">
        <v>39</v>
      </c>
      <c r="F325" s="97" t="e">
        <f>'GENERAL PAYROLL'!#REF!</f>
        <v>#REF!</v>
      </c>
      <c r="G325" s="33"/>
      <c r="H325" s="33"/>
      <c r="I325" s="36"/>
    </row>
    <row r="326" spans="1:9" ht="53.25" customHeight="1" x14ac:dyDescent="0.25">
      <c r="A326" s="32" t="s">
        <v>57</v>
      </c>
      <c r="B326" s="68" t="e">
        <f>'GENERAL PAYROLL'!#REF!</f>
        <v>#REF!</v>
      </c>
      <c r="C326" s="33"/>
      <c r="D326" s="33"/>
      <c r="E326" s="34" t="s">
        <v>7</v>
      </c>
      <c r="F326" s="68" t="e">
        <f>'GENERAL PAYROLL'!#REF!</f>
        <v>#REF!</v>
      </c>
      <c r="G326" s="33"/>
      <c r="H326" s="33"/>
      <c r="I326" s="36"/>
    </row>
    <row r="327" spans="1:9" ht="53.25" customHeight="1" x14ac:dyDescent="0.25">
      <c r="A327" s="32" t="s">
        <v>2</v>
      </c>
      <c r="B327" s="68" t="e">
        <f>'GENERAL PAYROLL'!#REF!</f>
        <v>#REF!</v>
      </c>
      <c r="C327" s="33"/>
      <c r="D327" s="33"/>
      <c r="E327" s="34" t="e">
        <f>'GENERAL PAYROLL'!#REF!</f>
        <v>#REF!</v>
      </c>
      <c r="F327" s="68" t="e">
        <f>'GENERAL PAYROLL'!#REF!</f>
        <v>#REF!</v>
      </c>
      <c r="G327" s="33"/>
      <c r="H327" s="33"/>
      <c r="I327" s="36"/>
    </row>
    <row r="328" spans="1:9" ht="53.25" customHeight="1" x14ac:dyDescent="0.25">
      <c r="A328" s="32" t="s">
        <v>33</v>
      </c>
      <c r="B328" s="68" t="e">
        <f>'GENERAL PAYROLL'!#REF!</f>
        <v>#REF!</v>
      </c>
      <c r="C328" s="33"/>
      <c r="D328" s="33"/>
      <c r="E328" s="34"/>
      <c r="F328" s="68"/>
      <c r="G328" s="33"/>
      <c r="H328" s="33"/>
      <c r="I328" s="36"/>
    </row>
    <row r="329" spans="1:9" ht="53.25" customHeight="1" x14ac:dyDescent="0.25">
      <c r="A329" s="32" t="s">
        <v>59</v>
      </c>
      <c r="B329" s="68" t="e">
        <f>SUM(B324:B328)</f>
        <v>#REF!</v>
      </c>
      <c r="C329" s="33"/>
      <c r="D329" s="33"/>
      <c r="E329" s="34" t="s">
        <v>42</v>
      </c>
      <c r="F329" s="68" t="e">
        <f>SUM(F324:F327)</f>
        <v>#REF!</v>
      </c>
      <c r="G329" s="33"/>
      <c r="H329" s="33"/>
      <c r="I329" s="36"/>
    </row>
    <row r="330" spans="1:9" ht="53.25" customHeight="1" x14ac:dyDescent="0.25">
      <c r="A330" s="34" t="s">
        <v>43</v>
      </c>
      <c r="B330" s="68" t="e">
        <f>B329-F329</f>
        <v>#REF!</v>
      </c>
      <c r="C330" s="33"/>
      <c r="D330" s="33"/>
      <c r="E330" s="33"/>
      <c r="F330" s="68"/>
      <c r="G330" s="33"/>
      <c r="H330" s="33"/>
      <c r="I330" s="36"/>
    </row>
    <row r="331" spans="1:9" ht="53.25" customHeight="1" x14ac:dyDescent="0.25">
      <c r="A331" s="43"/>
      <c r="B331" s="43"/>
      <c r="C331" s="44" t="s">
        <v>44</v>
      </c>
      <c r="D331" s="44" t="s">
        <v>90</v>
      </c>
      <c r="E331" s="43"/>
      <c r="F331" s="43"/>
      <c r="G331" s="43"/>
      <c r="H331" s="43"/>
      <c r="I331" s="45"/>
    </row>
    <row r="332" spans="1:9" ht="53.25" customHeight="1" x14ac:dyDescent="0.15"/>
    <row r="333" spans="1:9" ht="35.25" customHeight="1" x14ac:dyDescent="0.15"/>
    <row r="334" spans="1:9" ht="35.25" customHeight="1" x14ac:dyDescent="0.15"/>
    <row r="335" spans="1:9" ht="53.25" customHeight="1" x14ac:dyDescent="0.15"/>
    <row r="336" spans="1:9" ht="53.25" customHeight="1" x14ac:dyDescent="0.15"/>
    <row r="337" spans="1:9" ht="53.25" customHeight="1" thickBot="1" x14ac:dyDescent="0.3">
      <c r="A337" s="22" t="s">
        <v>58</v>
      </c>
      <c r="B337" s="25"/>
      <c r="C337" s="24"/>
      <c r="D337" s="25"/>
      <c r="E337" s="25"/>
      <c r="F337" s="25"/>
      <c r="G337" s="25"/>
      <c r="H337" s="25"/>
      <c r="I337" s="26"/>
    </row>
    <row r="338" spans="1:9" ht="53.25" customHeight="1" thickBot="1" x14ac:dyDescent="0.3">
      <c r="A338" s="27" t="s">
        <v>107</v>
      </c>
      <c r="B338" s="28"/>
      <c r="C338" s="29"/>
      <c r="D338" s="30"/>
      <c r="E338" s="30"/>
      <c r="F338" s="30"/>
      <c r="G338" s="30"/>
      <c r="H338" s="30"/>
      <c r="I338" s="31"/>
    </row>
    <row r="339" spans="1:9" ht="35.25" customHeight="1" thickTop="1" x14ac:dyDescent="0.25">
      <c r="A339" s="32" t="s">
        <v>25</v>
      </c>
      <c r="B339" s="33" t="s">
        <v>93</v>
      </c>
      <c r="C339" s="33"/>
      <c r="D339" s="33"/>
      <c r="E339" s="33"/>
      <c r="F339" s="33"/>
      <c r="G339" s="34" t="s">
        <v>26</v>
      </c>
      <c r="H339" s="35">
        <v>44301</v>
      </c>
      <c r="I339" s="36"/>
    </row>
    <row r="340" spans="1:9" ht="38.25" customHeight="1" x14ac:dyDescent="0.25">
      <c r="A340" s="32" t="s">
        <v>27</v>
      </c>
      <c r="B340" s="33" t="s">
        <v>92</v>
      </c>
      <c r="C340" s="33"/>
      <c r="D340" s="33"/>
      <c r="E340" s="33"/>
      <c r="F340" s="33"/>
      <c r="G340" s="34" t="s">
        <v>28</v>
      </c>
      <c r="H340" s="33">
        <v>28</v>
      </c>
      <c r="I340" s="36"/>
    </row>
    <row r="341" spans="1:9" ht="53.25" customHeight="1" thickBot="1" x14ac:dyDescent="0.3">
      <c r="A341" s="37" t="s">
        <v>29</v>
      </c>
      <c r="B341" s="29" t="s">
        <v>91</v>
      </c>
      <c r="C341" s="29"/>
      <c r="D341" s="29"/>
      <c r="E341" s="29"/>
      <c r="F341" s="29"/>
      <c r="G341" s="38" t="s">
        <v>30</v>
      </c>
      <c r="H341" s="84"/>
      <c r="I341" s="39"/>
    </row>
    <row r="342" spans="1:9" ht="53.25" customHeight="1" thickTop="1" thickBot="1" x14ac:dyDescent="0.3">
      <c r="A342" s="40" t="s">
        <v>31</v>
      </c>
      <c r="B342" s="41" t="s">
        <v>32</v>
      </c>
      <c r="C342" s="41"/>
      <c r="D342" s="41"/>
      <c r="E342" s="41" t="s">
        <v>34</v>
      </c>
      <c r="F342" s="41" t="s">
        <v>35</v>
      </c>
      <c r="G342" s="41"/>
      <c r="H342" s="38"/>
      <c r="I342" s="42"/>
    </row>
    <row r="343" spans="1:9" ht="53.25" customHeight="1" thickTop="1" x14ac:dyDescent="0.25">
      <c r="A343" s="32" t="s">
        <v>36</v>
      </c>
      <c r="B343" s="68" t="e">
        <f>'GENERAL PAYROLL'!#REF!</f>
        <v>#REF!</v>
      </c>
      <c r="C343" s="33"/>
      <c r="D343" s="33"/>
      <c r="E343" s="34" t="s">
        <v>37</v>
      </c>
      <c r="F343" s="68" t="e">
        <f>'GENERAL PAYROLL'!#REF!</f>
        <v>#REF!</v>
      </c>
      <c r="G343" s="33"/>
      <c r="H343" s="33"/>
      <c r="I343" s="36"/>
    </row>
    <row r="344" spans="1:9" ht="53.25" customHeight="1" x14ac:dyDescent="0.25">
      <c r="A344" s="32" t="s">
        <v>38</v>
      </c>
      <c r="B344" s="68" t="e">
        <f>'GENERAL PAYROLL'!#REF!</f>
        <v>#REF!</v>
      </c>
      <c r="C344" s="33"/>
      <c r="D344" s="33"/>
      <c r="E344" s="34" t="s">
        <v>39</v>
      </c>
      <c r="F344" s="85" t="e">
        <f>'GENERAL PAYROLL'!#REF!</f>
        <v>#REF!</v>
      </c>
      <c r="G344" s="33"/>
      <c r="H344" s="33"/>
      <c r="I344" s="36"/>
    </row>
    <row r="345" spans="1:9" ht="53.25" customHeight="1" x14ac:dyDescent="0.25">
      <c r="A345" s="32" t="s">
        <v>57</v>
      </c>
      <c r="B345" s="68" t="e">
        <f>'GENERAL PAYROLL'!#REF!</f>
        <v>#REF!</v>
      </c>
      <c r="C345" s="33"/>
      <c r="D345" s="33"/>
      <c r="E345" s="34" t="s">
        <v>7</v>
      </c>
      <c r="F345" s="68">
        <v>0</v>
      </c>
      <c r="G345" s="33"/>
      <c r="H345" s="33"/>
      <c r="I345" s="36"/>
    </row>
    <row r="346" spans="1:9" ht="53.25" customHeight="1" x14ac:dyDescent="0.25">
      <c r="A346" s="32" t="s">
        <v>2</v>
      </c>
      <c r="B346" s="68" t="e">
        <f>'GENERAL PAYROLL'!#REF!</f>
        <v>#REF!</v>
      </c>
      <c r="C346" s="33"/>
      <c r="D346" s="33"/>
      <c r="E346" s="34" t="s">
        <v>64</v>
      </c>
      <c r="F346" s="68">
        <v>0</v>
      </c>
      <c r="G346" s="33"/>
      <c r="H346" s="33"/>
      <c r="I346" s="36"/>
    </row>
    <row r="347" spans="1:9" ht="35.25" customHeight="1" x14ac:dyDescent="0.25">
      <c r="A347" s="32" t="s">
        <v>33</v>
      </c>
      <c r="B347" s="68" t="e">
        <f>'GENERAL PAYROLL'!#REF!</f>
        <v>#REF!</v>
      </c>
      <c r="C347" s="33"/>
      <c r="D347" s="33"/>
      <c r="E347" s="34"/>
      <c r="F347" s="68"/>
      <c r="G347" s="33"/>
      <c r="H347" s="33"/>
      <c r="I347" s="36"/>
    </row>
    <row r="348" spans="1:9" ht="35.25" customHeight="1" x14ac:dyDescent="0.25">
      <c r="A348" s="32" t="s">
        <v>59</v>
      </c>
      <c r="B348" s="68" t="e">
        <f>SUM(B343:B347)</f>
        <v>#REF!</v>
      </c>
      <c r="C348" s="33"/>
      <c r="D348" s="33"/>
      <c r="E348" s="34" t="s">
        <v>42</v>
      </c>
      <c r="F348" s="68" t="e">
        <f>SUM(F343:F346)</f>
        <v>#REF!</v>
      </c>
      <c r="G348" s="33"/>
      <c r="H348" s="33"/>
      <c r="I348" s="36"/>
    </row>
    <row r="349" spans="1:9" ht="35.25" customHeight="1" x14ac:dyDescent="0.25">
      <c r="A349" s="34" t="s">
        <v>43</v>
      </c>
      <c r="B349" s="68" t="e">
        <f>B348-F348</f>
        <v>#REF!</v>
      </c>
      <c r="C349" s="33"/>
      <c r="D349" s="33"/>
      <c r="E349" s="33"/>
      <c r="F349" s="68"/>
      <c r="G349" s="33"/>
      <c r="H349" s="33"/>
      <c r="I349" s="36"/>
    </row>
    <row r="350" spans="1:9" ht="57.75" customHeight="1" x14ac:dyDescent="0.25">
      <c r="A350" s="43"/>
      <c r="B350" s="43"/>
      <c r="C350" s="44" t="s">
        <v>44</v>
      </c>
      <c r="D350" s="44" t="s">
        <v>94</v>
      </c>
      <c r="E350" s="43"/>
      <c r="F350" s="43"/>
      <c r="G350" s="43"/>
      <c r="H350" s="43"/>
      <c r="I350" s="45"/>
    </row>
    <row r="351" spans="1:9" ht="62.25" customHeight="1" x14ac:dyDescent="0.15"/>
    <row r="352" spans="1:9" ht="43.5" customHeight="1" x14ac:dyDescent="0.15"/>
    <row r="353" spans="1:9" ht="45.75" customHeight="1" thickBot="1" x14ac:dyDescent="0.3">
      <c r="A353" s="22" t="s">
        <v>58</v>
      </c>
      <c r="B353" s="25"/>
      <c r="C353" s="24"/>
      <c r="D353" s="25"/>
      <c r="E353" s="25"/>
      <c r="F353" s="25"/>
      <c r="G353" s="25"/>
      <c r="H353" s="25"/>
      <c r="I353" s="26"/>
    </row>
    <row r="354" spans="1:9" ht="51.75" customHeight="1" thickBot="1" x14ac:dyDescent="0.3">
      <c r="A354" s="27" t="s">
        <v>107</v>
      </c>
      <c r="B354" s="28"/>
      <c r="C354" s="29"/>
      <c r="D354" s="30"/>
      <c r="E354" s="30"/>
      <c r="F354" s="30"/>
      <c r="G354" s="30"/>
      <c r="H354" s="30"/>
      <c r="I354" s="31"/>
    </row>
    <row r="355" spans="1:9" ht="51.75" customHeight="1" thickTop="1" x14ac:dyDescent="0.25">
      <c r="A355" s="32" t="s">
        <v>25</v>
      </c>
      <c r="B355" s="33" t="s">
        <v>105</v>
      </c>
      <c r="C355" s="33"/>
      <c r="D355" s="33"/>
      <c r="E355" s="33"/>
      <c r="F355" s="33"/>
      <c r="G355" s="34" t="s">
        <v>26</v>
      </c>
      <c r="H355" s="54">
        <v>44440</v>
      </c>
      <c r="I355" s="36"/>
    </row>
    <row r="356" spans="1:9" ht="53.25" customHeight="1" x14ac:dyDescent="0.25">
      <c r="A356" s="32" t="s">
        <v>27</v>
      </c>
      <c r="B356" s="33" t="s">
        <v>108</v>
      </c>
      <c r="C356" s="33"/>
      <c r="D356" s="33"/>
      <c r="E356" s="33"/>
      <c r="F356" s="33"/>
      <c r="G356" s="34" t="s">
        <v>28</v>
      </c>
      <c r="H356" s="33">
        <v>28</v>
      </c>
      <c r="I356" s="36"/>
    </row>
    <row r="357" spans="1:9" ht="47.25" customHeight="1" thickBot="1" x14ac:dyDescent="0.3">
      <c r="A357" s="37" t="s">
        <v>29</v>
      </c>
      <c r="B357" s="29" t="s">
        <v>91</v>
      </c>
      <c r="C357" s="29"/>
      <c r="D357" s="29"/>
      <c r="E357" s="29"/>
      <c r="F357" s="29"/>
      <c r="G357" s="38" t="s">
        <v>30</v>
      </c>
      <c r="H357" s="84">
        <v>3010111752298</v>
      </c>
      <c r="I357" s="39"/>
    </row>
    <row r="358" spans="1:9" ht="51.75" customHeight="1" thickTop="1" thickBot="1" x14ac:dyDescent="0.3">
      <c r="A358" s="40" t="s">
        <v>31</v>
      </c>
      <c r="B358" s="41" t="s">
        <v>32</v>
      </c>
      <c r="C358" s="41"/>
      <c r="D358" s="41"/>
      <c r="E358" s="41" t="s">
        <v>34</v>
      </c>
      <c r="F358" s="41" t="s">
        <v>35</v>
      </c>
      <c r="G358" s="41"/>
      <c r="H358" s="38"/>
      <c r="I358" s="42"/>
    </row>
    <row r="359" spans="1:9" ht="51.75" customHeight="1" thickTop="1" x14ac:dyDescent="0.25">
      <c r="A359" s="32" t="s">
        <v>36</v>
      </c>
      <c r="B359" s="68" t="e">
        <f>'GENERAL PAYROLL'!#REF!</f>
        <v>#REF!</v>
      </c>
      <c r="C359" s="33"/>
      <c r="D359" s="33"/>
      <c r="E359" s="34" t="s">
        <v>37</v>
      </c>
      <c r="F359" s="68" t="e">
        <f>'GENERAL PAYROLL'!#REF!</f>
        <v>#REF!</v>
      </c>
      <c r="G359" s="33"/>
      <c r="H359" s="33"/>
      <c r="I359" s="36"/>
    </row>
    <row r="360" spans="1:9" ht="50.25" customHeight="1" x14ac:dyDescent="0.25">
      <c r="A360" s="32" t="s">
        <v>38</v>
      </c>
      <c r="B360" s="68" t="e">
        <f>'GENERAL PAYROLL'!#REF!</f>
        <v>#REF!</v>
      </c>
      <c r="C360" s="33"/>
      <c r="D360" s="33"/>
      <c r="E360" s="34" t="s">
        <v>39</v>
      </c>
      <c r="F360" s="85" t="e">
        <f>'GENERAL PAYROLL'!#REF!</f>
        <v>#REF!</v>
      </c>
      <c r="G360" s="33"/>
      <c r="H360" s="33"/>
      <c r="I360" s="36"/>
    </row>
    <row r="361" spans="1:9" ht="45.75" customHeight="1" x14ac:dyDescent="0.25">
      <c r="A361" s="32" t="s">
        <v>57</v>
      </c>
      <c r="B361" s="68" t="e">
        <f>'GENERAL PAYROLL'!#REF!</f>
        <v>#REF!</v>
      </c>
      <c r="C361" s="33"/>
      <c r="D361" s="33"/>
      <c r="E361" s="34" t="s">
        <v>7</v>
      </c>
      <c r="F361" s="68">
        <v>0</v>
      </c>
      <c r="G361" s="33"/>
      <c r="H361" s="33"/>
      <c r="I361" s="36"/>
    </row>
    <row r="362" spans="1:9" ht="51.75" customHeight="1" x14ac:dyDescent="0.25">
      <c r="A362" s="32" t="s">
        <v>2</v>
      </c>
      <c r="B362" s="68" t="e">
        <f>'GENERAL PAYROLL'!#REF!</f>
        <v>#REF!</v>
      </c>
      <c r="C362" s="33"/>
      <c r="D362" s="33"/>
      <c r="E362" s="34" t="s">
        <v>64</v>
      </c>
      <c r="F362" s="68">
        <v>0</v>
      </c>
      <c r="G362" s="33"/>
      <c r="H362" s="33"/>
      <c r="I362" s="36"/>
    </row>
    <row r="363" spans="1:9" ht="60.75" customHeight="1" x14ac:dyDescent="0.25">
      <c r="A363" s="32" t="s">
        <v>33</v>
      </c>
      <c r="B363" s="68" t="e">
        <f>'GENERAL PAYROLL'!#REF!</f>
        <v>#REF!</v>
      </c>
      <c r="C363" s="33"/>
      <c r="D363" s="33"/>
      <c r="E363" s="34"/>
      <c r="F363" s="68"/>
      <c r="G363" s="33"/>
      <c r="H363" s="33"/>
      <c r="I363" s="36"/>
    </row>
    <row r="364" spans="1:9" ht="35.25" customHeight="1" x14ac:dyDescent="0.25">
      <c r="A364" s="32" t="s">
        <v>59</v>
      </c>
      <c r="B364" s="68" t="e">
        <f>SUM(B359:B363)</f>
        <v>#REF!</v>
      </c>
      <c r="C364" s="33"/>
      <c r="D364" s="33"/>
      <c r="E364" s="34" t="s">
        <v>42</v>
      </c>
      <c r="F364" s="68" t="e">
        <f>SUM(F359:F362)</f>
        <v>#REF!</v>
      </c>
      <c r="G364" s="33"/>
      <c r="H364" s="33"/>
      <c r="I364" s="36"/>
    </row>
    <row r="365" spans="1:9" ht="35.25" customHeight="1" x14ac:dyDescent="0.25">
      <c r="A365" s="34" t="s">
        <v>43</v>
      </c>
      <c r="B365" s="68" t="e">
        <f>(B364-F364)</f>
        <v>#REF!</v>
      </c>
      <c r="C365" s="33"/>
      <c r="D365" s="33"/>
      <c r="E365" s="33"/>
      <c r="F365" s="68"/>
      <c r="G365" s="33"/>
      <c r="H365" s="33"/>
      <c r="I365" s="36"/>
    </row>
    <row r="366" spans="1:9" ht="35.25" customHeight="1" x14ac:dyDescent="0.25">
      <c r="A366" s="43"/>
      <c r="B366" s="43"/>
      <c r="C366" s="44" t="s">
        <v>44</v>
      </c>
      <c r="D366" s="44" t="s">
        <v>94</v>
      </c>
      <c r="E366" s="43"/>
      <c r="F366" s="43"/>
      <c r="G366" s="43"/>
      <c r="H366" s="43"/>
      <c r="I366" s="45"/>
    </row>
    <row r="367" spans="1:9" ht="35.25" customHeight="1" x14ac:dyDescent="0.15"/>
    <row r="368" spans="1:9" ht="35.25" customHeight="1" x14ac:dyDescent="0.15"/>
    <row r="369" ht="35.25" customHeight="1" x14ac:dyDescent="0.15"/>
    <row r="370" ht="46.5" customHeight="1" x14ac:dyDescent="0.15"/>
    <row r="371" ht="56.25" customHeight="1" x14ac:dyDescent="0.15"/>
    <row r="372" ht="62.25" customHeight="1" x14ac:dyDescent="0.15"/>
    <row r="373" ht="57.75" customHeight="1" x14ac:dyDescent="0.15"/>
    <row r="374" ht="35.25" customHeight="1" x14ac:dyDescent="0.15"/>
    <row r="375" ht="56.25" customHeight="1" x14ac:dyDescent="0.15"/>
    <row r="376" ht="50.25" customHeight="1" x14ac:dyDescent="0.15"/>
    <row r="377" ht="53.25" customHeight="1" x14ac:dyDescent="0.15"/>
    <row r="378" ht="54.75" customHeight="1" x14ac:dyDescent="0.15"/>
    <row r="379" ht="60" customHeight="1" x14ac:dyDescent="0.15"/>
    <row r="380" ht="51.75" customHeight="1" x14ac:dyDescent="0.15"/>
    <row r="381" ht="41.25" customHeight="1" x14ac:dyDescent="0.15"/>
    <row r="382" ht="69" customHeight="1" x14ac:dyDescent="0.15"/>
    <row r="383" ht="41.25" customHeight="1" x14ac:dyDescent="0.15"/>
    <row r="384" ht="48" customHeight="1" x14ac:dyDescent="0.15"/>
    <row r="385" ht="36.75" customHeight="1" x14ac:dyDescent="0.15"/>
    <row r="386" ht="41.25" customHeight="1" x14ac:dyDescent="0.15"/>
    <row r="387" ht="40.5" customHeight="1" x14ac:dyDescent="0.15"/>
    <row r="388" ht="48.75" customHeight="1" x14ac:dyDescent="0.15"/>
    <row r="389" ht="53.25" customHeight="1" x14ac:dyDescent="0.15"/>
    <row r="390" ht="49.5" customHeight="1" x14ac:dyDescent="0.15"/>
    <row r="391" ht="51" customHeight="1" x14ac:dyDescent="0.15"/>
    <row r="392" ht="52.5" customHeight="1" x14ac:dyDescent="0.15"/>
    <row r="393" ht="53.25" customHeight="1" x14ac:dyDescent="0.15"/>
    <row r="394" ht="54.75" customHeight="1" x14ac:dyDescent="0.15"/>
    <row r="395" ht="44.25" customHeight="1" x14ac:dyDescent="0.15"/>
    <row r="396" ht="53.25" customHeight="1" x14ac:dyDescent="0.15"/>
    <row r="397" ht="83.25" customHeight="1" x14ac:dyDescent="0.15"/>
    <row r="398" ht="57.75" customHeight="1" x14ac:dyDescent="0.15"/>
    <row r="399" ht="49.5" customHeight="1" x14ac:dyDescent="0.15"/>
    <row r="400" ht="51.75" customHeight="1" x14ac:dyDescent="0.15"/>
    <row r="401" ht="82.5" customHeight="1" x14ac:dyDescent="0.15"/>
    <row r="406" ht="45" customHeight="1" x14ac:dyDescent="0.15"/>
    <row r="407" ht="79.5" customHeight="1" x14ac:dyDescent="0.15"/>
    <row r="408" ht="53.25" customHeight="1" x14ac:dyDescent="0.15"/>
    <row r="411" ht="52.5" customHeight="1" x14ac:dyDescent="0.15"/>
    <row r="412" ht="54.75" customHeight="1" x14ac:dyDescent="0.15"/>
    <row r="413" ht="50.25" customHeight="1" x14ac:dyDescent="0.15"/>
    <row r="414" ht="41.25" customHeight="1" x14ac:dyDescent="0.15"/>
    <row r="415" ht="57.75" customHeight="1" x14ac:dyDescent="0.15"/>
    <row r="416" ht="72" customHeight="1" x14ac:dyDescent="0.15"/>
    <row r="417" ht="72.75" customHeight="1" x14ac:dyDescent="0.15"/>
  </sheetData>
  <pageMargins left="1" right="1" top="1" bottom="1" header="0.5" footer="0.5"/>
  <pageSetup paperSize="5" scale="10" orientation="portrait" horizontalDpi="4294967293" verticalDpi="4294967293" r:id="rId1"/>
  <rowBreaks count="11" manualBreakCount="11">
    <brk id="47" max="20" man="1"/>
    <brk id="80" max="20" man="1"/>
    <brk id="97" max="20" man="1"/>
    <brk id="135" max="20" man="1"/>
    <brk id="170" max="20" man="1"/>
    <brk id="190" max="20" man="1"/>
    <brk id="222" max="20" man="1"/>
    <brk id="257" max="20" man="1"/>
    <brk id="277" max="20" man="1"/>
    <brk id="296" max="20" man="1"/>
    <brk id="332" max="20" man="1"/>
  </rowBreaks>
  <colBreaks count="2" manualBreakCount="2">
    <brk id="11" max="537" man="1"/>
    <brk id="19" max="537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GENERAL PAYROLL</vt:lpstr>
      <vt:lpstr>CASH PAYMENT</vt:lpstr>
      <vt:lpstr>NET PAY</vt:lpstr>
      <vt:lpstr>NSSF</vt:lpstr>
      <vt:lpstr>PAYE</vt:lpstr>
      <vt:lpstr>SDL</vt:lpstr>
      <vt:lpstr>WCF</vt:lpstr>
      <vt:lpstr>HESLB</vt:lpstr>
      <vt:lpstr>SALARY SLIP</vt:lpstr>
      <vt:lpstr>SALARY SLIP!Print_Area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Flaviana Paul</dc:creator>
  <cp:lastModifiedBy>Simon Shemmy</cp:lastModifiedBy>
  <cp:lastPrinted>2021-12-20T07:39:59Z</cp:lastPrinted>
  <dcterms:created xsi:type="dcterms:W3CDTF">2013-08-28T05:25:04Z</dcterms:created>
  <dcterms:modified xsi:type="dcterms:W3CDTF">2023-12-06T06:22:38Z</dcterms:modified>
</cp:coreProperties>
</file>