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i-Andrea\GitHub\FinalStateMachineCombinatorial\ConstraintAutomata\data\"/>
    </mc:Choice>
  </mc:AlternateContent>
  <xr:revisionPtr revIDLastSave="0" documentId="13_ncr:1_{6D78DF4F-F806-4EFD-9936-3C7D7D9142D0}" xr6:coauthVersionLast="41" xr6:coauthVersionMax="41" xr10:uidLastSave="{00000000-0000-0000-0000-000000000000}"/>
  <bookViews>
    <workbookView xWindow="28680" yWindow="-120" windowWidth="29040" windowHeight="15840" activeTab="1" xr2:uid="{5B1828EF-F025-41E2-97F0-13A64BDA66AA}"/>
  </bookViews>
  <sheets>
    <sheet name="Foglio1" sheetId="1" r:id="rId1"/>
    <sheet name="Foglio2" sheetId="2" r:id="rId2"/>
    <sheet name="SCA" sheetId="3" r:id="rId3"/>
    <sheet name="3-Wise" sheetId="5" r:id="rId4"/>
    <sheet name="SCA vs 3Wis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7" i="2" l="1"/>
  <c r="O11" i="2"/>
  <c r="O20" i="2"/>
  <c r="O28" i="2"/>
  <c r="O29" i="2"/>
  <c r="O26" i="2"/>
  <c r="U26" i="2" l="1"/>
  <c r="V26" i="2"/>
  <c r="W38" i="2"/>
  <c r="W37" i="2"/>
  <c r="Y38" i="2"/>
  <c r="X38" i="2"/>
  <c r="V38" i="2"/>
  <c r="Y37" i="2"/>
  <c r="X37" i="2"/>
  <c r="V37" i="2"/>
  <c r="O37" i="2"/>
  <c r="AA27" i="2"/>
  <c r="AA28" i="2"/>
  <c r="AA29" i="2"/>
  <c r="AA26" i="2"/>
  <c r="V27" i="2"/>
  <c r="V28" i="2"/>
  <c r="V29" i="2"/>
  <c r="U27" i="2"/>
  <c r="U28" i="2"/>
  <c r="W28" i="2" s="1"/>
  <c r="U29" i="2"/>
  <c r="AA21" i="2"/>
  <c r="AA22" i="2"/>
  <c r="AA23" i="2"/>
  <c r="AA20" i="2"/>
  <c r="AB20" i="2"/>
  <c r="V21" i="2"/>
  <c r="V22" i="2"/>
  <c r="AB23" i="2" s="1"/>
  <c r="V23" i="2"/>
  <c r="V20" i="2"/>
  <c r="U21" i="2"/>
  <c r="U22" i="2"/>
  <c r="W22" i="2" s="1"/>
  <c r="U23" i="2"/>
  <c r="U20" i="2"/>
  <c r="AA13" i="2"/>
  <c r="AA12" i="2"/>
  <c r="AA11" i="2"/>
  <c r="AB11" i="2"/>
  <c r="AA10" i="2"/>
  <c r="AB10" i="2" s="1"/>
  <c r="V13" i="2"/>
  <c r="V12" i="2"/>
  <c r="V11" i="2"/>
  <c r="V10" i="2"/>
  <c r="U13" i="2"/>
  <c r="U12" i="2"/>
  <c r="U11" i="2"/>
  <c r="U10" i="2"/>
  <c r="O10" i="2"/>
  <c r="AB12" i="2"/>
  <c r="AB22" i="2"/>
  <c r="AB21" i="2"/>
  <c r="AB13" i="2"/>
  <c r="W26" i="2"/>
  <c r="W23" i="2"/>
  <c r="W21" i="2"/>
  <c r="W20" i="2"/>
  <c r="W13" i="2"/>
  <c r="W12" i="2"/>
  <c r="W11" i="2"/>
  <c r="W10" i="2"/>
  <c r="P4" i="2"/>
  <c r="W29" i="2" l="1"/>
  <c r="W27" i="2"/>
  <c r="AB26" i="2"/>
  <c r="AB29" i="2"/>
  <c r="W6" i="4"/>
  <c r="W7" i="4"/>
  <c r="W8" i="4"/>
  <c r="W5" i="4"/>
  <c r="V6" i="4"/>
  <c r="V7" i="4"/>
  <c r="V8" i="4"/>
  <c r="V5" i="4"/>
  <c r="Q6" i="4"/>
  <c r="Q7" i="4"/>
  <c r="Q8" i="4"/>
  <c r="Q5" i="4"/>
  <c r="P6" i="4"/>
  <c r="P7" i="4"/>
  <c r="P8" i="4"/>
  <c r="P5" i="4"/>
  <c r="J6" i="4"/>
  <c r="J7" i="4"/>
  <c r="J8" i="4"/>
  <c r="J5" i="4"/>
  <c r="K6" i="4"/>
  <c r="K7" i="4"/>
  <c r="K8" i="4"/>
  <c r="K5" i="4"/>
  <c r="D6" i="4"/>
  <c r="D7" i="4"/>
  <c r="D8" i="4"/>
  <c r="D5" i="4"/>
  <c r="E6" i="4"/>
  <c r="E7" i="4"/>
  <c r="E8" i="4"/>
  <c r="E5" i="4"/>
  <c r="P13" i="4"/>
  <c r="V13" i="4"/>
  <c r="W15" i="4"/>
  <c r="W14" i="4"/>
  <c r="W13" i="4"/>
  <c r="V14" i="4"/>
  <c r="V15" i="4"/>
  <c r="Q15" i="4"/>
  <c r="Q14" i="4"/>
  <c r="Q13" i="4"/>
  <c r="P14" i="4"/>
  <c r="P15" i="4"/>
  <c r="K15" i="4"/>
  <c r="K14" i="4"/>
  <c r="K13" i="4"/>
  <c r="J15" i="4"/>
  <c r="J14" i="4"/>
  <c r="J13" i="4"/>
  <c r="E15" i="4"/>
  <c r="E14" i="4"/>
  <c r="E13" i="4"/>
  <c r="D14" i="4"/>
  <c r="D15" i="4"/>
  <c r="D13" i="4"/>
  <c r="Q38" i="2"/>
  <c r="Q37" i="2"/>
  <c r="P38" i="2"/>
  <c r="P37" i="2"/>
  <c r="O38" i="2"/>
  <c r="P27" i="2"/>
  <c r="P28" i="2"/>
  <c r="P29" i="2"/>
  <c r="P26" i="2"/>
  <c r="P21" i="2"/>
  <c r="P22" i="2"/>
  <c r="P23" i="2"/>
  <c r="P20" i="2"/>
  <c r="O21" i="2"/>
  <c r="O22" i="2"/>
  <c r="O23" i="2"/>
  <c r="P11" i="2"/>
  <c r="P12" i="2"/>
  <c r="P13" i="2"/>
  <c r="P10" i="2"/>
  <c r="O12" i="2"/>
  <c r="O13" i="2"/>
  <c r="P6" i="2"/>
  <c r="P5" i="2"/>
  <c r="P7" i="2"/>
  <c r="Q5" i="2"/>
  <c r="Q6" i="2"/>
  <c r="Q7" i="2"/>
  <c r="O5" i="2"/>
  <c r="O6" i="2"/>
  <c r="O7" i="2"/>
  <c r="O4" i="2"/>
  <c r="AB27" i="2" l="1"/>
  <c r="X15" i="4"/>
  <c r="R15" i="4"/>
  <c r="F15" i="4"/>
  <c r="R14" i="4"/>
  <c r="R13" i="4"/>
  <c r="L13" i="4"/>
  <c r="L8" i="4"/>
  <c r="F8" i="4"/>
  <c r="AB28" i="2" l="1"/>
  <c r="X13" i="4"/>
  <c r="L14" i="4"/>
  <c r="F5" i="4"/>
  <c r="R5" i="4"/>
  <c r="R7" i="4"/>
  <c r="F13" i="4"/>
  <c r="X14" i="4"/>
  <c r="L15" i="4"/>
  <c r="AA14" i="4" s="1"/>
  <c r="L6" i="4"/>
  <c r="R6" i="4"/>
  <c r="F14" i="4"/>
  <c r="X7" i="4"/>
  <c r="X5" i="4"/>
  <c r="X6" i="4"/>
  <c r="F7" i="4"/>
  <c r="R8" i="4"/>
  <c r="X8" i="4"/>
  <c r="F6" i="4"/>
  <c r="L5" i="4"/>
  <c r="L7" i="4"/>
  <c r="Q28" i="2"/>
  <c r="Q29" i="2"/>
  <c r="Q22" i="2"/>
  <c r="Q11" i="2"/>
  <c r="Q12" i="2"/>
  <c r="Q10" i="2"/>
  <c r="Q27" i="2"/>
  <c r="Q23" i="2"/>
  <c r="Q21" i="2"/>
  <c r="Q4" i="2"/>
  <c r="AA7" i="4" l="1"/>
  <c r="Q13" i="2"/>
  <c r="Q26" i="2"/>
  <c r="Q20" i="2"/>
</calcChain>
</file>

<file path=xl/sharedStrings.xml><?xml version="1.0" encoding="utf-8"?>
<sst xmlns="http://schemas.openxmlformats.org/spreadsheetml/2006/main" count="423" uniqueCount="61">
  <si>
    <t>Automatons per batch</t>
  </si>
  <si>
    <t># Sequences</t>
  </si>
  <si>
    <t>Max Len</t>
  </si>
  <si>
    <t>Min Len</t>
  </si>
  <si>
    <t>Avg Len</t>
  </si>
  <si>
    <t>Tot Len</t>
  </si>
  <si>
    <t># Pairs Covered</t>
  </si>
  <si>
    <t>Time</t>
  </si>
  <si>
    <t># States Covered</t>
  </si>
  <si>
    <t># Transitions Covered</t>
  </si>
  <si>
    <t># Valid Sequences</t>
  </si>
  <si>
    <t>Method</t>
  </si>
  <si>
    <t>OC</t>
  </si>
  <si>
    <t>PHD - MONITORING</t>
  </si>
  <si>
    <t>CK</t>
  </si>
  <si>
    <t>CR</t>
  </si>
  <si>
    <t>CS</t>
  </si>
  <si>
    <t>PHD</t>
  </si>
  <si>
    <t>Pattern</t>
  </si>
  <si>
    <t>Elevator</t>
  </si>
  <si>
    <t>Tot Seq</t>
  </si>
  <si>
    <t>Valid Seq</t>
  </si>
  <si>
    <t>%</t>
  </si>
  <si>
    <t>Seq</t>
  </si>
  <si>
    <t>Seq Valide</t>
  </si>
  <si>
    <t>Cov. Pairs</t>
  </si>
  <si>
    <t>Cov. States</t>
  </si>
  <si>
    <t>Cov Transitions</t>
  </si>
  <si>
    <t>Tot States</t>
  </si>
  <si>
    <t>Tot Transitions</t>
  </si>
  <si>
    <t>Pairs</t>
  </si>
  <si>
    <t>Pairs Cov</t>
  </si>
  <si>
    <t>States</t>
  </si>
  <si>
    <t>States Cov</t>
  </si>
  <si>
    <t>Trans</t>
  </si>
  <si>
    <t>Trans Cov</t>
  </si>
  <si>
    <t>Monitoring</t>
  </si>
  <si>
    <t>Non Monitoring</t>
  </si>
  <si>
    <t>Transition</t>
  </si>
  <si>
    <t>SCA</t>
  </si>
  <si>
    <t>/////</t>
  </si>
  <si>
    <t>Benchmark</t>
  </si>
  <si>
    <t># Triads Covered</t>
  </si>
  <si>
    <t>Triads</t>
  </si>
  <si>
    <t>Triads Cov.</t>
  </si>
  <si>
    <t>Automata Based</t>
  </si>
  <si>
    <t>Tot Valid Pairs</t>
  </si>
  <si>
    <t>Vault</t>
  </si>
  <si>
    <t># Valid Triads</t>
  </si>
  <si>
    <t>Transitions</t>
  </si>
  <si>
    <t>Avg. Cov.</t>
  </si>
  <si>
    <t xml:space="preserve">PHD </t>
  </si>
  <si>
    <t xml:space="preserve"> NO </t>
  </si>
  <si>
    <t xml:space="preserve"> YES </t>
  </si>
  <si>
    <t xml:space="preserve">Pattern rec. </t>
  </si>
  <si>
    <t xml:space="preserve">Elevator </t>
  </si>
  <si>
    <t xml:space="preserve">Vault </t>
  </si>
  <si>
    <t>Benchmark}</t>
  </si>
  <si>
    <t xml:space="preserve">CS </t>
  </si>
  <si>
    <t># Seq</t>
  </si>
  <si>
    <t>Non monitoring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</si>
</sst>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0" fontId="0" fillId="0" borderId="0" xfId="0" applyBorder="1"/>
    <xf numFmtId="0" fontId="0" fillId="0" borderId="9" xfId="0" applyFill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3" xfId="0" applyBorder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ONLY CONSTRAINT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Foglio1!$C$4:$C$13</c:f>
              <c:numCache>
                <c:formatCode>General</c:formatCode>
                <c:ptCount val="10"/>
                <c:pt idx="0">
                  <c:v>482</c:v>
                </c:pt>
                <c:pt idx="1">
                  <c:v>242</c:v>
                </c:pt>
                <c:pt idx="2">
                  <c:v>162</c:v>
                </c:pt>
                <c:pt idx="3">
                  <c:v>121</c:v>
                </c:pt>
                <c:pt idx="4">
                  <c:v>97</c:v>
                </c:pt>
                <c:pt idx="5">
                  <c:v>81</c:v>
                </c:pt>
                <c:pt idx="6">
                  <c:v>70</c:v>
                </c:pt>
                <c:pt idx="7">
                  <c:v>61</c:v>
                </c:pt>
                <c:pt idx="8">
                  <c:v>54</c:v>
                </c:pt>
                <c:pt idx="9">
                  <c:v>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4318-90B7-051F663F9158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Foglio1!$G$4:$G$13</c:f>
              <c:numCache>
                <c:formatCode>General</c:formatCode>
                <c:ptCount val="10"/>
                <c:pt idx="0">
                  <c:v>1460</c:v>
                </c:pt>
                <c:pt idx="1">
                  <c:v>1238</c:v>
                </c:pt>
                <c:pt idx="2">
                  <c:v>1125</c:v>
                </c:pt>
                <c:pt idx="3">
                  <c:v>1026</c:v>
                </c:pt>
                <c:pt idx="4">
                  <c:v>988</c:v>
                </c:pt>
                <c:pt idx="5">
                  <c:v>907</c:v>
                </c:pt>
                <c:pt idx="6">
                  <c:v>869</c:v>
                </c:pt>
                <c:pt idx="7">
                  <c:v>820</c:v>
                </c:pt>
                <c:pt idx="8">
                  <c:v>787</c:v>
                </c:pt>
                <c:pt idx="9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9-4318-90B7-051F663F9158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Foglio1!$L$4:$L$13</c:f>
              <c:numCache>
                <c:formatCode>General</c:formatCode>
                <c:ptCount val="10"/>
                <c:pt idx="0">
                  <c:v>1.786</c:v>
                </c:pt>
                <c:pt idx="1">
                  <c:v>1.5940000000000001</c:v>
                </c:pt>
                <c:pt idx="2">
                  <c:v>2.1429999999999998</c:v>
                </c:pt>
                <c:pt idx="3">
                  <c:v>1.988</c:v>
                </c:pt>
                <c:pt idx="4">
                  <c:v>2.702</c:v>
                </c:pt>
                <c:pt idx="5">
                  <c:v>3.9119999999999999</c:v>
                </c:pt>
                <c:pt idx="6">
                  <c:v>12.212999999999999</c:v>
                </c:pt>
                <c:pt idx="7">
                  <c:v>16.495000000000001</c:v>
                </c:pt>
                <c:pt idx="8">
                  <c:v>42.027000000000001</c:v>
                </c:pt>
                <c:pt idx="9">
                  <c:v>87.628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59-4318-90B7-051F663F9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071834091160399"/>
          <c:y val="0.12892142038862861"/>
          <c:w val="0.17560264542613949"/>
          <c:h val="0.1298799522208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SKIP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Foglio1!$C$14:$C$23</c:f>
              <c:numCache>
                <c:formatCode>General</c:formatCode>
                <c:ptCount val="10"/>
                <c:pt idx="0">
                  <c:v>177</c:v>
                </c:pt>
                <c:pt idx="1">
                  <c:v>133</c:v>
                </c:pt>
                <c:pt idx="2">
                  <c:v>106</c:v>
                </c:pt>
                <c:pt idx="3">
                  <c:v>89</c:v>
                </c:pt>
                <c:pt idx="4">
                  <c:v>76</c:v>
                </c:pt>
                <c:pt idx="5">
                  <c:v>67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4C-45F3-8EBA-6BBFA52C4A35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Foglio1!$G$14:$G$23</c:f>
              <c:numCache>
                <c:formatCode>General</c:formatCode>
                <c:ptCount val="10"/>
                <c:pt idx="0">
                  <c:v>971</c:v>
                </c:pt>
                <c:pt idx="1">
                  <c:v>935</c:v>
                </c:pt>
                <c:pt idx="2">
                  <c:v>886</c:v>
                </c:pt>
                <c:pt idx="3">
                  <c:v>853</c:v>
                </c:pt>
                <c:pt idx="4">
                  <c:v>837</c:v>
                </c:pt>
                <c:pt idx="5">
                  <c:v>815</c:v>
                </c:pt>
                <c:pt idx="6">
                  <c:v>793</c:v>
                </c:pt>
                <c:pt idx="7">
                  <c:v>760</c:v>
                </c:pt>
                <c:pt idx="8">
                  <c:v>730</c:v>
                </c:pt>
                <c:pt idx="9">
                  <c:v>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4C-45F3-8EBA-6BBFA52C4A35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Foglio1!$L$14:$L$23</c:f>
              <c:numCache>
                <c:formatCode>General</c:formatCode>
                <c:ptCount val="10"/>
                <c:pt idx="0">
                  <c:v>1.8340000000000001</c:v>
                </c:pt>
                <c:pt idx="1">
                  <c:v>1.4139999999999999</c:v>
                </c:pt>
                <c:pt idx="2">
                  <c:v>1.514</c:v>
                </c:pt>
                <c:pt idx="3">
                  <c:v>1.4770000000000001</c:v>
                </c:pt>
                <c:pt idx="4">
                  <c:v>2.218</c:v>
                </c:pt>
                <c:pt idx="5">
                  <c:v>4.0789999999999997</c:v>
                </c:pt>
                <c:pt idx="6">
                  <c:v>9.766</c:v>
                </c:pt>
                <c:pt idx="7">
                  <c:v>23.465</c:v>
                </c:pt>
                <c:pt idx="8">
                  <c:v>65.457999999999998</c:v>
                </c:pt>
                <c:pt idx="9">
                  <c:v>122.67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94C-45F3-8EBA-6BBFA52C4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6347096637473"/>
          <c:y val="0.14944551610121368"/>
          <c:w val="0.17711431579769207"/>
          <c:h val="0.14270751204124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REJECT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Foglio1!$C$24:$C$33</c:f>
              <c:numCache>
                <c:formatCode>General</c:formatCode>
                <c:ptCount val="10"/>
                <c:pt idx="0">
                  <c:v>177</c:v>
                </c:pt>
                <c:pt idx="1">
                  <c:v>133</c:v>
                </c:pt>
                <c:pt idx="2">
                  <c:v>106</c:v>
                </c:pt>
                <c:pt idx="3">
                  <c:v>89</c:v>
                </c:pt>
                <c:pt idx="4">
                  <c:v>76</c:v>
                </c:pt>
                <c:pt idx="5">
                  <c:v>67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4-43E4-B60C-E91F16C24A04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Foglio1!$G$24:$G$33</c:f>
              <c:numCache>
                <c:formatCode>General</c:formatCode>
                <c:ptCount val="10"/>
                <c:pt idx="0">
                  <c:v>980</c:v>
                </c:pt>
                <c:pt idx="1">
                  <c:v>942</c:v>
                </c:pt>
                <c:pt idx="2">
                  <c:v>907</c:v>
                </c:pt>
                <c:pt idx="3">
                  <c:v>876</c:v>
                </c:pt>
                <c:pt idx="4">
                  <c:v>839</c:v>
                </c:pt>
                <c:pt idx="5">
                  <c:v>814</c:v>
                </c:pt>
                <c:pt idx="6">
                  <c:v>762</c:v>
                </c:pt>
                <c:pt idx="7">
                  <c:v>738</c:v>
                </c:pt>
                <c:pt idx="8">
                  <c:v>703</c:v>
                </c:pt>
                <c:pt idx="9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84-43E4-B60C-E91F16C24A04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Foglio1!$B$24:$B$33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Foglio1!$L$24:$L$33</c:f>
              <c:numCache>
                <c:formatCode>General</c:formatCode>
                <c:ptCount val="10"/>
                <c:pt idx="0">
                  <c:v>1.917</c:v>
                </c:pt>
                <c:pt idx="1">
                  <c:v>1.5349999999999999</c:v>
                </c:pt>
                <c:pt idx="2">
                  <c:v>1.1299999999999999</c:v>
                </c:pt>
                <c:pt idx="3">
                  <c:v>1.542</c:v>
                </c:pt>
                <c:pt idx="4">
                  <c:v>1.8080000000000001</c:v>
                </c:pt>
                <c:pt idx="5">
                  <c:v>4.4930000000000003</c:v>
                </c:pt>
                <c:pt idx="6">
                  <c:v>7.8970000000000002</c:v>
                </c:pt>
                <c:pt idx="7">
                  <c:v>22.219000000000001</c:v>
                </c:pt>
                <c:pt idx="8">
                  <c:v>54.79</c:v>
                </c:pt>
                <c:pt idx="9">
                  <c:v>146.946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84-43E4-B60C-E91F16C24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6347096637473"/>
          <c:y val="0.16227307592157936"/>
          <c:w val="0.17711431579769207"/>
          <c:h val="0.1504040479334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STOP AT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9.8121693121693124E-2"/>
          <c:w val="0.92774394202937127"/>
          <c:h val="0.81228653980917032"/>
        </c:manualLayout>
      </c:layout>
      <c:scatterChart>
        <c:scatterStyle val="lineMarker"/>
        <c:varyColors val="0"/>
        <c:ser>
          <c:idx val="0"/>
          <c:order val="0"/>
          <c:tx>
            <c:v># Sequences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Foglio1!$C$34:$C$43</c:f>
              <c:numCache>
                <c:formatCode>General</c:formatCode>
                <c:ptCount val="10"/>
                <c:pt idx="0">
                  <c:v>177</c:v>
                </c:pt>
                <c:pt idx="1">
                  <c:v>133</c:v>
                </c:pt>
                <c:pt idx="2">
                  <c:v>106</c:v>
                </c:pt>
                <c:pt idx="3">
                  <c:v>89</c:v>
                </c:pt>
                <c:pt idx="4">
                  <c:v>76</c:v>
                </c:pt>
                <c:pt idx="5">
                  <c:v>67</c:v>
                </c:pt>
                <c:pt idx="6">
                  <c:v>59</c:v>
                </c:pt>
                <c:pt idx="7">
                  <c:v>53</c:v>
                </c:pt>
                <c:pt idx="8">
                  <c:v>49</c:v>
                </c:pt>
                <c:pt idx="9">
                  <c:v>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44-4576-BF34-699FC2629D1E}"/>
            </c:ext>
          </c:extLst>
        </c:ser>
        <c:ser>
          <c:idx val="1"/>
          <c:order val="1"/>
          <c:tx>
            <c:v>Total Length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Foglio1!$G$34:$G$43</c:f>
              <c:numCache>
                <c:formatCode>General</c:formatCode>
                <c:ptCount val="10"/>
                <c:pt idx="0">
                  <c:v>970</c:v>
                </c:pt>
                <c:pt idx="1">
                  <c:v>944</c:v>
                </c:pt>
                <c:pt idx="2">
                  <c:v>903</c:v>
                </c:pt>
                <c:pt idx="3">
                  <c:v>872</c:v>
                </c:pt>
                <c:pt idx="4">
                  <c:v>824</c:v>
                </c:pt>
                <c:pt idx="5">
                  <c:v>805</c:v>
                </c:pt>
                <c:pt idx="6">
                  <c:v>750</c:v>
                </c:pt>
                <c:pt idx="7">
                  <c:v>760</c:v>
                </c:pt>
                <c:pt idx="8">
                  <c:v>722</c:v>
                </c:pt>
                <c:pt idx="9">
                  <c:v>696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44-4576-BF34-699FC2629D1E}"/>
            </c:ext>
          </c:extLst>
        </c:ser>
        <c:ser>
          <c:idx val="2"/>
          <c:order val="2"/>
          <c:tx>
            <c:v>Generation Time [s]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Foglio1!$L$34:$L$43</c:f>
              <c:numCache>
                <c:formatCode>General</c:formatCode>
                <c:ptCount val="10"/>
                <c:pt idx="0">
                  <c:v>1.631</c:v>
                </c:pt>
                <c:pt idx="1">
                  <c:v>2.6749999999999998</c:v>
                </c:pt>
                <c:pt idx="2">
                  <c:v>1.8280000000000001</c:v>
                </c:pt>
                <c:pt idx="3">
                  <c:v>2.1030000000000002</c:v>
                </c:pt>
                <c:pt idx="4">
                  <c:v>1.7549999999999999</c:v>
                </c:pt>
                <c:pt idx="5">
                  <c:v>3.774</c:v>
                </c:pt>
                <c:pt idx="6">
                  <c:v>7.234</c:v>
                </c:pt>
                <c:pt idx="7">
                  <c:v>21.568999999999999</c:v>
                </c:pt>
                <c:pt idx="8">
                  <c:v>46.761000000000003</c:v>
                </c:pt>
                <c:pt idx="9">
                  <c:v>134.773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E44-4576-BF34-699FC2629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Automatons per</a:t>
                </a:r>
                <a:r>
                  <a:rPr lang="it-IT" baseline="0"/>
                  <a:t> Batch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26347096637473"/>
          <c:y val="0.16227307592157936"/>
          <c:w val="0.17711431579769207"/>
          <c:h val="0.150404047933459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SKIP ERROR -</a:t>
            </a:r>
            <a:r>
              <a:rPr lang="it-IT" baseline="0"/>
              <a:t> PAIRS COVERED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Foglio1!$B$14:$B$23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Foglio1!$I$14:$I$23</c:f>
              <c:numCache>
                <c:formatCode>General</c:formatCode>
                <c:ptCount val="10"/>
                <c:pt idx="0">
                  <c:v>189</c:v>
                </c:pt>
                <c:pt idx="1">
                  <c:v>224</c:v>
                </c:pt>
                <c:pt idx="2">
                  <c:v>238</c:v>
                </c:pt>
                <c:pt idx="3">
                  <c:v>257</c:v>
                </c:pt>
                <c:pt idx="4">
                  <c:v>284</c:v>
                </c:pt>
                <c:pt idx="5">
                  <c:v>295</c:v>
                </c:pt>
                <c:pt idx="6">
                  <c:v>286</c:v>
                </c:pt>
                <c:pt idx="7">
                  <c:v>280</c:v>
                </c:pt>
                <c:pt idx="8">
                  <c:v>269</c:v>
                </c:pt>
                <c:pt idx="9">
                  <c:v>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87-41BB-AB48-299DEB76F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8239"/>
        <c:axId val="1870879023"/>
      </c:scatterChart>
      <c:valAx>
        <c:axId val="199857823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 per Batch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879023"/>
        <c:crosses val="autoZero"/>
        <c:crossBetween val="midCat"/>
      </c:valAx>
      <c:valAx>
        <c:axId val="18708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7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STOP</a:t>
            </a:r>
            <a:r>
              <a:rPr lang="it-IT" baseline="0"/>
              <a:t> AT ERROR </a:t>
            </a:r>
            <a:r>
              <a:rPr lang="it-IT"/>
              <a:t>-</a:t>
            </a:r>
            <a:r>
              <a:rPr lang="it-IT" baseline="0"/>
              <a:t> PAIRS COVERED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Foglio1!$I$34:$I$43</c:f>
              <c:numCache>
                <c:formatCode>General</c:formatCode>
                <c:ptCount val="10"/>
                <c:pt idx="0">
                  <c:v>132</c:v>
                </c:pt>
                <c:pt idx="1">
                  <c:v>120</c:v>
                </c:pt>
                <c:pt idx="2">
                  <c:v>96</c:v>
                </c:pt>
                <c:pt idx="3">
                  <c:v>90</c:v>
                </c:pt>
                <c:pt idx="4">
                  <c:v>78</c:v>
                </c:pt>
                <c:pt idx="5">
                  <c:v>110</c:v>
                </c:pt>
                <c:pt idx="6">
                  <c:v>91</c:v>
                </c:pt>
                <c:pt idx="7">
                  <c:v>90</c:v>
                </c:pt>
                <c:pt idx="8">
                  <c:v>26</c:v>
                </c:pt>
                <c:pt idx="9">
                  <c:v>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F3-40CE-A717-5FC924A8C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8578239"/>
        <c:axId val="1870879023"/>
      </c:scatterChart>
      <c:valAx>
        <c:axId val="1998578239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per Batch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0879023"/>
        <c:crosses val="autoZero"/>
        <c:crossBetween val="midCat"/>
      </c:valAx>
      <c:valAx>
        <c:axId val="1870879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9857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STOP AT ERROR - GENERATION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0.15789193592180287"/>
          <c:w val="0.74589846044356845"/>
          <c:h val="0.6329760159290434"/>
        </c:manualLayout>
      </c:layout>
      <c:scatterChart>
        <c:scatterStyle val="lineMarker"/>
        <c:varyColors val="0"/>
        <c:ser>
          <c:idx val="2"/>
          <c:order val="0"/>
          <c:tx>
            <c:v>Generation Time [s]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Foglio1!$B$34:$B$43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Foglio1!$L$34:$L$43</c:f>
              <c:numCache>
                <c:formatCode>General</c:formatCode>
                <c:ptCount val="10"/>
                <c:pt idx="0">
                  <c:v>1.631</c:v>
                </c:pt>
                <c:pt idx="1">
                  <c:v>2.6749999999999998</c:v>
                </c:pt>
                <c:pt idx="2">
                  <c:v>1.8280000000000001</c:v>
                </c:pt>
                <c:pt idx="3">
                  <c:v>2.1030000000000002</c:v>
                </c:pt>
                <c:pt idx="4">
                  <c:v>1.7549999999999999</c:v>
                </c:pt>
                <c:pt idx="5">
                  <c:v>3.774</c:v>
                </c:pt>
                <c:pt idx="6">
                  <c:v>7.234</c:v>
                </c:pt>
                <c:pt idx="7">
                  <c:v>21.568999999999999</c:v>
                </c:pt>
                <c:pt idx="8">
                  <c:v>46.761000000000003</c:v>
                </c:pt>
                <c:pt idx="9">
                  <c:v>134.773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D1-4263-A4AE-81376BCE8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 per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Batch (N)</a:t>
                </a:r>
                <a:endParaRPr lang="it-IT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ONLY CONSTRAINT - TOTAL</a:t>
            </a:r>
            <a:r>
              <a:rPr lang="it-IT" baseline="0"/>
              <a:t> LENGTH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5.1773992806402436E-2"/>
          <c:y val="0.18504987828983985"/>
          <c:w val="0.76014334797185068"/>
          <c:h val="0.6247047308272724"/>
        </c:manualLayout>
      </c:layout>
      <c:scatterChart>
        <c:scatterStyle val="lineMarker"/>
        <c:varyColors val="0"/>
        <c:ser>
          <c:idx val="1"/>
          <c:order val="0"/>
          <c:tx>
            <c:v>Total Length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Foglio1!$B$4:$B$13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Foglio1!$G$4:$G$13</c:f>
              <c:numCache>
                <c:formatCode>General</c:formatCode>
                <c:ptCount val="10"/>
                <c:pt idx="0">
                  <c:v>1460</c:v>
                </c:pt>
                <c:pt idx="1">
                  <c:v>1238</c:v>
                </c:pt>
                <c:pt idx="2">
                  <c:v>1125</c:v>
                </c:pt>
                <c:pt idx="3">
                  <c:v>1026</c:v>
                </c:pt>
                <c:pt idx="4">
                  <c:v>988</c:v>
                </c:pt>
                <c:pt idx="5">
                  <c:v>907</c:v>
                </c:pt>
                <c:pt idx="6">
                  <c:v>869</c:v>
                </c:pt>
                <c:pt idx="7">
                  <c:v>820</c:v>
                </c:pt>
                <c:pt idx="8">
                  <c:v>787</c:v>
                </c:pt>
                <c:pt idx="9">
                  <c:v>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B-4896-B76D-B76C14141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8738175"/>
        <c:axId val="1884387871"/>
      </c:scatterChart>
      <c:valAx>
        <c:axId val="1878738175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>
                    <a:solidFill>
                      <a:sysClr val="windowText" lastClr="000000"/>
                    </a:solidFill>
                  </a:rPr>
                  <a:t>Automatons per</a:t>
                </a:r>
                <a:r>
                  <a:rPr lang="it-IT" baseline="0">
                    <a:solidFill>
                      <a:sysClr val="windowText" lastClr="000000"/>
                    </a:solidFill>
                  </a:rPr>
                  <a:t> Batch (N)</a:t>
                </a:r>
                <a:endParaRPr lang="it-IT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84387871"/>
        <c:crosses val="autoZero"/>
        <c:crossBetween val="midCat"/>
      </c:valAx>
      <c:valAx>
        <c:axId val="1884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87381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251667549833262"/>
          <c:y val="4.1993157428498656E-2"/>
          <c:w val="0.17560264542613949"/>
          <c:h val="0.1298799522208748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15647</xdr:colOff>
      <xdr:row>44</xdr:row>
      <xdr:rowOff>26533</xdr:rowOff>
    </xdr:from>
    <xdr:to>
      <xdr:col>9</xdr:col>
      <xdr:colOff>47625</xdr:colOff>
      <xdr:row>70</xdr:row>
      <xdr:rowOff>23812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37197F-6BA0-41F5-B280-33B946286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290512</xdr:colOff>
      <xdr:row>44</xdr:row>
      <xdr:rowOff>23812</xdr:rowOff>
    </xdr:from>
    <xdr:to>
      <xdr:col>18</xdr:col>
      <xdr:colOff>989241</xdr:colOff>
      <xdr:row>70</xdr:row>
      <xdr:rowOff>21091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245EA43-290E-4482-A221-6CF16E051F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1262063</xdr:colOff>
      <xdr:row>44</xdr:row>
      <xdr:rowOff>23813</xdr:rowOff>
    </xdr:from>
    <xdr:to>
      <xdr:col>29</xdr:col>
      <xdr:colOff>603479</xdr:colOff>
      <xdr:row>70</xdr:row>
      <xdr:rowOff>21092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79114D2-C17D-42C8-BF24-B0B0D3D27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23813</xdr:colOff>
      <xdr:row>16</xdr:row>
      <xdr:rowOff>166688</xdr:rowOff>
    </xdr:from>
    <xdr:to>
      <xdr:col>22</xdr:col>
      <xdr:colOff>603479</xdr:colOff>
      <xdr:row>42</xdr:row>
      <xdr:rowOff>163967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D238BD6C-D8B2-44DE-BFED-782FA9BB00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27213</xdr:colOff>
      <xdr:row>2</xdr:row>
      <xdr:rowOff>2722</xdr:rowOff>
    </xdr:from>
    <xdr:to>
      <xdr:col>18</xdr:col>
      <xdr:colOff>1537606</xdr:colOff>
      <xdr:row>16</xdr:row>
      <xdr:rowOff>78922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3046792-AA38-4557-8902-3239EFB9C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40822</xdr:colOff>
      <xdr:row>2</xdr:row>
      <xdr:rowOff>0</xdr:rowOff>
    </xdr:from>
    <xdr:to>
      <xdr:col>26</xdr:col>
      <xdr:colOff>326572</xdr:colOff>
      <xdr:row>16</xdr:row>
      <xdr:rowOff>76200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215E35A0-AB6D-42F6-BC55-D42B6BA092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2</xdr:row>
      <xdr:rowOff>1</xdr:rowOff>
    </xdr:from>
    <xdr:to>
      <xdr:col>35</xdr:col>
      <xdr:colOff>353785</xdr:colOff>
      <xdr:row>16</xdr:row>
      <xdr:rowOff>95251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25478605-3E97-4B50-BCE9-1502C6AF61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2</xdr:row>
      <xdr:rowOff>0</xdr:rowOff>
    </xdr:from>
    <xdr:to>
      <xdr:col>44</xdr:col>
      <xdr:colOff>517071</xdr:colOff>
      <xdr:row>16</xdr:row>
      <xdr:rowOff>108857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D607216B-B0E4-4FC1-80CA-0354CC43B2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776B2-7EEF-449A-A6D3-6E8B7066B483}">
  <dimension ref="A1:T86"/>
  <sheetViews>
    <sheetView zoomScale="40" zoomScaleNormal="40" workbookViewId="0">
      <selection activeCell="L4" sqref="L4:L13"/>
    </sheetView>
  </sheetViews>
  <sheetFormatPr defaultRowHeight="15" x14ac:dyDescent="0.25"/>
  <cols>
    <col min="1" max="1" width="9.140625" style="2"/>
    <col min="2" max="2" width="20.85546875" customWidth="1"/>
    <col min="3" max="3" width="12" style="2" bestFit="1" customWidth="1"/>
    <col min="4" max="7" width="9.140625" style="2"/>
    <col min="8" max="8" width="17.28515625" style="2" bestFit="1" customWidth="1"/>
    <col min="9" max="9" width="14.7109375" style="2" bestFit="1" customWidth="1"/>
    <col min="10" max="10" width="15.85546875" style="2" bestFit="1" customWidth="1"/>
    <col min="11" max="11" width="20.28515625" style="2" bestFit="1" customWidth="1"/>
    <col min="12" max="12" width="9.140625" style="2"/>
    <col min="19" max="19" width="28.5703125" bestFit="1" customWidth="1"/>
  </cols>
  <sheetData>
    <row r="1" spans="1:12" x14ac:dyDescent="0.25">
      <c r="A1" s="1" t="s">
        <v>13</v>
      </c>
    </row>
    <row r="3" spans="1:12" x14ac:dyDescent="0.25">
      <c r="A3" s="3" t="s">
        <v>11</v>
      </c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6</v>
      </c>
      <c r="J3" s="3" t="s">
        <v>8</v>
      </c>
      <c r="K3" s="3" t="s">
        <v>9</v>
      </c>
      <c r="L3" s="3" t="s">
        <v>7</v>
      </c>
    </row>
    <row r="4" spans="1:12" x14ac:dyDescent="0.25">
      <c r="A4" s="28" t="s">
        <v>12</v>
      </c>
      <c r="B4" s="5">
        <v>1</v>
      </c>
      <c r="C4" s="5">
        <v>482</v>
      </c>
      <c r="D4" s="5">
        <v>7</v>
      </c>
      <c r="E4" s="5">
        <v>2</v>
      </c>
      <c r="F4" s="5">
        <v>3</v>
      </c>
      <c r="G4" s="5">
        <v>1460</v>
      </c>
      <c r="H4" s="5">
        <v>482</v>
      </c>
      <c r="I4" s="5">
        <v>484</v>
      </c>
      <c r="J4" s="5">
        <v>5</v>
      </c>
      <c r="K4" s="5">
        <v>50</v>
      </c>
      <c r="L4" s="6">
        <v>1.786</v>
      </c>
    </row>
    <row r="5" spans="1:12" x14ac:dyDescent="0.25">
      <c r="A5" s="29"/>
      <c r="B5" s="7">
        <v>2</v>
      </c>
      <c r="C5" s="7">
        <v>242</v>
      </c>
      <c r="D5" s="7">
        <v>9</v>
      </c>
      <c r="E5" s="7">
        <v>3</v>
      </c>
      <c r="F5" s="7">
        <v>5</v>
      </c>
      <c r="G5" s="7">
        <v>1238</v>
      </c>
      <c r="H5" s="7">
        <v>242</v>
      </c>
      <c r="I5" s="7">
        <v>484</v>
      </c>
      <c r="J5" s="7">
        <v>5</v>
      </c>
      <c r="K5" s="7">
        <v>55</v>
      </c>
      <c r="L5" s="8">
        <v>1.5940000000000001</v>
      </c>
    </row>
    <row r="6" spans="1:12" x14ac:dyDescent="0.25">
      <c r="A6" s="29"/>
      <c r="B6" s="7">
        <v>3</v>
      </c>
      <c r="C6" s="7">
        <v>162</v>
      </c>
      <c r="D6" s="7">
        <v>11</v>
      </c>
      <c r="E6" s="7">
        <v>4</v>
      </c>
      <c r="F6" s="7">
        <v>6</v>
      </c>
      <c r="G6" s="7">
        <v>1125</v>
      </c>
      <c r="H6" s="7">
        <v>162</v>
      </c>
      <c r="I6" s="7">
        <v>484</v>
      </c>
      <c r="J6" s="7">
        <v>5</v>
      </c>
      <c r="K6" s="7">
        <v>55</v>
      </c>
      <c r="L6" s="8">
        <v>2.1429999999999998</v>
      </c>
    </row>
    <row r="7" spans="1:12" x14ac:dyDescent="0.25">
      <c r="A7" s="29"/>
      <c r="B7" s="7">
        <v>4</v>
      </c>
      <c r="C7" s="7">
        <v>121</v>
      </c>
      <c r="D7" s="7">
        <v>11</v>
      </c>
      <c r="E7" s="7">
        <v>6</v>
      </c>
      <c r="F7" s="7">
        <v>8</v>
      </c>
      <c r="G7" s="7">
        <v>1026</v>
      </c>
      <c r="H7" s="7">
        <v>121</v>
      </c>
      <c r="I7" s="7">
        <v>484</v>
      </c>
      <c r="J7" s="7">
        <v>5</v>
      </c>
      <c r="K7" s="7">
        <v>58</v>
      </c>
      <c r="L7" s="8">
        <v>1.988</v>
      </c>
    </row>
    <row r="8" spans="1:12" x14ac:dyDescent="0.25">
      <c r="A8" s="29"/>
      <c r="B8" s="7">
        <v>5</v>
      </c>
      <c r="C8" s="7">
        <v>97</v>
      </c>
      <c r="D8" s="7">
        <v>14</v>
      </c>
      <c r="E8" s="7">
        <v>7</v>
      </c>
      <c r="F8" s="7">
        <v>10</v>
      </c>
      <c r="G8" s="7">
        <v>988</v>
      </c>
      <c r="H8" s="7">
        <v>97</v>
      </c>
      <c r="I8" s="7">
        <v>484</v>
      </c>
      <c r="J8" s="7">
        <v>5</v>
      </c>
      <c r="K8" s="7">
        <v>60</v>
      </c>
      <c r="L8" s="8">
        <v>2.702</v>
      </c>
    </row>
    <row r="9" spans="1:12" x14ac:dyDescent="0.25">
      <c r="A9" s="29"/>
      <c r="B9" s="7">
        <v>6</v>
      </c>
      <c r="C9" s="7">
        <v>81</v>
      </c>
      <c r="D9" s="7">
        <v>15</v>
      </c>
      <c r="E9" s="7">
        <v>8</v>
      </c>
      <c r="F9" s="7">
        <v>11</v>
      </c>
      <c r="G9" s="7">
        <v>907</v>
      </c>
      <c r="H9" s="7">
        <v>81</v>
      </c>
      <c r="I9" s="7">
        <v>484</v>
      </c>
      <c r="J9" s="7">
        <v>5</v>
      </c>
      <c r="K9" s="7">
        <v>58</v>
      </c>
      <c r="L9" s="8">
        <v>3.9119999999999999</v>
      </c>
    </row>
    <row r="10" spans="1:12" x14ac:dyDescent="0.25">
      <c r="A10" s="29"/>
      <c r="B10" s="7">
        <v>7</v>
      </c>
      <c r="C10" s="7">
        <v>70</v>
      </c>
      <c r="D10" s="7">
        <v>16</v>
      </c>
      <c r="E10" s="7">
        <v>3</v>
      </c>
      <c r="F10" s="7">
        <v>12</v>
      </c>
      <c r="G10" s="7">
        <v>869</v>
      </c>
      <c r="H10" s="7">
        <v>70</v>
      </c>
      <c r="I10" s="7">
        <v>484</v>
      </c>
      <c r="J10" s="7">
        <v>5</v>
      </c>
      <c r="K10" s="7">
        <v>54</v>
      </c>
      <c r="L10" s="8">
        <v>12.212999999999999</v>
      </c>
    </row>
    <row r="11" spans="1:12" x14ac:dyDescent="0.25">
      <c r="A11" s="29"/>
      <c r="B11" s="7">
        <v>8</v>
      </c>
      <c r="C11" s="7">
        <v>61</v>
      </c>
      <c r="D11" s="7">
        <v>17</v>
      </c>
      <c r="E11" s="7">
        <v>6</v>
      </c>
      <c r="F11" s="7">
        <v>13</v>
      </c>
      <c r="G11" s="7">
        <v>820</v>
      </c>
      <c r="H11" s="7">
        <v>61</v>
      </c>
      <c r="I11" s="7">
        <v>484</v>
      </c>
      <c r="J11" s="7">
        <v>5</v>
      </c>
      <c r="K11" s="7">
        <v>54</v>
      </c>
      <c r="L11" s="8">
        <v>16.495000000000001</v>
      </c>
    </row>
    <row r="12" spans="1:12" x14ac:dyDescent="0.25">
      <c r="A12" s="29"/>
      <c r="B12" s="7">
        <v>9</v>
      </c>
      <c r="C12" s="7">
        <v>54</v>
      </c>
      <c r="D12" s="7">
        <v>18</v>
      </c>
      <c r="E12" s="7">
        <v>11</v>
      </c>
      <c r="F12" s="7">
        <v>14</v>
      </c>
      <c r="G12" s="7">
        <v>787</v>
      </c>
      <c r="H12" s="7">
        <v>54</v>
      </c>
      <c r="I12" s="7">
        <v>484</v>
      </c>
      <c r="J12" s="7">
        <v>5</v>
      </c>
      <c r="K12" s="7">
        <v>54</v>
      </c>
      <c r="L12" s="8">
        <v>42.027000000000001</v>
      </c>
    </row>
    <row r="13" spans="1:12" x14ac:dyDescent="0.25">
      <c r="A13" s="30"/>
      <c r="B13" s="9">
        <v>10</v>
      </c>
      <c r="C13" s="9">
        <v>49</v>
      </c>
      <c r="D13" s="9">
        <v>18</v>
      </c>
      <c r="E13" s="9">
        <v>8</v>
      </c>
      <c r="F13" s="9">
        <v>15</v>
      </c>
      <c r="G13" s="9">
        <v>743</v>
      </c>
      <c r="H13" s="9">
        <v>49</v>
      </c>
      <c r="I13" s="9">
        <v>484</v>
      </c>
      <c r="J13" s="9">
        <v>5</v>
      </c>
      <c r="K13" s="9">
        <v>52</v>
      </c>
      <c r="L13" s="10">
        <v>87.628</v>
      </c>
    </row>
    <row r="14" spans="1:12" x14ac:dyDescent="0.25">
      <c r="A14" s="28" t="s">
        <v>14</v>
      </c>
      <c r="B14" s="5">
        <v>1</v>
      </c>
      <c r="C14" s="5">
        <v>177</v>
      </c>
      <c r="D14" s="5">
        <v>6</v>
      </c>
      <c r="E14" s="5">
        <v>2</v>
      </c>
      <c r="F14" s="5">
        <v>5</v>
      </c>
      <c r="G14" s="5">
        <v>971</v>
      </c>
      <c r="H14" s="5">
        <v>4</v>
      </c>
      <c r="I14" s="5">
        <v>189</v>
      </c>
      <c r="J14" s="5">
        <v>5</v>
      </c>
      <c r="K14" s="5">
        <v>40</v>
      </c>
      <c r="L14" s="6">
        <v>1.8340000000000001</v>
      </c>
    </row>
    <row r="15" spans="1:12" x14ac:dyDescent="0.25">
      <c r="A15" s="29"/>
      <c r="B15" s="7">
        <v>2</v>
      </c>
      <c r="C15" s="7">
        <v>133</v>
      </c>
      <c r="D15" s="7">
        <v>8</v>
      </c>
      <c r="E15" s="7">
        <v>2</v>
      </c>
      <c r="F15" s="7">
        <v>7</v>
      </c>
      <c r="G15" s="7">
        <v>935</v>
      </c>
      <c r="H15" s="7">
        <v>0</v>
      </c>
      <c r="I15" s="7">
        <v>224</v>
      </c>
      <c r="J15" s="7">
        <v>5</v>
      </c>
      <c r="K15" s="7">
        <v>38</v>
      </c>
      <c r="L15" s="8">
        <v>1.4139999999999999</v>
      </c>
    </row>
    <row r="16" spans="1:12" x14ac:dyDescent="0.25">
      <c r="A16" s="29"/>
      <c r="B16" s="7">
        <v>3</v>
      </c>
      <c r="C16" s="7">
        <v>106</v>
      </c>
      <c r="D16" s="7">
        <v>10</v>
      </c>
      <c r="E16" s="7">
        <v>6</v>
      </c>
      <c r="F16" s="7">
        <v>8</v>
      </c>
      <c r="G16" s="7">
        <v>886</v>
      </c>
      <c r="H16" s="7">
        <v>0</v>
      </c>
      <c r="I16" s="7">
        <v>238</v>
      </c>
      <c r="J16" s="7">
        <v>5</v>
      </c>
      <c r="K16" s="7">
        <v>38</v>
      </c>
      <c r="L16" s="8">
        <v>1.514</v>
      </c>
    </row>
    <row r="17" spans="1:20" x14ac:dyDescent="0.25">
      <c r="A17" s="29"/>
      <c r="B17" s="7">
        <v>4</v>
      </c>
      <c r="C17" s="7">
        <v>89</v>
      </c>
      <c r="D17" s="7">
        <v>12</v>
      </c>
      <c r="E17" s="7">
        <v>2</v>
      </c>
      <c r="F17" s="7">
        <v>9</v>
      </c>
      <c r="G17" s="7">
        <v>853</v>
      </c>
      <c r="H17" s="7">
        <v>0</v>
      </c>
      <c r="I17" s="7">
        <v>257</v>
      </c>
      <c r="J17" s="7">
        <v>5</v>
      </c>
      <c r="K17" s="7">
        <v>41</v>
      </c>
      <c r="L17" s="8">
        <v>1.4770000000000001</v>
      </c>
    </row>
    <row r="18" spans="1:20" x14ac:dyDescent="0.25">
      <c r="A18" s="29"/>
      <c r="B18" s="7">
        <v>5</v>
      </c>
      <c r="C18" s="7">
        <v>76</v>
      </c>
      <c r="D18" s="7">
        <v>14</v>
      </c>
      <c r="E18" s="7">
        <v>5</v>
      </c>
      <c r="F18" s="7">
        <v>11</v>
      </c>
      <c r="G18" s="7">
        <v>837</v>
      </c>
      <c r="H18" s="7">
        <v>1</v>
      </c>
      <c r="I18" s="7">
        <v>284</v>
      </c>
      <c r="J18" s="7">
        <v>5</v>
      </c>
      <c r="K18" s="7">
        <v>38</v>
      </c>
      <c r="L18" s="8">
        <v>2.218</v>
      </c>
    </row>
    <row r="19" spans="1:20" x14ac:dyDescent="0.25">
      <c r="A19" s="29"/>
      <c r="B19" s="7">
        <v>6</v>
      </c>
      <c r="C19" s="7">
        <v>67</v>
      </c>
      <c r="D19" s="7">
        <v>16</v>
      </c>
      <c r="E19" s="7">
        <v>2</v>
      </c>
      <c r="F19" s="7">
        <v>12</v>
      </c>
      <c r="G19" s="7">
        <v>815</v>
      </c>
      <c r="H19" s="7">
        <v>0</v>
      </c>
      <c r="I19" s="7">
        <v>295</v>
      </c>
      <c r="J19" s="7">
        <v>5</v>
      </c>
      <c r="K19" s="7">
        <v>44</v>
      </c>
      <c r="L19" s="8">
        <v>4.0789999999999997</v>
      </c>
    </row>
    <row r="20" spans="1:20" x14ac:dyDescent="0.25">
      <c r="A20" s="29"/>
      <c r="B20" s="7">
        <v>7</v>
      </c>
      <c r="C20" s="7">
        <v>59</v>
      </c>
      <c r="D20" s="7">
        <v>17</v>
      </c>
      <c r="E20" s="7">
        <v>10</v>
      </c>
      <c r="F20" s="7">
        <v>13</v>
      </c>
      <c r="G20" s="7">
        <v>793</v>
      </c>
      <c r="H20" s="7">
        <v>0</v>
      </c>
      <c r="I20" s="7">
        <v>286</v>
      </c>
      <c r="J20" s="7">
        <v>5</v>
      </c>
      <c r="K20" s="7">
        <v>42</v>
      </c>
      <c r="L20" s="8">
        <v>9.766</v>
      </c>
      <c r="T20" s="4"/>
    </row>
    <row r="21" spans="1:20" x14ac:dyDescent="0.25">
      <c r="A21" s="29"/>
      <c r="B21" s="7">
        <v>8</v>
      </c>
      <c r="C21" s="7">
        <v>53</v>
      </c>
      <c r="D21" s="7">
        <v>17</v>
      </c>
      <c r="E21" s="7">
        <v>12</v>
      </c>
      <c r="F21" s="7">
        <v>14</v>
      </c>
      <c r="G21" s="7">
        <v>760</v>
      </c>
      <c r="H21" s="7">
        <v>0</v>
      </c>
      <c r="I21" s="7">
        <v>280</v>
      </c>
      <c r="J21" s="7">
        <v>5</v>
      </c>
      <c r="K21" s="7">
        <v>42</v>
      </c>
      <c r="L21" s="8">
        <v>23.465</v>
      </c>
    </row>
    <row r="22" spans="1:20" x14ac:dyDescent="0.25">
      <c r="A22" s="29"/>
      <c r="B22" s="7">
        <v>9</v>
      </c>
      <c r="C22" s="7">
        <v>49</v>
      </c>
      <c r="D22" s="7">
        <v>18</v>
      </c>
      <c r="E22" s="7">
        <v>2</v>
      </c>
      <c r="F22" s="7">
        <v>14</v>
      </c>
      <c r="G22" s="7">
        <v>730</v>
      </c>
      <c r="H22" s="7">
        <v>0</v>
      </c>
      <c r="I22" s="7">
        <v>269</v>
      </c>
      <c r="J22" s="7">
        <v>5</v>
      </c>
      <c r="K22" s="7">
        <v>39</v>
      </c>
      <c r="L22" s="8">
        <v>65.457999999999998</v>
      </c>
    </row>
    <row r="23" spans="1:20" x14ac:dyDescent="0.25">
      <c r="A23" s="30"/>
      <c r="B23" s="9">
        <v>10</v>
      </c>
      <c r="C23" s="9">
        <v>45</v>
      </c>
      <c r="D23" s="9">
        <v>20</v>
      </c>
      <c r="E23" s="9">
        <v>2</v>
      </c>
      <c r="F23" s="9">
        <v>15</v>
      </c>
      <c r="G23" s="9">
        <v>677</v>
      </c>
      <c r="H23" s="9">
        <v>0</v>
      </c>
      <c r="I23" s="9">
        <v>301</v>
      </c>
      <c r="J23" s="9">
        <v>5</v>
      </c>
      <c r="K23" s="9">
        <v>43</v>
      </c>
      <c r="L23" s="10">
        <v>122.67</v>
      </c>
    </row>
    <row r="24" spans="1:20" x14ac:dyDescent="0.25">
      <c r="A24" s="28" t="s">
        <v>15</v>
      </c>
      <c r="B24" s="5">
        <v>1</v>
      </c>
      <c r="C24" s="5">
        <v>177</v>
      </c>
      <c r="D24" s="5">
        <v>6</v>
      </c>
      <c r="E24" s="5">
        <v>2</v>
      </c>
      <c r="F24" s="5">
        <v>5</v>
      </c>
      <c r="G24" s="5">
        <v>980</v>
      </c>
      <c r="H24" s="5">
        <v>5</v>
      </c>
      <c r="I24" s="5">
        <v>49</v>
      </c>
      <c r="J24" s="5">
        <v>4</v>
      </c>
      <c r="K24" s="5">
        <v>16</v>
      </c>
      <c r="L24" s="6">
        <v>1.917</v>
      </c>
    </row>
    <row r="25" spans="1:20" x14ac:dyDescent="0.25">
      <c r="A25" s="29"/>
      <c r="B25" s="7">
        <v>2</v>
      </c>
      <c r="C25" s="7">
        <v>133</v>
      </c>
      <c r="D25" s="7">
        <v>8</v>
      </c>
      <c r="E25" s="7">
        <v>2</v>
      </c>
      <c r="F25" s="7">
        <v>7</v>
      </c>
      <c r="G25" s="7">
        <v>942</v>
      </c>
      <c r="H25" s="7">
        <v>3</v>
      </c>
      <c r="I25" s="7">
        <v>36</v>
      </c>
      <c r="J25" s="7">
        <v>2</v>
      </c>
      <c r="K25" s="7">
        <v>10</v>
      </c>
      <c r="L25" s="8">
        <v>1.5349999999999999</v>
      </c>
    </row>
    <row r="26" spans="1:20" x14ac:dyDescent="0.25">
      <c r="A26" s="29"/>
      <c r="B26" s="7">
        <v>3</v>
      </c>
      <c r="C26" s="7">
        <v>106</v>
      </c>
      <c r="D26" s="7">
        <v>10</v>
      </c>
      <c r="E26" s="7">
        <v>6</v>
      </c>
      <c r="F26" s="7">
        <v>8</v>
      </c>
      <c r="G26" s="7">
        <v>907</v>
      </c>
      <c r="H26" s="7">
        <v>0</v>
      </c>
      <c r="I26" s="7">
        <v>0</v>
      </c>
      <c r="J26" s="7">
        <v>0</v>
      </c>
      <c r="K26" s="7">
        <v>0</v>
      </c>
      <c r="L26" s="8">
        <v>1.1299999999999999</v>
      </c>
    </row>
    <row r="27" spans="1:20" x14ac:dyDescent="0.25">
      <c r="A27" s="29"/>
      <c r="B27" s="7">
        <v>4</v>
      </c>
      <c r="C27" s="7">
        <v>89</v>
      </c>
      <c r="D27" s="7">
        <v>12</v>
      </c>
      <c r="E27" s="7">
        <v>2</v>
      </c>
      <c r="F27" s="7">
        <v>9</v>
      </c>
      <c r="G27" s="7">
        <v>876</v>
      </c>
      <c r="H27" s="7">
        <v>3</v>
      </c>
      <c r="I27" s="7">
        <v>66</v>
      </c>
      <c r="J27" s="7">
        <v>2</v>
      </c>
      <c r="K27" s="7">
        <v>15</v>
      </c>
      <c r="L27" s="8">
        <v>1.542</v>
      </c>
    </row>
    <row r="28" spans="1:20" x14ac:dyDescent="0.25">
      <c r="A28" s="29"/>
      <c r="B28" s="7">
        <v>5</v>
      </c>
      <c r="C28" s="7">
        <v>76</v>
      </c>
      <c r="D28" s="7">
        <v>14</v>
      </c>
      <c r="E28" s="7">
        <v>6</v>
      </c>
      <c r="F28" s="7">
        <v>11</v>
      </c>
      <c r="G28" s="7">
        <v>839</v>
      </c>
      <c r="H28" s="7">
        <v>1</v>
      </c>
      <c r="I28" s="7">
        <v>46</v>
      </c>
      <c r="J28" s="7">
        <v>2</v>
      </c>
      <c r="K28" s="7">
        <v>10</v>
      </c>
      <c r="L28" s="8">
        <v>1.8080000000000001</v>
      </c>
    </row>
    <row r="29" spans="1:20" x14ac:dyDescent="0.25">
      <c r="A29" s="29"/>
      <c r="B29" s="7">
        <v>6</v>
      </c>
      <c r="C29" s="7">
        <v>67</v>
      </c>
      <c r="D29" s="7">
        <v>15</v>
      </c>
      <c r="E29" s="7">
        <v>2</v>
      </c>
      <c r="F29" s="7">
        <v>12</v>
      </c>
      <c r="G29" s="7">
        <v>814</v>
      </c>
      <c r="H29" s="7">
        <v>0</v>
      </c>
      <c r="I29" s="7">
        <v>0</v>
      </c>
      <c r="J29" s="7">
        <v>0</v>
      </c>
      <c r="K29" s="7">
        <v>0</v>
      </c>
      <c r="L29" s="8">
        <v>4.4930000000000003</v>
      </c>
    </row>
    <row r="30" spans="1:20" x14ac:dyDescent="0.25">
      <c r="A30" s="29"/>
      <c r="B30" s="7">
        <v>7</v>
      </c>
      <c r="C30" s="11">
        <v>59</v>
      </c>
      <c r="D30" s="7">
        <v>16</v>
      </c>
      <c r="E30" s="7">
        <v>10</v>
      </c>
      <c r="F30" s="7">
        <v>12</v>
      </c>
      <c r="G30" s="7">
        <v>762</v>
      </c>
      <c r="H30" s="7">
        <v>0</v>
      </c>
      <c r="I30" s="7">
        <v>0</v>
      </c>
      <c r="J30" s="7">
        <v>0</v>
      </c>
      <c r="K30" s="7">
        <v>0</v>
      </c>
      <c r="L30" s="8">
        <v>7.8970000000000002</v>
      </c>
    </row>
    <row r="31" spans="1:20" x14ac:dyDescent="0.25">
      <c r="A31" s="29"/>
      <c r="B31" s="7">
        <v>8</v>
      </c>
      <c r="C31" s="7">
        <v>53</v>
      </c>
      <c r="D31" s="7">
        <v>17</v>
      </c>
      <c r="E31" s="7">
        <v>11</v>
      </c>
      <c r="F31" s="7">
        <v>13</v>
      </c>
      <c r="G31" s="7">
        <v>738</v>
      </c>
      <c r="H31" s="7">
        <v>0</v>
      </c>
      <c r="I31" s="7">
        <v>0</v>
      </c>
      <c r="J31" s="7">
        <v>0</v>
      </c>
      <c r="K31" s="7">
        <v>0</v>
      </c>
      <c r="L31" s="8">
        <v>22.219000000000001</v>
      </c>
    </row>
    <row r="32" spans="1:20" x14ac:dyDescent="0.25">
      <c r="A32" s="29"/>
      <c r="B32" s="7">
        <v>9</v>
      </c>
      <c r="C32" s="7">
        <v>49</v>
      </c>
      <c r="D32" s="7">
        <v>17</v>
      </c>
      <c r="E32" s="7">
        <v>2</v>
      </c>
      <c r="F32" s="7">
        <v>14</v>
      </c>
      <c r="G32" s="7">
        <v>703</v>
      </c>
      <c r="H32" s="7">
        <v>1</v>
      </c>
      <c r="I32" s="7">
        <v>1</v>
      </c>
      <c r="J32" s="7">
        <v>1</v>
      </c>
      <c r="K32" s="7">
        <v>2</v>
      </c>
      <c r="L32" s="8">
        <v>54.79</v>
      </c>
    </row>
    <row r="33" spans="1:12" x14ac:dyDescent="0.25">
      <c r="A33" s="30"/>
      <c r="B33" s="9">
        <v>10</v>
      </c>
      <c r="C33" s="9">
        <v>45</v>
      </c>
      <c r="D33" s="9">
        <v>19</v>
      </c>
      <c r="E33" s="9">
        <v>2</v>
      </c>
      <c r="F33" s="9">
        <v>15</v>
      </c>
      <c r="G33" s="9">
        <v>696</v>
      </c>
      <c r="H33" s="9">
        <v>0</v>
      </c>
      <c r="I33" s="9">
        <v>0</v>
      </c>
      <c r="J33" s="9">
        <v>0</v>
      </c>
      <c r="K33" s="9">
        <v>0</v>
      </c>
      <c r="L33" s="10">
        <v>146.946</v>
      </c>
    </row>
    <row r="34" spans="1:12" x14ac:dyDescent="0.25">
      <c r="A34" s="28" t="s">
        <v>16</v>
      </c>
      <c r="B34" s="5">
        <v>1</v>
      </c>
      <c r="C34" s="5">
        <v>177</v>
      </c>
      <c r="D34" s="5">
        <v>6</v>
      </c>
      <c r="E34" s="5">
        <v>2</v>
      </c>
      <c r="F34" s="5">
        <v>5</v>
      </c>
      <c r="G34" s="5">
        <v>970</v>
      </c>
      <c r="H34" s="5">
        <v>8</v>
      </c>
      <c r="I34" s="5">
        <v>132</v>
      </c>
      <c r="J34" s="5">
        <v>5</v>
      </c>
      <c r="K34" s="5">
        <v>24</v>
      </c>
      <c r="L34" s="6">
        <v>1.631</v>
      </c>
    </row>
    <row r="35" spans="1:12" x14ac:dyDescent="0.25">
      <c r="A35" s="29"/>
      <c r="B35" s="7">
        <v>2</v>
      </c>
      <c r="C35" s="7">
        <v>133</v>
      </c>
      <c r="D35" s="7">
        <v>8</v>
      </c>
      <c r="E35" s="7">
        <v>2</v>
      </c>
      <c r="F35" s="7">
        <v>7</v>
      </c>
      <c r="G35" s="7">
        <v>944</v>
      </c>
      <c r="H35" s="7">
        <v>4</v>
      </c>
      <c r="I35" s="7">
        <v>120</v>
      </c>
      <c r="J35" s="7">
        <v>4</v>
      </c>
      <c r="K35" s="7">
        <v>24</v>
      </c>
      <c r="L35" s="8">
        <v>2.6749999999999998</v>
      </c>
    </row>
    <row r="36" spans="1:12" x14ac:dyDescent="0.25">
      <c r="A36" s="29"/>
      <c r="B36" s="7">
        <v>3</v>
      </c>
      <c r="C36" s="7">
        <v>106</v>
      </c>
      <c r="D36" s="7">
        <v>10</v>
      </c>
      <c r="E36" s="7">
        <v>6</v>
      </c>
      <c r="F36" s="7">
        <v>8</v>
      </c>
      <c r="G36" s="7">
        <v>903</v>
      </c>
      <c r="H36" s="7">
        <v>1</v>
      </c>
      <c r="I36" s="7">
        <v>96</v>
      </c>
      <c r="J36" s="7">
        <v>3</v>
      </c>
      <c r="K36" s="7">
        <v>22</v>
      </c>
      <c r="L36" s="8">
        <v>1.8280000000000001</v>
      </c>
    </row>
    <row r="37" spans="1:12" x14ac:dyDescent="0.25">
      <c r="A37" s="29"/>
      <c r="B37" s="7">
        <v>4</v>
      </c>
      <c r="C37" s="7">
        <v>89</v>
      </c>
      <c r="D37" s="7">
        <v>12</v>
      </c>
      <c r="E37" s="7">
        <v>2</v>
      </c>
      <c r="F37" s="7">
        <v>9</v>
      </c>
      <c r="G37" s="7">
        <v>872</v>
      </c>
      <c r="H37" s="7">
        <v>1</v>
      </c>
      <c r="I37" s="7">
        <v>90</v>
      </c>
      <c r="J37" s="7">
        <v>3</v>
      </c>
      <c r="K37" s="7">
        <v>16</v>
      </c>
      <c r="L37" s="8">
        <v>2.1030000000000002</v>
      </c>
    </row>
    <row r="38" spans="1:12" x14ac:dyDescent="0.25">
      <c r="A38" s="29"/>
      <c r="B38" s="7">
        <v>5</v>
      </c>
      <c r="C38" s="7">
        <v>76</v>
      </c>
      <c r="D38" s="7">
        <v>14</v>
      </c>
      <c r="E38" s="7">
        <v>6</v>
      </c>
      <c r="F38" s="7">
        <v>10</v>
      </c>
      <c r="G38" s="7">
        <v>824</v>
      </c>
      <c r="H38" s="7">
        <v>0</v>
      </c>
      <c r="I38" s="7">
        <v>78</v>
      </c>
      <c r="J38" s="7">
        <v>4</v>
      </c>
      <c r="K38" s="7">
        <v>16</v>
      </c>
      <c r="L38" s="8">
        <v>1.7549999999999999</v>
      </c>
    </row>
    <row r="39" spans="1:12" x14ac:dyDescent="0.25">
      <c r="A39" s="29"/>
      <c r="B39" s="7">
        <v>6</v>
      </c>
      <c r="C39" s="7">
        <v>67</v>
      </c>
      <c r="D39" s="7">
        <v>14</v>
      </c>
      <c r="E39" s="7">
        <v>2</v>
      </c>
      <c r="F39" s="7">
        <v>12</v>
      </c>
      <c r="G39" s="7">
        <v>805</v>
      </c>
      <c r="H39" s="7">
        <v>0</v>
      </c>
      <c r="I39" s="7">
        <v>110</v>
      </c>
      <c r="J39" s="7">
        <v>3</v>
      </c>
      <c r="K39" s="7">
        <v>19</v>
      </c>
      <c r="L39" s="8">
        <v>3.774</v>
      </c>
    </row>
    <row r="40" spans="1:12" x14ac:dyDescent="0.25">
      <c r="A40" s="29"/>
      <c r="B40" s="7">
        <v>7</v>
      </c>
      <c r="C40" s="7">
        <v>59</v>
      </c>
      <c r="D40" s="7">
        <v>15</v>
      </c>
      <c r="E40" s="7">
        <v>10</v>
      </c>
      <c r="F40" s="7">
        <v>12</v>
      </c>
      <c r="G40" s="7">
        <v>750</v>
      </c>
      <c r="H40" s="7">
        <v>0</v>
      </c>
      <c r="I40" s="7">
        <v>91</v>
      </c>
      <c r="J40" s="7">
        <v>3</v>
      </c>
      <c r="K40" s="7">
        <v>19</v>
      </c>
      <c r="L40" s="8">
        <v>7.234</v>
      </c>
    </row>
    <row r="41" spans="1:12" x14ac:dyDescent="0.25">
      <c r="A41" s="29"/>
      <c r="B41" s="7">
        <v>8</v>
      </c>
      <c r="C41" s="7">
        <v>53</v>
      </c>
      <c r="D41" s="7">
        <v>18</v>
      </c>
      <c r="E41" s="7">
        <v>10</v>
      </c>
      <c r="F41" s="7">
        <v>14</v>
      </c>
      <c r="G41" s="7">
        <v>760</v>
      </c>
      <c r="H41" s="7">
        <v>0</v>
      </c>
      <c r="I41" s="7">
        <v>90</v>
      </c>
      <c r="J41" s="7">
        <v>4</v>
      </c>
      <c r="K41" s="7">
        <v>20</v>
      </c>
      <c r="L41" s="8">
        <v>21.568999999999999</v>
      </c>
    </row>
    <row r="42" spans="1:12" x14ac:dyDescent="0.25">
      <c r="A42" s="29"/>
      <c r="B42" s="7">
        <v>9</v>
      </c>
      <c r="C42" s="7">
        <v>49</v>
      </c>
      <c r="D42" s="7">
        <v>18</v>
      </c>
      <c r="E42" s="7">
        <v>2</v>
      </c>
      <c r="F42" s="7">
        <v>14</v>
      </c>
      <c r="G42" s="7">
        <v>722</v>
      </c>
      <c r="H42" s="7">
        <v>0</v>
      </c>
      <c r="I42" s="7">
        <v>26</v>
      </c>
      <c r="J42" s="7">
        <v>2</v>
      </c>
      <c r="K42" s="7">
        <v>10</v>
      </c>
      <c r="L42" s="8">
        <v>46.761000000000003</v>
      </c>
    </row>
    <row r="43" spans="1:12" x14ac:dyDescent="0.25">
      <c r="A43" s="30"/>
      <c r="B43" s="9">
        <v>10</v>
      </c>
      <c r="C43" s="9">
        <v>45</v>
      </c>
      <c r="D43" s="9">
        <v>19</v>
      </c>
      <c r="E43" s="9">
        <v>2</v>
      </c>
      <c r="F43" s="9">
        <v>15</v>
      </c>
      <c r="G43" s="9">
        <v>696</v>
      </c>
      <c r="H43" s="9">
        <v>1</v>
      </c>
      <c r="I43" s="9">
        <v>83</v>
      </c>
      <c r="J43" s="9">
        <v>4</v>
      </c>
      <c r="K43" s="9">
        <v>16</v>
      </c>
      <c r="L43" s="10">
        <v>134.773</v>
      </c>
    </row>
    <row r="44" spans="1:12" x14ac:dyDescent="0.25">
      <c r="B44" s="2"/>
    </row>
    <row r="45" spans="1:12" x14ac:dyDescent="0.25">
      <c r="B45" s="2"/>
    </row>
    <row r="46" spans="1:12" x14ac:dyDescent="0.25">
      <c r="B46" s="2"/>
    </row>
    <row r="47" spans="1:12" x14ac:dyDescent="0.25">
      <c r="B47" s="2"/>
    </row>
    <row r="48" spans="1:12" x14ac:dyDescent="0.25">
      <c r="B48" s="2"/>
    </row>
    <row r="49" spans="2:2" x14ac:dyDescent="0.25">
      <c r="B49" s="2"/>
    </row>
    <row r="50" spans="2:2" x14ac:dyDescent="0.25">
      <c r="B50" s="2"/>
    </row>
    <row r="51" spans="2:2" x14ac:dyDescent="0.25">
      <c r="B51" s="2"/>
    </row>
    <row r="52" spans="2:2" x14ac:dyDescent="0.25">
      <c r="B52" s="2"/>
    </row>
    <row r="53" spans="2:2" x14ac:dyDescent="0.25">
      <c r="B53" s="2"/>
    </row>
    <row r="54" spans="2:2" x14ac:dyDescent="0.25">
      <c r="B54" s="2"/>
    </row>
    <row r="55" spans="2:2" x14ac:dyDescent="0.25">
      <c r="B55" s="2"/>
    </row>
    <row r="56" spans="2:2" x14ac:dyDescent="0.25">
      <c r="B56" s="2"/>
    </row>
    <row r="57" spans="2:2" x14ac:dyDescent="0.25">
      <c r="B57" s="2"/>
    </row>
    <row r="58" spans="2:2" x14ac:dyDescent="0.25">
      <c r="B58" s="2"/>
    </row>
    <row r="59" spans="2:2" x14ac:dyDescent="0.25">
      <c r="B59" s="2"/>
    </row>
    <row r="60" spans="2:2" x14ac:dyDescent="0.25">
      <c r="B60" s="2"/>
    </row>
    <row r="61" spans="2:2" x14ac:dyDescent="0.25">
      <c r="B61" s="2"/>
    </row>
    <row r="62" spans="2:2" x14ac:dyDescent="0.25">
      <c r="B62" s="2"/>
    </row>
    <row r="63" spans="2:2" x14ac:dyDescent="0.25">
      <c r="B63" s="2"/>
    </row>
    <row r="64" spans="2:2" x14ac:dyDescent="0.25">
      <c r="B64" s="2"/>
    </row>
    <row r="65" spans="2:2" x14ac:dyDescent="0.25">
      <c r="B65" s="2"/>
    </row>
    <row r="66" spans="2:2" x14ac:dyDescent="0.25">
      <c r="B66" s="2"/>
    </row>
    <row r="67" spans="2:2" x14ac:dyDescent="0.25">
      <c r="B67" s="2"/>
    </row>
    <row r="68" spans="2:2" x14ac:dyDescent="0.25">
      <c r="B68" s="2"/>
    </row>
    <row r="69" spans="2:2" x14ac:dyDescent="0.25">
      <c r="B69" s="2"/>
    </row>
    <row r="70" spans="2:2" x14ac:dyDescent="0.25">
      <c r="B70" s="2"/>
    </row>
    <row r="71" spans="2:2" x14ac:dyDescent="0.25">
      <c r="B71" s="2"/>
    </row>
    <row r="86" spans="2:2" x14ac:dyDescent="0.25">
      <c r="B86" s="2"/>
    </row>
  </sheetData>
  <mergeCells count="4">
    <mergeCell ref="A4:A13"/>
    <mergeCell ref="A14:A23"/>
    <mergeCell ref="A24:A33"/>
    <mergeCell ref="A34:A4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FCB27-9E2E-4C0B-AD6B-6BAD69D42061}">
  <dimension ref="B1:AB38"/>
  <sheetViews>
    <sheetView tabSelected="1" topLeftCell="D1" zoomScaleNormal="100" workbookViewId="0">
      <selection activeCell="O28" sqref="O28"/>
    </sheetView>
  </sheetViews>
  <sheetFormatPr defaultRowHeight="15" x14ac:dyDescent="0.25"/>
  <cols>
    <col min="7" max="7" width="13.7109375" bestFit="1" customWidth="1"/>
    <col min="9" max="9" width="14.140625" bestFit="1" customWidth="1"/>
    <col min="10" max="10" width="9.5703125" bestFit="1" customWidth="1"/>
    <col min="11" max="11" width="10.7109375" bestFit="1" customWidth="1"/>
    <col min="12" max="12" width="14.5703125" bestFit="1" customWidth="1"/>
    <col min="13" max="13" width="23.85546875" customWidth="1"/>
    <col min="14" max="14" width="5" customWidth="1"/>
    <col min="15" max="16" width="14.140625" bestFit="1" customWidth="1"/>
    <col min="17" max="17" width="14" bestFit="1" customWidth="1"/>
    <col min="27" max="28" width="9.7109375" bestFit="1" customWidth="1"/>
  </cols>
  <sheetData>
    <row r="1" spans="2:28" x14ac:dyDescent="0.25">
      <c r="D1" s="2" t="s">
        <v>20</v>
      </c>
      <c r="E1" s="2" t="s">
        <v>21</v>
      </c>
      <c r="G1" s="2" t="s">
        <v>46</v>
      </c>
      <c r="H1" s="2" t="s">
        <v>28</v>
      </c>
      <c r="I1" s="2" t="s">
        <v>29</v>
      </c>
      <c r="J1" s="2" t="s">
        <v>25</v>
      </c>
      <c r="K1" s="2" t="s">
        <v>26</v>
      </c>
      <c r="L1" s="2" t="s">
        <v>27</v>
      </c>
    </row>
    <row r="2" spans="2:28" x14ac:dyDescent="0.25">
      <c r="B2" t="s">
        <v>17</v>
      </c>
      <c r="C2" t="s">
        <v>12</v>
      </c>
      <c r="D2">
        <v>41</v>
      </c>
      <c r="E2">
        <v>41</v>
      </c>
      <c r="G2">
        <v>484</v>
      </c>
      <c r="H2">
        <v>5</v>
      </c>
      <c r="I2">
        <v>65</v>
      </c>
      <c r="J2">
        <v>484</v>
      </c>
      <c r="K2">
        <v>5</v>
      </c>
      <c r="L2">
        <v>51</v>
      </c>
    </row>
    <row r="3" spans="2:28" x14ac:dyDescent="0.25">
      <c r="B3" t="s">
        <v>17</v>
      </c>
      <c r="C3" t="s">
        <v>14</v>
      </c>
      <c r="D3">
        <v>45</v>
      </c>
      <c r="E3">
        <v>0</v>
      </c>
      <c r="G3">
        <v>484</v>
      </c>
      <c r="H3">
        <v>5</v>
      </c>
      <c r="I3">
        <v>65</v>
      </c>
      <c r="J3">
        <v>270</v>
      </c>
      <c r="K3">
        <v>5</v>
      </c>
      <c r="L3">
        <v>39</v>
      </c>
      <c r="N3" s="12"/>
      <c r="O3" s="13" t="s">
        <v>23</v>
      </c>
      <c r="P3" s="13" t="s">
        <v>24</v>
      </c>
      <c r="Q3" s="13" t="s">
        <v>22</v>
      </c>
      <c r="T3" s="14"/>
      <c r="U3" s="14"/>
      <c r="V3" s="14"/>
      <c r="W3" s="14"/>
      <c r="X3" s="14"/>
      <c r="Y3" s="14"/>
      <c r="Z3" s="14"/>
      <c r="AA3" s="14"/>
      <c r="AB3" s="14"/>
    </row>
    <row r="4" spans="2:28" x14ac:dyDescent="0.25">
      <c r="B4" t="s">
        <v>17</v>
      </c>
      <c r="C4" t="s">
        <v>15</v>
      </c>
      <c r="D4">
        <v>45</v>
      </c>
      <c r="E4">
        <v>0</v>
      </c>
      <c r="G4">
        <v>484</v>
      </c>
      <c r="H4">
        <v>5</v>
      </c>
      <c r="I4">
        <v>65</v>
      </c>
      <c r="J4">
        <v>0</v>
      </c>
      <c r="K4">
        <v>0</v>
      </c>
      <c r="L4">
        <v>0</v>
      </c>
      <c r="N4" s="12" t="s">
        <v>12</v>
      </c>
      <c r="O4" s="13">
        <f>D2+D6+D10+D19+D23+D27+D14+D31</f>
        <v>88</v>
      </c>
      <c r="P4" s="13">
        <f>E2+E6+E10+E19+E23+E27+E14+E31</f>
        <v>88</v>
      </c>
      <c r="Q4" s="13">
        <f>(P4/O4)*100</f>
        <v>100</v>
      </c>
      <c r="T4" s="14"/>
      <c r="U4" s="14"/>
      <c r="V4" s="14"/>
      <c r="W4" s="14"/>
      <c r="X4" s="14"/>
      <c r="Y4" s="14"/>
      <c r="Z4" s="14"/>
      <c r="AA4" s="14"/>
      <c r="AB4" s="14"/>
    </row>
    <row r="5" spans="2:28" x14ac:dyDescent="0.25">
      <c r="B5" t="s">
        <v>17</v>
      </c>
      <c r="C5" t="s">
        <v>16</v>
      </c>
      <c r="D5">
        <v>45</v>
      </c>
      <c r="E5">
        <v>0</v>
      </c>
      <c r="G5">
        <v>484</v>
      </c>
      <c r="H5">
        <v>5</v>
      </c>
      <c r="I5">
        <v>65</v>
      </c>
      <c r="J5">
        <v>49</v>
      </c>
      <c r="K5">
        <v>2</v>
      </c>
      <c r="L5">
        <v>12</v>
      </c>
      <c r="N5" s="12" t="s">
        <v>14</v>
      </c>
      <c r="O5" s="13">
        <f t="shared" ref="O5:O7" si="0">D3+D7+D11+D20+D24+D28+D15+D32</f>
        <v>102</v>
      </c>
      <c r="P5" s="13">
        <f t="shared" ref="P5:P7" si="1">E3+E7+E11+E20+E24+E28+E15+E32</f>
        <v>4</v>
      </c>
      <c r="Q5" s="13">
        <f t="shared" ref="Q5:Q7" si="2">(P5/O5)*100</f>
        <v>3.9215686274509802</v>
      </c>
      <c r="T5" s="14"/>
      <c r="U5" s="14"/>
      <c r="V5" s="14"/>
      <c r="W5" s="14"/>
      <c r="X5" s="14"/>
      <c r="Y5" s="14"/>
      <c r="Z5" s="14"/>
      <c r="AA5" s="14"/>
      <c r="AB5" s="14"/>
    </row>
    <row r="6" spans="2:28" x14ac:dyDescent="0.25">
      <c r="B6" t="s">
        <v>18</v>
      </c>
      <c r="C6" t="s">
        <v>12</v>
      </c>
      <c r="D6">
        <v>1</v>
      </c>
      <c r="E6">
        <v>1</v>
      </c>
      <c r="G6">
        <v>4</v>
      </c>
      <c r="H6">
        <v>5</v>
      </c>
      <c r="I6">
        <v>9</v>
      </c>
      <c r="J6">
        <v>4</v>
      </c>
      <c r="K6">
        <v>5</v>
      </c>
      <c r="L6">
        <v>4</v>
      </c>
      <c r="N6" s="12" t="s">
        <v>15</v>
      </c>
      <c r="O6" s="13">
        <f t="shared" si="0"/>
        <v>102</v>
      </c>
      <c r="P6" s="13">
        <f>E4+E8+E12+E21+E25+E29+E16+E33</f>
        <v>3</v>
      </c>
      <c r="Q6" s="13">
        <f t="shared" si="2"/>
        <v>2.9411764705882351</v>
      </c>
      <c r="T6" s="14"/>
      <c r="U6" s="14"/>
      <c r="V6" s="14"/>
      <c r="W6" s="14"/>
      <c r="X6" s="14"/>
      <c r="Y6" s="14"/>
      <c r="Z6" s="14"/>
      <c r="AA6" s="14"/>
      <c r="AB6" s="14"/>
    </row>
    <row r="7" spans="2:28" x14ac:dyDescent="0.25">
      <c r="B7" t="s">
        <v>18</v>
      </c>
      <c r="C7" t="s">
        <v>14</v>
      </c>
      <c r="D7">
        <v>1</v>
      </c>
      <c r="E7">
        <v>1</v>
      </c>
      <c r="G7">
        <v>4</v>
      </c>
      <c r="H7">
        <v>5</v>
      </c>
      <c r="I7">
        <v>9</v>
      </c>
      <c r="J7">
        <v>4</v>
      </c>
      <c r="K7">
        <v>5</v>
      </c>
      <c r="L7">
        <v>4</v>
      </c>
      <c r="N7" s="12" t="s">
        <v>16</v>
      </c>
      <c r="O7" s="13">
        <f t="shared" si="0"/>
        <v>102</v>
      </c>
      <c r="P7" s="13">
        <f t="shared" si="1"/>
        <v>2</v>
      </c>
      <c r="Q7" s="13">
        <f t="shared" si="2"/>
        <v>1.9607843137254901</v>
      </c>
      <c r="T7" s="14"/>
      <c r="U7" s="14"/>
      <c r="V7" s="14"/>
      <c r="W7" s="14"/>
      <c r="X7" s="14"/>
      <c r="Y7" s="14"/>
      <c r="Z7" s="14"/>
      <c r="AA7" s="14"/>
      <c r="AB7" s="14"/>
    </row>
    <row r="8" spans="2:28" x14ac:dyDescent="0.25">
      <c r="B8" t="s">
        <v>18</v>
      </c>
      <c r="C8" t="s">
        <v>15</v>
      </c>
      <c r="D8">
        <v>1</v>
      </c>
      <c r="E8">
        <v>1</v>
      </c>
      <c r="G8">
        <v>4</v>
      </c>
      <c r="H8">
        <v>5</v>
      </c>
      <c r="I8">
        <v>9</v>
      </c>
      <c r="J8">
        <v>4</v>
      </c>
      <c r="K8">
        <v>5</v>
      </c>
      <c r="L8">
        <v>4</v>
      </c>
    </row>
    <row r="9" spans="2:28" x14ac:dyDescent="0.25">
      <c r="B9" t="s">
        <v>18</v>
      </c>
      <c r="C9" t="s">
        <v>16</v>
      </c>
      <c r="D9">
        <v>1</v>
      </c>
      <c r="E9">
        <v>1</v>
      </c>
      <c r="G9">
        <v>4</v>
      </c>
      <c r="H9">
        <v>5</v>
      </c>
      <c r="I9">
        <v>9</v>
      </c>
      <c r="J9">
        <v>4</v>
      </c>
      <c r="K9">
        <v>4</v>
      </c>
      <c r="L9">
        <v>3</v>
      </c>
      <c r="N9" s="12"/>
      <c r="O9" s="13" t="s">
        <v>30</v>
      </c>
      <c r="P9" s="13" t="s">
        <v>31</v>
      </c>
      <c r="Q9" s="13" t="s">
        <v>22</v>
      </c>
      <c r="T9" s="12"/>
      <c r="U9" s="12" t="s">
        <v>30</v>
      </c>
      <c r="V9" s="12" t="s">
        <v>31</v>
      </c>
      <c r="W9" s="12" t="s">
        <v>22</v>
      </c>
      <c r="Y9" s="12"/>
      <c r="Z9" s="12" t="s">
        <v>30</v>
      </c>
      <c r="AA9" s="12" t="s">
        <v>31</v>
      </c>
      <c r="AB9" s="12" t="s">
        <v>22</v>
      </c>
    </row>
    <row r="10" spans="2:28" x14ac:dyDescent="0.25">
      <c r="B10" t="s">
        <v>19</v>
      </c>
      <c r="C10" t="s">
        <v>12</v>
      </c>
      <c r="D10">
        <v>1</v>
      </c>
      <c r="E10">
        <v>1</v>
      </c>
      <c r="G10">
        <v>25</v>
      </c>
      <c r="H10">
        <v>4</v>
      </c>
      <c r="I10">
        <v>6</v>
      </c>
      <c r="J10">
        <v>25</v>
      </c>
      <c r="K10">
        <v>4</v>
      </c>
      <c r="L10">
        <v>6</v>
      </c>
      <c r="N10" s="12" t="s">
        <v>12</v>
      </c>
      <c r="O10" s="13">
        <f>G2+G6+G10+G19+G23+G27+G14+G31</f>
        <v>1046</v>
      </c>
      <c r="P10" s="13">
        <f>J2+J6+J10+J19+J23+J27+J14+J31</f>
        <v>1046</v>
      </c>
      <c r="Q10" s="13">
        <f>(P10/O10)*100</f>
        <v>100</v>
      </c>
      <c r="T10" s="12" t="s">
        <v>12</v>
      </c>
      <c r="U10" s="12">
        <f>G2+G6+G10+G14</f>
        <v>523</v>
      </c>
      <c r="V10" s="12">
        <f>J2+J6+J10++J14</f>
        <v>523</v>
      </c>
      <c r="W10" s="12">
        <f>(V10/U10)*100</f>
        <v>100</v>
      </c>
      <c r="Y10" s="12" t="s">
        <v>12</v>
      </c>
      <c r="Z10" s="12">
        <v>523</v>
      </c>
      <c r="AA10" s="12">
        <f>J19+J23+J27+J31</f>
        <v>523</v>
      </c>
      <c r="AB10" s="12">
        <f>(AA10/Z10)*100</f>
        <v>100</v>
      </c>
    </row>
    <row r="11" spans="2:28" x14ac:dyDescent="0.25">
      <c r="B11" t="s">
        <v>19</v>
      </c>
      <c r="C11" t="s">
        <v>14</v>
      </c>
      <c r="D11">
        <v>3</v>
      </c>
      <c r="E11">
        <v>1</v>
      </c>
      <c r="G11">
        <v>25</v>
      </c>
      <c r="H11">
        <v>4</v>
      </c>
      <c r="I11">
        <v>6</v>
      </c>
      <c r="J11">
        <v>14</v>
      </c>
      <c r="K11">
        <v>4</v>
      </c>
      <c r="L11">
        <v>6</v>
      </c>
      <c r="N11" s="12" t="s">
        <v>14</v>
      </c>
      <c r="O11" s="13">
        <f>G3+G7+G11+G20+G24+G28+G15+G32</f>
        <v>1046</v>
      </c>
      <c r="P11" s="13">
        <f t="shared" ref="P11:P13" si="3">J3+J7+J11+J20+J24+J28+J15+J32</f>
        <v>591</v>
      </c>
      <c r="Q11" s="13">
        <f t="shared" ref="Q11:Q13" si="4">(P11/O11)*100</f>
        <v>56.50095602294455</v>
      </c>
      <c r="T11" s="12" t="s">
        <v>14</v>
      </c>
      <c r="U11" s="12">
        <f>G3+G7+G11+G15</f>
        <v>523</v>
      </c>
      <c r="V11" s="12">
        <f>J3+J7+J11+J15</f>
        <v>298</v>
      </c>
      <c r="W11" s="12">
        <f t="shared" ref="W11:W13" si="5">(V11/U11)*100</f>
        <v>56.978967495219891</v>
      </c>
      <c r="Y11" s="12" t="s">
        <v>14</v>
      </c>
      <c r="Z11" s="12">
        <v>523</v>
      </c>
      <c r="AA11" s="12">
        <f>J20+J24+J28+J32</f>
        <v>293</v>
      </c>
      <c r="AB11" s="12">
        <f t="shared" ref="AB11:AB13" si="6">(AA11/Z11)*100</f>
        <v>56.022944550669216</v>
      </c>
    </row>
    <row r="12" spans="2:28" x14ac:dyDescent="0.25">
      <c r="B12" t="s">
        <v>19</v>
      </c>
      <c r="C12" t="s">
        <v>15</v>
      </c>
      <c r="D12">
        <v>3</v>
      </c>
      <c r="E12">
        <v>0</v>
      </c>
      <c r="G12">
        <v>25</v>
      </c>
      <c r="H12">
        <v>4</v>
      </c>
      <c r="I12">
        <v>6</v>
      </c>
      <c r="J12">
        <v>0</v>
      </c>
      <c r="K12">
        <v>0</v>
      </c>
      <c r="L12">
        <v>0</v>
      </c>
      <c r="N12" s="12" t="s">
        <v>15</v>
      </c>
      <c r="O12" s="13">
        <f t="shared" ref="O11:O13" si="7">G4+G8+G12+G21+G25+G29+G16+G33</f>
        <v>1046</v>
      </c>
      <c r="P12" s="13">
        <f t="shared" si="3"/>
        <v>9</v>
      </c>
      <c r="Q12" s="13">
        <f t="shared" si="4"/>
        <v>0.86042065009560231</v>
      </c>
      <c r="T12" s="12" t="s">
        <v>15</v>
      </c>
      <c r="U12" s="12">
        <f>G4+G8+G12+G16</f>
        <v>523</v>
      </c>
      <c r="V12" s="12">
        <f>J4+J8+J12+J16</f>
        <v>4</v>
      </c>
      <c r="W12" s="12">
        <f t="shared" si="5"/>
        <v>0.76481835564053535</v>
      </c>
      <c r="Y12" s="12" t="s">
        <v>15</v>
      </c>
      <c r="Z12" s="12">
        <v>523</v>
      </c>
      <c r="AA12" s="12">
        <f>J21+J25+J29+J33</f>
        <v>5</v>
      </c>
      <c r="AB12" s="12">
        <f t="shared" si="6"/>
        <v>0.95602294455066927</v>
      </c>
    </row>
    <row r="13" spans="2:28" x14ac:dyDescent="0.25">
      <c r="B13" t="s">
        <v>19</v>
      </c>
      <c r="C13" t="s">
        <v>16</v>
      </c>
      <c r="D13">
        <v>3</v>
      </c>
      <c r="E13">
        <v>0</v>
      </c>
      <c r="G13">
        <v>25</v>
      </c>
      <c r="H13">
        <v>4</v>
      </c>
      <c r="I13">
        <v>6</v>
      </c>
      <c r="J13">
        <v>0</v>
      </c>
      <c r="K13">
        <v>2</v>
      </c>
      <c r="L13">
        <v>1</v>
      </c>
      <c r="N13" s="12" t="s">
        <v>16</v>
      </c>
      <c r="O13" s="13">
        <f t="shared" si="7"/>
        <v>1046</v>
      </c>
      <c r="P13" s="13">
        <f t="shared" si="3"/>
        <v>131</v>
      </c>
      <c r="Q13" s="13">
        <f t="shared" si="4"/>
        <v>12.523900573613766</v>
      </c>
      <c r="T13" s="12" t="s">
        <v>16</v>
      </c>
      <c r="U13" s="12">
        <f>G5+G9+G13+G17</f>
        <v>523</v>
      </c>
      <c r="V13" s="12">
        <f>J5+J9+J13+J17</f>
        <v>59</v>
      </c>
      <c r="W13" s="12">
        <f t="shared" si="5"/>
        <v>11.281070745697896</v>
      </c>
      <c r="Y13" s="12" t="s">
        <v>16</v>
      </c>
      <c r="Z13" s="12">
        <v>523</v>
      </c>
      <c r="AA13" s="12">
        <f>J22+J26+J30+J34</f>
        <v>72</v>
      </c>
      <c r="AB13" s="12">
        <f t="shared" si="6"/>
        <v>13.766730401529637</v>
      </c>
    </row>
    <row r="14" spans="2:28" x14ac:dyDescent="0.25">
      <c r="B14" t="s">
        <v>47</v>
      </c>
      <c r="C14" t="s">
        <v>12</v>
      </c>
      <c r="D14">
        <v>1</v>
      </c>
      <c r="E14">
        <v>1</v>
      </c>
      <c r="G14">
        <v>10</v>
      </c>
      <c r="H14">
        <v>6</v>
      </c>
      <c r="I14">
        <v>5</v>
      </c>
      <c r="J14">
        <v>10</v>
      </c>
      <c r="K14">
        <v>6</v>
      </c>
      <c r="L14">
        <v>5</v>
      </c>
      <c r="N14" s="14"/>
      <c r="O14" s="7"/>
      <c r="P14" s="7"/>
      <c r="Q14" s="7"/>
    </row>
    <row r="15" spans="2:28" x14ac:dyDescent="0.25">
      <c r="B15" t="s">
        <v>47</v>
      </c>
      <c r="C15" t="s">
        <v>14</v>
      </c>
      <c r="D15">
        <v>2</v>
      </c>
      <c r="E15">
        <v>1</v>
      </c>
      <c r="G15">
        <v>10</v>
      </c>
      <c r="H15">
        <v>6</v>
      </c>
      <c r="I15">
        <v>5</v>
      </c>
      <c r="J15">
        <v>10</v>
      </c>
      <c r="K15">
        <v>6</v>
      </c>
      <c r="L15">
        <v>5</v>
      </c>
      <c r="N15" s="14"/>
      <c r="O15" s="7"/>
      <c r="P15" s="7"/>
      <c r="Q15" s="7"/>
    </row>
    <row r="16" spans="2:28" x14ac:dyDescent="0.25">
      <c r="B16" t="s">
        <v>47</v>
      </c>
      <c r="C16" t="s">
        <v>15</v>
      </c>
      <c r="D16">
        <v>2</v>
      </c>
      <c r="E16">
        <v>0</v>
      </c>
      <c r="G16">
        <v>10</v>
      </c>
      <c r="H16">
        <v>6</v>
      </c>
      <c r="I16">
        <v>5</v>
      </c>
      <c r="J16">
        <v>0</v>
      </c>
      <c r="K16">
        <v>0</v>
      </c>
      <c r="L16">
        <v>0</v>
      </c>
      <c r="N16" s="14"/>
      <c r="O16" s="7"/>
      <c r="P16" s="7"/>
      <c r="Q16" s="7"/>
    </row>
    <row r="17" spans="2:28" x14ac:dyDescent="0.25">
      <c r="B17" t="s">
        <v>47</v>
      </c>
      <c r="C17" t="s">
        <v>16</v>
      </c>
      <c r="D17">
        <v>2</v>
      </c>
      <c r="E17">
        <v>0</v>
      </c>
      <c r="G17">
        <v>10</v>
      </c>
      <c r="H17">
        <v>6</v>
      </c>
      <c r="I17">
        <v>5</v>
      </c>
      <c r="J17">
        <v>6</v>
      </c>
      <c r="K17">
        <v>5</v>
      </c>
      <c r="L17">
        <v>4</v>
      </c>
      <c r="N17" s="14"/>
      <c r="O17" s="7"/>
      <c r="P17" s="7"/>
      <c r="Q17" s="7"/>
    </row>
    <row r="19" spans="2:28" x14ac:dyDescent="0.25">
      <c r="B19" t="s">
        <v>17</v>
      </c>
      <c r="C19" t="s">
        <v>12</v>
      </c>
      <c r="D19">
        <v>41</v>
      </c>
      <c r="E19">
        <v>41</v>
      </c>
      <c r="G19">
        <v>484</v>
      </c>
      <c r="H19">
        <v>5</v>
      </c>
      <c r="I19">
        <v>65</v>
      </c>
      <c r="J19">
        <v>484</v>
      </c>
      <c r="K19">
        <v>5</v>
      </c>
      <c r="L19">
        <v>51</v>
      </c>
      <c r="N19" s="12"/>
      <c r="O19" s="13" t="s">
        <v>32</v>
      </c>
      <c r="P19" s="13" t="s">
        <v>33</v>
      </c>
      <c r="Q19" s="13" t="s">
        <v>22</v>
      </c>
      <c r="T19" s="12"/>
      <c r="U19" s="12" t="s">
        <v>32</v>
      </c>
      <c r="V19" s="12" t="s">
        <v>33</v>
      </c>
      <c r="W19" s="12" t="s">
        <v>22</v>
      </c>
      <c r="Y19" s="12"/>
      <c r="Z19" s="12" t="s">
        <v>32</v>
      </c>
      <c r="AA19" s="12" t="s">
        <v>33</v>
      </c>
      <c r="AB19" s="12" t="s">
        <v>22</v>
      </c>
    </row>
    <row r="20" spans="2:28" x14ac:dyDescent="0.25">
      <c r="B20" t="s">
        <v>17</v>
      </c>
      <c r="C20" t="s">
        <v>14</v>
      </c>
      <c r="D20">
        <v>45</v>
      </c>
      <c r="E20">
        <v>0</v>
      </c>
      <c r="G20">
        <v>484</v>
      </c>
      <c r="H20">
        <v>5</v>
      </c>
      <c r="I20">
        <v>65</v>
      </c>
      <c r="J20">
        <v>271</v>
      </c>
      <c r="K20">
        <v>5</v>
      </c>
      <c r="L20">
        <v>39</v>
      </c>
      <c r="N20" s="12" t="s">
        <v>12</v>
      </c>
      <c r="O20" s="13">
        <f>H2+H6+H10+H19+H23+H27+H14+H31</f>
        <v>40</v>
      </c>
      <c r="P20" s="13">
        <f>K2+K6+K10+K19+K23+K27+K14+K31</f>
        <v>40</v>
      </c>
      <c r="Q20" s="13">
        <f>(P20/O20)*100</f>
        <v>100</v>
      </c>
      <c r="T20" s="12" t="s">
        <v>12</v>
      </c>
      <c r="U20" s="12">
        <f>H2+H6+H10+H14</f>
        <v>20</v>
      </c>
      <c r="V20" s="12">
        <f>K2+K6+K10+K14</f>
        <v>20</v>
      </c>
      <c r="W20" s="12">
        <f>(V20/U20)*100</f>
        <v>100</v>
      </c>
      <c r="Y20" s="12" t="s">
        <v>12</v>
      </c>
      <c r="Z20" s="12">
        <v>20</v>
      </c>
      <c r="AA20" s="12">
        <f>K19+K23+K27+K31</f>
        <v>20</v>
      </c>
      <c r="AB20" s="12">
        <f>(AA20/Z20)*100</f>
        <v>100</v>
      </c>
    </row>
    <row r="21" spans="2:28" x14ac:dyDescent="0.25">
      <c r="B21" t="s">
        <v>17</v>
      </c>
      <c r="C21" t="s">
        <v>15</v>
      </c>
      <c r="D21">
        <v>45</v>
      </c>
      <c r="E21">
        <v>1</v>
      </c>
      <c r="G21">
        <v>484</v>
      </c>
      <c r="H21">
        <v>5</v>
      </c>
      <c r="I21">
        <v>65</v>
      </c>
      <c r="J21">
        <v>1</v>
      </c>
      <c r="K21">
        <v>1</v>
      </c>
      <c r="L21">
        <v>2</v>
      </c>
      <c r="N21" s="12" t="s">
        <v>14</v>
      </c>
      <c r="O21" s="13">
        <f t="shared" ref="O21:O23" si="8">H3+H7+H11+H20+H24+H28+H15+H32</f>
        <v>40</v>
      </c>
      <c r="P21" s="13">
        <f t="shared" ref="P21:P23" si="9">K3+K7+K11+K20+K24+K28+K15+K32</f>
        <v>40</v>
      </c>
      <c r="Q21" s="13">
        <f t="shared" ref="Q21:Q23" si="10">(P21/O21)*100</f>
        <v>100</v>
      </c>
      <c r="T21" s="12" t="s">
        <v>14</v>
      </c>
      <c r="U21" s="12">
        <f t="shared" ref="U21:U23" si="11">H3+H7+H11+H15</f>
        <v>20</v>
      </c>
      <c r="V21" s="12">
        <f t="shared" ref="V21:V23" si="12">K3+K7+K11+K15</f>
        <v>20</v>
      </c>
      <c r="W21" s="12">
        <f t="shared" ref="W21:W23" si="13">(V21/U21)*100</f>
        <v>100</v>
      </c>
      <c r="Y21" s="12" t="s">
        <v>14</v>
      </c>
      <c r="Z21" s="12">
        <v>20</v>
      </c>
      <c r="AA21" s="12">
        <f t="shared" ref="AA21:AA23" si="14">K20+K24+K28+K32</f>
        <v>20</v>
      </c>
      <c r="AB21" s="12">
        <f t="shared" ref="AB21:AB23" si="15">(AA21/Z21)*100</f>
        <v>100</v>
      </c>
    </row>
    <row r="22" spans="2:28" x14ac:dyDescent="0.25">
      <c r="B22" t="s">
        <v>17</v>
      </c>
      <c r="C22" t="s">
        <v>16</v>
      </c>
      <c r="D22">
        <v>45</v>
      </c>
      <c r="E22">
        <v>0</v>
      </c>
      <c r="G22">
        <v>484</v>
      </c>
      <c r="H22">
        <v>5</v>
      </c>
      <c r="I22">
        <v>65</v>
      </c>
      <c r="J22">
        <v>55</v>
      </c>
      <c r="K22">
        <v>3</v>
      </c>
      <c r="L22">
        <v>16</v>
      </c>
      <c r="N22" s="12" t="s">
        <v>15</v>
      </c>
      <c r="O22" s="13">
        <f t="shared" si="8"/>
        <v>40</v>
      </c>
      <c r="P22" s="13">
        <f t="shared" si="9"/>
        <v>11</v>
      </c>
      <c r="Q22" s="13">
        <f t="shared" si="10"/>
        <v>27.500000000000004</v>
      </c>
      <c r="T22" s="12" t="s">
        <v>15</v>
      </c>
      <c r="U22" s="12">
        <f t="shared" si="11"/>
        <v>20</v>
      </c>
      <c r="V22" s="12">
        <f t="shared" si="12"/>
        <v>5</v>
      </c>
      <c r="W22" s="12">
        <f t="shared" si="13"/>
        <v>25</v>
      </c>
      <c r="Y22" s="12" t="s">
        <v>15</v>
      </c>
      <c r="Z22" s="12">
        <v>20</v>
      </c>
      <c r="AA22" s="12">
        <f t="shared" si="14"/>
        <v>6</v>
      </c>
      <c r="AB22" s="12">
        <f t="shared" si="15"/>
        <v>30</v>
      </c>
    </row>
    <row r="23" spans="2:28" x14ac:dyDescent="0.25">
      <c r="B23" t="s">
        <v>18</v>
      </c>
      <c r="C23" t="s">
        <v>12</v>
      </c>
      <c r="D23">
        <v>1</v>
      </c>
      <c r="E23">
        <v>1</v>
      </c>
      <c r="G23">
        <v>4</v>
      </c>
      <c r="H23">
        <v>5</v>
      </c>
      <c r="I23">
        <v>9</v>
      </c>
      <c r="J23">
        <v>4</v>
      </c>
      <c r="K23">
        <v>5</v>
      </c>
      <c r="L23">
        <v>4</v>
      </c>
      <c r="N23" s="12" t="s">
        <v>16</v>
      </c>
      <c r="O23" s="13">
        <f t="shared" si="8"/>
        <v>40</v>
      </c>
      <c r="P23" s="13">
        <f t="shared" si="9"/>
        <v>30</v>
      </c>
      <c r="Q23" s="13">
        <f t="shared" si="10"/>
        <v>75</v>
      </c>
      <c r="T23" s="12" t="s">
        <v>16</v>
      </c>
      <c r="U23" s="12">
        <f t="shared" si="11"/>
        <v>20</v>
      </c>
      <c r="V23" s="12">
        <f t="shared" si="12"/>
        <v>13</v>
      </c>
      <c r="W23" s="12">
        <f t="shared" si="13"/>
        <v>65</v>
      </c>
      <c r="Y23" s="12" t="s">
        <v>16</v>
      </c>
      <c r="Z23" s="12">
        <v>20</v>
      </c>
      <c r="AA23" s="12">
        <f t="shared" si="14"/>
        <v>17</v>
      </c>
      <c r="AB23" s="12">
        <f t="shared" si="15"/>
        <v>85</v>
      </c>
    </row>
    <row r="24" spans="2:28" x14ac:dyDescent="0.25">
      <c r="B24" t="s">
        <v>18</v>
      </c>
      <c r="C24" t="s">
        <v>14</v>
      </c>
      <c r="D24">
        <v>1</v>
      </c>
      <c r="E24">
        <v>1</v>
      </c>
      <c r="G24">
        <v>4</v>
      </c>
      <c r="H24">
        <v>5</v>
      </c>
      <c r="I24">
        <v>9</v>
      </c>
      <c r="J24">
        <v>4</v>
      </c>
      <c r="K24">
        <v>5</v>
      </c>
      <c r="L24">
        <v>4</v>
      </c>
    </row>
    <row r="25" spans="2:28" x14ac:dyDescent="0.25">
      <c r="B25" t="s">
        <v>18</v>
      </c>
      <c r="C25" t="s">
        <v>15</v>
      </c>
      <c r="D25">
        <v>1</v>
      </c>
      <c r="E25">
        <v>1</v>
      </c>
      <c r="G25">
        <v>4</v>
      </c>
      <c r="H25">
        <v>5</v>
      </c>
      <c r="I25">
        <v>9</v>
      </c>
      <c r="J25">
        <v>4</v>
      </c>
      <c r="K25">
        <v>5</v>
      </c>
      <c r="L25">
        <v>4</v>
      </c>
      <c r="N25" s="12"/>
      <c r="O25" s="13" t="s">
        <v>34</v>
      </c>
      <c r="P25" s="13" t="s">
        <v>35</v>
      </c>
      <c r="Q25" s="13" t="s">
        <v>22</v>
      </c>
      <c r="T25" s="12"/>
      <c r="U25" s="12" t="s">
        <v>34</v>
      </c>
      <c r="V25" s="12" t="s">
        <v>35</v>
      </c>
      <c r="W25" s="12" t="s">
        <v>22</v>
      </c>
      <c r="Y25" s="12"/>
      <c r="Z25" s="12" t="s">
        <v>34</v>
      </c>
      <c r="AA25" s="12" t="s">
        <v>35</v>
      </c>
      <c r="AB25" s="12" t="s">
        <v>22</v>
      </c>
    </row>
    <row r="26" spans="2:28" x14ac:dyDescent="0.25">
      <c r="B26" t="s">
        <v>18</v>
      </c>
      <c r="C26" t="s">
        <v>16</v>
      </c>
      <c r="D26">
        <v>1</v>
      </c>
      <c r="E26">
        <v>1</v>
      </c>
      <c r="G26">
        <v>4</v>
      </c>
      <c r="H26">
        <v>5</v>
      </c>
      <c r="I26">
        <v>9</v>
      </c>
      <c r="J26">
        <v>4</v>
      </c>
      <c r="K26">
        <v>4</v>
      </c>
      <c r="L26">
        <v>3</v>
      </c>
      <c r="N26" s="12" t="s">
        <v>12</v>
      </c>
      <c r="O26" s="13">
        <f>I2+I6+I10+I19+I23+I27+I14+I31</f>
        <v>170</v>
      </c>
      <c r="P26" s="13">
        <f>L2+L6+L10+L19+L23+L27+L14+L31</f>
        <v>132</v>
      </c>
      <c r="Q26" s="13">
        <f>(P26/O26)*100</f>
        <v>77.64705882352942</v>
      </c>
      <c r="T26" s="12" t="s">
        <v>12</v>
      </c>
      <c r="U26" s="12">
        <f>I2+I6+I10+I14</f>
        <v>85</v>
      </c>
      <c r="V26" s="12">
        <f>L2+L6+L10+L14</f>
        <v>66</v>
      </c>
      <c r="W26" s="12">
        <f>(V26/U26)*100</f>
        <v>77.64705882352942</v>
      </c>
      <c r="Y26" s="12" t="s">
        <v>12</v>
      </c>
      <c r="Z26" s="12">
        <v>85</v>
      </c>
      <c r="AA26" s="12">
        <f>L19+L23+L27+L31</f>
        <v>66</v>
      </c>
      <c r="AB26" s="12">
        <f>(AA26/Z26)*100</f>
        <v>77.64705882352942</v>
      </c>
    </row>
    <row r="27" spans="2:28" x14ac:dyDescent="0.25">
      <c r="B27" t="s">
        <v>19</v>
      </c>
      <c r="C27" t="s">
        <v>12</v>
      </c>
      <c r="D27">
        <v>1</v>
      </c>
      <c r="E27">
        <v>1</v>
      </c>
      <c r="G27">
        <v>25</v>
      </c>
      <c r="H27">
        <v>4</v>
      </c>
      <c r="I27">
        <v>6</v>
      </c>
      <c r="J27">
        <v>25</v>
      </c>
      <c r="K27">
        <v>4</v>
      </c>
      <c r="L27">
        <v>6</v>
      </c>
      <c r="N27" s="12" t="s">
        <v>14</v>
      </c>
      <c r="O27" s="13">
        <f>I3+I7+I11+I20+I24+I28+I15+I32</f>
        <v>170</v>
      </c>
      <c r="P27" s="13">
        <f t="shared" ref="P27:P29" si="16">L3+L7+L11+L20+L24+L28+L15+L32</f>
        <v>107</v>
      </c>
      <c r="Q27" s="13">
        <f t="shared" ref="Q27:Q29" si="17">(P27/O27)*100</f>
        <v>62.941176470588232</v>
      </c>
      <c r="T27" s="12" t="s">
        <v>14</v>
      </c>
      <c r="U27" s="12">
        <f t="shared" ref="U27:U29" si="18">I3+I7+I11+I15</f>
        <v>85</v>
      </c>
      <c r="V27" s="12">
        <f t="shared" ref="V27:V29" si="19">L3+L7+L11+L15</f>
        <v>54</v>
      </c>
      <c r="W27" s="12">
        <f t="shared" ref="W27:W29" si="20">(V27/U27)*100</f>
        <v>63.529411764705877</v>
      </c>
      <c r="Y27" s="12" t="s">
        <v>14</v>
      </c>
      <c r="Z27" s="12">
        <v>85</v>
      </c>
      <c r="AA27" s="12">
        <f t="shared" ref="AA27:AA29" si="21">L20+L24+L28+L32</f>
        <v>53</v>
      </c>
      <c r="AB27" s="12">
        <f t="shared" ref="AB27:AB29" si="22">(AA27/Z27)*100</f>
        <v>62.352941176470587</v>
      </c>
    </row>
    <row r="28" spans="2:28" x14ac:dyDescent="0.25">
      <c r="B28" t="s">
        <v>19</v>
      </c>
      <c r="C28" t="s">
        <v>14</v>
      </c>
      <c r="D28">
        <v>3</v>
      </c>
      <c r="E28">
        <v>0</v>
      </c>
      <c r="G28">
        <v>25</v>
      </c>
      <c r="H28">
        <v>4</v>
      </c>
      <c r="I28">
        <v>6</v>
      </c>
      <c r="J28">
        <v>8</v>
      </c>
      <c r="K28">
        <v>4</v>
      </c>
      <c r="L28">
        <v>5</v>
      </c>
      <c r="N28" s="12" t="s">
        <v>15</v>
      </c>
      <c r="O28" s="13">
        <f t="shared" ref="O27:O29" si="23">I4+I8+I12+I21+I25+I29+I16+I33</f>
        <v>170</v>
      </c>
      <c r="P28" s="13">
        <f t="shared" si="16"/>
        <v>10</v>
      </c>
      <c r="Q28" s="13">
        <f t="shared" si="17"/>
        <v>5.8823529411764701</v>
      </c>
      <c r="T28" s="12" t="s">
        <v>15</v>
      </c>
      <c r="U28" s="12">
        <f t="shared" si="18"/>
        <v>85</v>
      </c>
      <c r="V28" s="12">
        <f t="shared" si="19"/>
        <v>4</v>
      </c>
      <c r="W28" s="12">
        <f t="shared" si="20"/>
        <v>4.7058823529411766</v>
      </c>
      <c r="Y28" s="12" t="s">
        <v>15</v>
      </c>
      <c r="Z28" s="12">
        <v>85</v>
      </c>
      <c r="AA28" s="12">
        <f t="shared" si="21"/>
        <v>6</v>
      </c>
      <c r="AB28" s="12">
        <f t="shared" si="22"/>
        <v>7.0588235294117645</v>
      </c>
    </row>
    <row r="29" spans="2:28" x14ac:dyDescent="0.25">
      <c r="B29" t="s">
        <v>19</v>
      </c>
      <c r="C29" t="s">
        <v>15</v>
      </c>
      <c r="D29">
        <v>3</v>
      </c>
      <c r="E29">
        <v>0</v>
      </c>
      <c r="G29">
        <v>25</v>
      </c>
      <c r="H29">
        <v>4</v>
      </c>
      <c r="I29">
        <v>6</v>
      </c>
      <c r="J29">
        <v>0</v>
      </c>
      <c r="K29">
        <v>0</v>
      </c>
      <c r="L29">
        <v>0</v>
      </c>
      <c r="N29" s="12" t="s">
        <v>16</v>
      </c>
      <c r="O29" s="13">
        <f t="shared" si="23"/>
        <v>170</v>
      </c>
      <c r="P29" s="13">
        <f t="shared" si="16"/>
        <v>48</v>
      </c>
      <c r="Q29" s="13">
        <f t="shared" si="17"/>
        <v>28.235294117647058</v>
      </c>
      <c r="T29" s="12" t="s">
        <v>16</v>
      </c>
      <c r="U29" s="12">
        <f t="shared" si="18"/>
        <v>85</v>
      </c>
      <c r="V29" s="12">
        <f t="shared" si="19"/>
        <v>20</v>
      </c>
      <c r="W29" s="12">
        <f t="shared" si="20"/>
        <v>23.52941176470588</v>
      </c>
      <c r="Y29" s="12" t="s">
        <v>16</v>
      </c>
      <c r="Z29" s="12">
        <v>85</v>
      </c>
      <c r="AA29" s="12">
        <f t="shared" si="21"/>
        <v>28</v>
      </c>
      <c r="AB29" s="12">
        <f t="shared" si="22"/>
        <v>32.941176470588232</v>
      </c>
    </row>
    <row r="30" spans="2:28" x14ac:dyDescent="0.25">
      <c r="B30" t="s">
        <v>19</v>
      </c>
      <c r="C30" t="s">
        <v>16</v>
      </c>
      <c r="D30">
        <v>3</v>
      </c>
      <c r="E30">
        <v>0</v>
      </c>
      <c r="G30">
        <v>25</v>
      </c>
      <c r="H30">
        <v>4</v>
      </c>
      <c r="I30">
        <v>6</v>
      </c>
      <c r="J30">
        <v>3</v>
      </c>
      <c r="K30">
        <v>4</v>
      </c>
      <c r="L30">
        <v>4</v>
      </c>
    </row>
    <row r="31" spans="2:28" x14ac:dyDescent="0.25">
      <c r="B31" t="s">
        <v>47</v>
      </c>
      <c r="C31" t="s">
        <v>12</v>
      </c>
      <c r="D31">
        <v>1</v>
      </c>
      <c r="E31">
        <v>1</v>
      </c>
      <c r="G31">
        <v>10</v>
      </c>
      <c r="H31">
        <v>6</v>
      </c>
      <c r="I31">
        <v>5</v>
      </c>
      <c r="J31">
        <v>10</v>
      </c>
      <c r="K31">
        <v>6</v>
      </c>
      <c r="L31">
        <v>5</v>
      </c>
    </row>
    <row r="32" spans="2:28" x14ac:dyDescent="0.25">
      <c r="B32" t="s">
        <v>47</v>
      </c>
      <c r="C32" t="s">
        <v>14</v>
      </c>
      <c r="D32">
        <v>2</v>
      </c>
      <c r="E32">
        <v>0</v>
      </c>
      <c r="G32">
        <v>10</v>
      </c>
      <c r="H32">
        <v>6</v>
      </c>
      <c r="I32">
        <v>5</v>
      </c>
      <c r="J32">
        <v>10</v>
      </c>
      <c r="K32">
        <v>6</v>
      </c>
      <c r="L32">
        <v>5</v>
      </c>
    </row>
    <row r="33" spans="2:25" x14ac:dyDescent="0.25">
      <c r="B33" t="s">
        <v>47</v>
      </c>
      <c r="C33" t="s">
        <v>15</v>
      </c>
      <c r="D33">
        <v>2</v>
      </c>
      <c r="E33">
        <v>0</v>
      </c>
      <c r="G33">
        <v>10</v>
      </c>
      <c r="H33">
        <v>6</v>
      </c>
      <c r="I33">
        <v>5</v>
      </c>
      <c r="J33">
        <v>0</v>
      </c>
      <c r="K33">
        <v>0</v>
      </c>
      <c r="L33">
        <v>0</v>
      </c>
    </row>
    <row r="34" spans="2:25" x14ac:dyDescent="0.25">
      <c r="B34" t="s">
        <v>47</v>
      </c>
      <c r="C34" t="s">
        <v>16</v>
      </c>
      <c r="D34">
        <v>2</v>
      </c>
      <c r="E34">
        <v>0</v>
      </c>
      <c r="G34">
        <v>10</v>
      </c>
      <c r="H34">
        <v>6</v>
      </c>
      <c r="I34">
        <v>5</v>
      </c>
      <c r="J34">
        <v>10</v>
      </c>
      <c r="K34">
        <v>6</v>
      </c>
      <c r="L34">
        <v>5</v>
      </c>
    </row>
    <row r="36" spans="2:25" x14ac:dyDescent="0.25">
      <c r="O36" s="2" t="s">
        <v>30</v>
      </c>
      <c r="P36" s="2" t="s">
        <v>32</v>
      </c>
      <c r="Q36" s="2" t="s">
        <v>38</v>
      </c>
      <c r="V36" t="s">
        <v>12</v>
      </c>
      <c r="W36" t="s">
        <v>14</v>
      </c>
      <c r="X36" t="s">
        <v>15</v>
      </c>
      <c r="Y36" t="s">
        <v>16</v>
      </c>
    </row>
    <row r="37" spans="2:25" x14ac:dyDescent="0.25">
      <c r="M37" s="31" t="s">
        <v>37</v>
      </c>
      <c r="N37" s="31"/>
      <c r="O37" s="2">
        <f>SUM(J2:J17)/SUM(G2:G17)</f>
        <v>0.42256214149139582</v>
      </c>
      <c r="P37" s="2">
        <f>SUM(K2:K17)/SUM(H2:H17)</f>
        <v>0.72499999999999998</v>
      </c>
      <c r="Q37" s="2">
        <f>SUM(L2:L17)/SUM(I2:I17)</f>
        <v>0.42352941176470588</v>
      </c>
      <c r="T37" t="s">
        <v>60</v>
      </c>
      <c r="V37">
        <f>AVERAGE(W10,W20,W26)</f>
        <v>92.549019607843135</v>
      </c>
      <c r="W37">
        <f>AVERAGE(W11,W21,W27)</f>
        <v>73.502793086641915</v>
      </c>
      <c r="X37">
        <f>AVERAGE(W12,W22,W28)</f>
        <v>10.156900236193904</v>
      </c>
      <c r="Y37">
        <f>AVERAGE(W13,W23,W29)</f>
        <v>33.27016083680126</v>
      </c>
    </row>
    <row r="38" spans="2:25" x14ac:dyDescent="0.25">
      <c r="M38" s="31" t="s">
        <v>36</v>
      </c>
      <c r="N38" s="31"/>
      <c r="O38" s="2">
        <f>SUM(J19:J34)/SUM(G19:G34)</f>
        <v>0.42686424474187379</v>
      </c>
      <c r="P38" s="2">
        <f>SUM(K19:K34)/SUM(H19:H34)</f>
        <v>0.78749999999999998</v>
      </c>
      <c r="Q38" s="2">
        <f>SUM(L19:L34)/SUM(I19:I34)</f>
        <v>0.45</v>
      </c>
      <c r="T38" t="s">
        <v>36</v>
      </c>
      <c r="V38">
        <f>AVERAGE(AB10,AB20,AB26)</f>
        <v>92.549019607843135</v>
      </c>
      <c r="W38">
        <f>AVERAGE(AB11,AB21,AB27)</f>
        <v>72.791961909046606</v>
      </c>
      <c r="X38">
        <f>AVERAGE(AB12,AB22,AB28)</f>
        <v>12.671615491320813</v>
      </c>
      <c r="Y38">
        <f>AVERAGE(AB13,AB23,AB29)</f>
        <v>43.902635624039284</v>
      </c>
    </row>
  </sheetData>
  <mergeCells count="2">
    <mergeCell ref="M37:N37"/>
    <mergeCell ref="M38:N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278D-6718-4748-81BE-04AC78085E97}">
  <dimension ref="A2:O19"/>
  <sheetViews>
    <sheetView workbookViewId="0">
      <selection activeCell="G3" sqref="D3:G3"/>
    </sheetView>
  </sheetViews>
  <sheetFormatPr defaultRowHeight="15" x14ac:dyDescent="0.25"/>
  <cols>
    <col min="2" max="2" width="10.85546875" style="2" bestFit="1" customWidth="1"/>
    <col min="3" max="7" width="9.140625" style="2"/>
    <col min="8" max="8" width="17.28515625" style="2" bestFit="1" customWidth="1"/>
    <col min="9" max="9" width="17.28515625" style="2" customWidth="1"/>
    <col min="10" max="10" width="15.7109375" style="2" bestFit="1" customWidth="1"/>
    <col min="11" max="11" width="15.85546875" style="2" bestFit="1" customWidth="1"/>
    <col min="12" max="12" width="20.28515625" style="2" bestFit="1" customWidth="1"/>
    <col min="13" max="13" width="7" style="2" bestFit="1" customWidth="1"/>
    <col min="15" max="15" width="10.7109375" bestFit="1" customWidth="1"/>
  </cols>
  <sheetData>
    <row r="2" spans="1:15" x14ac:dyDescent="0.25">
      <c r="A2" s="33" t="s">
        <v>39</v>
      </c>
      <c r="B2" s="33"/>
    </row>
    <row r="3" spans="1:15" x14ac:dyDescent="0.25">
      <c r="A3" s="3" t="s">
        <v>11</v>
      </c>
      <c r="B3" s="3" t="s">
        <v>41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10</v>
      </c>
      <c r="I3" s="3" t="s">
        <v>48</v>
      </c>
      <c r="J3" s="3" t="s">
        <v>42</v>
      </c>
      <c r="K3" s="3" t="s">
        <v>8</v>
      </c>
      <c r="L3" s="3" t="s">
        <v>9</v>
      </c>
      <c r="M3" s="3" t="s">
        <v>7</v>
      </c>
      <c r="N3" s="3" t="s">
        <v>32</v>
      </c>
      <c r="O3" s="3" t="s">
        <v>49</v>
      </c>
    </row>
    <row r="4" spans="1:15" x14ac:dyDescent="0.25">
      <c r="A4" s="32" t="s">
        <v>12</v>
      </c>
      <c r="B4" s="13" t="s">
        <v>17</v>
      </c>
      <c r="C4" s="13" t="s">
        <v>40</v>
      </c>
      <c r="D4" s="13" t="s">
        <v>40</v>
      </c>
      <c r="E4" s="13" t="s">
        <v>40</v>
      </c>
      <c r="F4" s="13" t="s">
        <v>40</v>
      </c>
      <c r="G4" s="13" t="s">
        <v>40</v>
      </c>
      <c r="H4" s="13" t="s">
        <v>40</v>
      </c>
      <c r="I4" s="13" t="s">
        <v>40</v>
      </c>
      <c r="J4" s="13" t="s">
        <v>40</v>
      </c>
      <c r="K4" s="13" t="s">
        <v>40</v>
      </c>
      <c r="L4" s="13" t="s">
        <v>40</v>
      </c>
      <c r="M4" s="13" t="s">
        <v>40</v>
      </c>
      <c r="N4" s="13" t="s">
        <v>40</v>
      </c>
      <c r="O4" s="13" t="s">
        <v>40</v>
      </c>
    </row>
    <row r="5" spans="1:15" x14ac:dyDescent="0.25">
      <c r="A5" s="32"/>
      <c r="B5" s="13" t="s">
        <v>18</v>
      </c>
      <c r="C5" s="13" t="s">
        <v>40</v>
      </c>
      <c r="D5" s="13" t="s">
        <v>40</v>
      </c>
      <c r="E5" s="13" t="s">
        <v>40</v>
      </c>
      <c r="F5" s="13" t="s">
        <v>40</v>
      </c>
      <c r="G5" s="13" t="s">
        <v>40</v>
      </c>
      <c r="H5" s="13" t="s">
        <v>40</v>
      </c>
      <c r="I5" s="13" t="s">
        <v>40</v>
      </c>
      <c r="J5" s="13" t="s">
        <v>40</v>
      </c>
      <c r="K5" s="13" t="s">
        <v>40</v>
      </c>
      <c r="L5" s="13" t="s">
        <v>40</v>
      </c>
      <c r="M5" s="13" t="s">
        <v>40</v>
      </c>
      <c r="N5" s="13" t="s">
        <v>40</v>
      </c>
      <c r="O5" s="13" t="s">
        <v>40</v>
      </c>
    </row>
    <row r="6" spans="1:15" x14ac:dyDescent="0.25">
      <c r="A6" s="32"/>
      <c r="B6" s="13" t="s">
        <v>19</v>
      </c>
      <c r="C6" s="13" t="s">
        <v>40</v>
      </c>
      <c r="D6" s="13" t="s">
        <v>40</v>
      </c>
      <c r="E6" s="13" t="s">
        <v>40</v>
      </c>
      <c r="F6" s="13" t="s">
        <v>40</v>
      </c>
      <c r="G6" s="13" t="s">
        <v>40</v>
      </c>
      <c r="H6" s="13" t="s">
        <v>40</v>
      </c>
      <c r="I6" s="13" t="s">
        <v>40</v>
      </c>
      <c r="J6" s="13" t="s">
        <v>40</v>
      </c>
      <c r="K6" s="13" t="s">
        <v>40</v>
      </c>
      <c r="L6" s="13" t="s">
        <v>40</v>
      </c>
      <c r="M6" s="13" t="s">
        <v>40</v>
      </c>
      <c r="N6" s="13" t="s">
        <v>40</v>
      </c>
      <c r="O6" s="13" t="s">
        <v>40</v>
      </c>
    </row>
    <row r="7" spans="1:15" x14ac:dyDescent="0.25">
      <c r="A7" s="32"/>
      <c r="B7" s="15" t="s">
        <v>47</v>
      </c>
      <c r="C7" s="13" t="s">
        <v>40</v>
      </c>
      <c r="D7" s="13" t="s">
        <v>40</v>
      </c>
      <c r="E7" s="13" t="s">
        <v>40</v>
      </c>
      <c r="F7" s="13" t="s">
        <v>40</v>
      </c>
      <c r="G7" s="13" t="s">
        <v>40</v>
      </c>
      <c r="H7" s="13" t="s">
        <v>40</v>
      </c>
      <c r="I7" s="13" t="s">
        <v>40</v>
      </c>
      <c r="J7" s="13" t="s">
        <v>40</v>
      </c>
      <c r="K7" s="13" t="s">
        <v>40</v>
      </c>
      <c r="L7" s="13" t="s">
        <v>40</v>
      </c>
      <c r="M7" s="13" t="s">
        <v>40</v>
      </c>
      <c r="N7" s="13" t="s">
        <v>40</v>
      </c>
      <c r="O7" s="13" t="s">
        <v>40</v>
      </c>
    </row>
    <row r="8" spans="1:15" x14ac:dyDescent="0.25">
      <c r="A8" s="32" t="s">
        <v>14</v>
      </c>
      <c r="B8" s="13" t="s">
        <v>17</v>
      </c>
      <c r="C8" s="13">
        <v>24</v>
      </c>
      <c r="D8" s="13">
        <v>23</v>
      </c>
      <c r="E8" s="13">
        <v>23</v>
      </c>
      <c r="F8" s="13">
        <v>23</v>
      </c>
      <c r="G8" s="13">
        <v>552</v>
      </c>
      <c r="H8" s="13">
        <v>0</v>
      </c>
      <c r="I8" s="13">
        <v>10648</v>
      </c>
      <c r="J8" s="13">
        <v>2847</v>
      </c>
      <c r="K8" s="13">
        <v>5</v>
      </c>
      <c r="L8" s="13">
        <v>38</v>
      </c>
      <c r="M8" s="13">
        <v>76.364999999999995</v>
      </c>
      <c r="N8" s="12">
        <v>5</v>
      </c>
      <c r="O8" s="12">
        <v>65</v>
      </c>
    </row>
    <row r="9" spans="1:15" x14ac:dyDescent="0.25">
      <c r="A9" s="32"/>
      <c r="B9" s="13" t="s">
        <v>18</v>
      </c>
      <c r="C9" s="13">
        <v>2</v>
      </c>
      <c r="D9" s="13">
        <v>2</v>
      </c>
      <c r="E9" s="13">
        <v>2</v>
      </c>
      <c r="F9" s="13">
        <v>2</v>
      </c>
      <c r="G9" s="13">
        <v>4</v>
      </c>
      <c r="H9" s="13">
        <v>1</v>
      </c>
      <c r="I9" s="13">
        <v>8</v>
      </c>
      <c r="J9" s="13">
        <v>0</v>
      </c>
      <c r="K9" s="13">
        <v>3</v>
      </c>
      <c r="L9" s="13">
        <v>2</v>
      </c>
      <c r="M9" s="13">
        <v>0.08</v>
      </c>
      <c r="N9" s="12">
        <v>5</v>
      </c>
      <c r="O9" s="12">
        <v>9</v>
      </c>
    </row>
    <row r="10" spans="1:15" x14ac:dyDescent="0.25">
      <c r="A10" s="32"/>
      <c r="B10" s="13" t="s">
        <v>19</v>
      </c>
      <c r="C10" s="13">
        <v>12</v>
      </c>
      <c r="D10" s="13">
        <v>8</v>
      </c>
      <c r="E10" s="13">
        <v>8</v>
      </c>
      <c r="F10" s="13">
        <v>8</v>
      </c>
      <c r="G10" s="13">
        <v>96</v>
      </c>
      <c r="H10" s="13">
        <v>0</v>
      </c>
      <c r="I10" s="13">
        <v>125</v>
      </c>
      <c r="J10" s="13">
        <v>2</v>
      </c>
      <c r="K10" s="13">
        <v>4</v>
      </c>
      <c r="L10" s="13">
        <v>5</v>
      </c>
      <c r="M10" s="13">
        <v>0.498</v>
      </c>
      <c r="N10" s="12">
        <v>4</v>
      </c>
      <c r="O10" s="12">
        <v>6</v>
      </c>
    </row>
    <row r="11" spans="1:15" x14ac:dyDescent="0.25">
      <c r="A11" s="32"/>
      <c r="B11" s="13" t="s">
        <v>47</v>
      </c>
      <c r="C11" s="13">
        <v>8</v>
      </c>
      <c r="D11" s="13">
        <v>8</v>
      </c>
      <c r="E11" s="13">
        <v>8</v>
      </c>
      <c r="F11" s="13">
        <v>8</v>
      </c>
      <c r="G11" s="13">
        <v>40</v>
      </c>
      <c r="H11" s="13">
        <v>0</v>
      </c>
      <c r="I11" s="13">
        <v>10</v>
      </c>
      <c r="J11" s="13">
        <v>4</v>
      </c>
      <c r="K11" s="13">
        <v>5</v>
      </c>
      <c r="L11" s="13">
        <v>4</v>
      </c>
      <c r="M11" s="13">
        <v>0.28199999999999997</v>
      </c>
      <c r="N11" s="12">
        <v>6</v>
      </c>
      <c r="O11" s="12">
        <v>5</v>
      </c>
    </row>
    <row r="12" spans="1:15" x14ac:dyDescent="0.25">
      <c r="A12" s="32" t="s">
        <v>15</v>
      </c>
      <c r="B12" s="13" t="s">
        <v>17</v>
      </c>
      <c r="C12" s="13">
        <v>24</v>
      </c>
      <c r="D12" s="13">
        <v>23</v>
      </c>
      <c r="E12" s="13">
        <v>23</v>
      </c>
      <c r="F12" s="13">
        <v>23</v>
      </c>
      <c r="G12" s="13">
        <v>552</v>
      </c>
      <c r="H12" s="13">
        <v>0</v>
      </c>
      <c r="I12" s="13">
        <v>10648</v>
      </c>
      <c r="J12" s="13">
        <v>0</v>
      </c>
      <c r="K12" s="13">
        <v>0</v>
      </c>
      <c r="L12" s="13">
        <v>0</v>
      </c>
      <c r="M12" s="13">
        <v>7.1820000000000004</v>
      </c>
      <c r="N12" s="12">
        <v>5</v>
      </c>
      <c r="O12" s="12">
        <v>65</v>
      </c>
    </row>
    <row r="13" spans="1:15" x14ac:dyDescent="0.25">
      <c r="A13" s="32"/>
      <c r="B13" s="13" t="s">
        <v>18</v>
      </c>
      <c r="C13" s="13">
        <v>2</v>
      </c>
      <c r="D13" s="13">
        <v>2</v>
      </c>
      <c r="E13" s="13">
        <v>2</v>
      </c>
      <c r="F13" s="13">
        <v>2</v>
      </c>
      <c r="G13" s="13">
        <v>4</v>
      </c>
      <c r="H13" s="13">
        <v>1</v>
      </c>
      <c r="I13" s="13">
        <v>8</v>
      </c>
      <c r="J13" s="13">
        <v>0</v>
      </c>
      <c r="K13" s="13">
        <v>3</v>
      </c>
      <c r="L13" s="13">
        <v>2</v>
      </c>
      <c r="M13" s="13">
        <v>8.7999999999999995E-2</v>
      </c>
      <c r="N13" s="12">
        <v>5</v>
      </c>
      <c r="O13" s="12">
        <v>9</v>
      </c>
    </row>
    <row r="14" spans="1:15" x14ac:dyDescent="0.25">
      <c r="A14" s="32"/>
      <c r="B14" s="13" t="s">
        <v>19</v>
      </c>
      <c r="C14" s="13">
        <v>12</v>
      </c>
      <c r="D14" s="13">
        <v>8</v>
      </c>
      <c r="E14" s="13">
        <v>8</v>
      </c>
      <c r="F14" s="13">
        <v>8</v>
      </c>
      <c r="G14" s="13">
        <v>96</v>
      </c>
      <c r="H14" s="13">
        <v>0</v>
      </c>
      <c r="I14" s="13">
        <v>125</v>
      </c>
      <c r="J14" s="13">
        <v>0</v>
      </c>
      <c r="K14" s="13">
        <v>0</v>
      </c>
      <c r="L14" s="13">
        <v>0</v>
      </c>
      <c r="M14" s="13">
        <v>0.49099999999999999</v>
      </c>
      <c r="N14" s="12">
        <v>4</v>
      </c>
      <c r="O14" s="12">
        <v>6</v>
      </c>
    </row>
    <row r="15" spans="1:15" x14ac:dyDescent="0.25">
      <c r="A15" s="32"/>
      <c r="B15" s="15" t="s">
        <v>47</v>
      </c>
      <c r="C15" s="13">
        <v>8</v>
      </c>
      <c r="D15" s="13">
        <v>8</v>
      </c>
      <c r="E15" s="13">
        <v>8</v>
      </c>
      <c r="F15" s="13">
        <v>8</v>
      </c>
      <c r="G15" s="13">
        <v>40</v>
      </c>
      <c r="H15" s="13">
        <v>0</v>
      </c>
      <c r="I15" s="13">
        <v>10</v>
      </c>
      <c r="J15" s="13">
        <v>0</v>
      </c>
      <c r="K15" s="13">
        <v>0</v>
      </c>
      <c r="L15" s="13">
        <v>0</v>
      </c>
      <c r="M15" s="13">
        <v>0.41399999999999998</v>
      </c>
      <c r="N15" s="12">
        <v>6</v>
      </c>
      <c r="O15" s="12">
        <v>5</v>
      </c>
    </row>
    <row r="16" spans="1:15" x14ac:dyDescent="0.25">
      <c r="A16" s="32" t="s">
        <v>16</v>
      </c>
      <c r="B16" s="13" t="s">
        <v>17</v>
      </c>
      <c r="C16" s="13">
        <v>24</v>
      </c>
      <c r="D16" s="13">
        <v>23</v>
      </c>
      <c r="E16" s="13">
        <v>23</v>
      </c>
      <c r="F16" s="13">
        <v>23</v>
      </c>
      <c r="G16" s="13">
        <v>552</v>
      </c>
      <c r="H16" s="13">
        <v>0</v>
      </c>
      <c r="I16" s="13">
        <v>10648</v>
      </c>
      <c r="J16" s="13">
        <v>16</v>
      </c>
      <c r="K16" s="13">
        <v>3</v>
      </c>
      <c r="L16" s="13">
        <v>16</v>
      </c>
      <c r="M16" s="13">
        <v>9.1910000000000007</v>
      </c>
      <c r="N16" s="12">
        <v>5</v>
      </c>
      <c r="O16" s="12">
        <v>65</v>
      </c>
    </row>
    <row r="17" spans="1:15" x14ac:dyDescent="0.25">
      <c r="A17" s="32"/>
      <c r="B17" s="13" t="s">
        <v>18</v>
      </c>
      <c r="C17" s="13">
        <v>2</v>
      </c>
      <c r="D17" s="13">
        <v>2</v>
      </c>
      <c r="E17" s="13">
        <v>2</v>
      </c>
      <c r="F17" s="13">
        <v>2</v>
      </c>
      <c r="G17" s="13">
        <v>4</v>
      </c>
      <c r="H17" s="13">
        <v>1</v>
      </c>
      <c r="I17" s="13">
        <v>8</v>
      </c>
      <c r="J17" s="13">
        <v>0</v>
      </c>
      <c r="K17" s="13">
        <v>2</v>
      </c>
      <c r="L17" s="13">
        <v>1</v>
      </c>
      <c r="M17" s="13">
        <v>7.6999999999999999E-2</v>
      </c>
      <c r="N17" s="12">
        <v>5</v>
      </c>
      <c r="O17" s="12">
        <v>9</v>
      </c>
    </row>
    <row r="18" spans="1:15" x14ac:dyDescent="0.25">
      <c r="A18" s="32"/>
      <c r="B18" s="13" t="s">
        <v>19</v>
      </c>
      <c r="C18" s="13">
        <v>12</v>
      </c>
      <c r="D18" s="13">
        <v>8</v>
      </c>
      <c r="E18" s="13">
        <v>8</v>
      </c>
      <c r="F18" s="13">
        <v>8</v>
      </c>
      <c r="G18" s="13">
        <v>96</v>
      </c>
      <c r="H18" s="13">
        <v>0</v>
      </c>
      <c r="I18" s="13">
        <v>125</v>
      </c>
      <c r="J18" s="13">
        <v>0</v>
      </c>
      <c r="K18" s="13">
        <v>3</v>
      </c>
      <c r="L18" s="13">
        <v>3</v>
      </c>
      <c r="M18" s="13">
        <v>0.42299999999999999</v>
      </c>
      <c r="N18" s="12">
        <v>4</v>
      </c>
      <c r="O18" s="12">
        <v>6</v>
      </c>
    </row>
    <row r="19" spans="1:15" x14ac:dyDescent="0.25">
      <c r="A19" s="12"/>
      <c r="B19" s="15" t="s">
        <v>47</v>
      </c>
      <c r="C19" s="13">
        <v>8</v>
      </c>
      <c r="D19" s="13">
        <v>8</v>
      </c>
      <c r="E19" s="13">
        <v>8</v>
      </c>
      <c r="F19" s="13">
        <v>8</v>
      </c>
      <c r="G19" s="13">
        <v>40</v>
      </c>
      <c r="H19" s="13">
        <v>0</v>
      </c>
      <c r="I19" s="13">
        <v>10</v>
      </c>
      <c r="J19" s="13">
        <v>0</v>
      </c>
      <c r="K19" s="13">
        <v>2</v>
      </c>
      <c r="L19" s="13">
        <v>1</v>
      </c>
      <c r="M19" s="13">
        <v>0.217</v>
      </c>
      <c r="N19" s="12">
        <v>6</v>
      </c>
      <c r="O19" s="12">
        <v>5</v>
      </c>
    </row>
  </sheetData>
  <mergeCells count="5">
    <mergeCell ref="A8:A11"/>
    <mergeCell ref="A12:A15"/>
    <mergeCell ref="A16:A18"/>
    <mergeCell ref="A2:B2"/>
    <mergeCell ref="A4:A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6375B-3CF9-4576-8225-957784491FD6}">
  <dimension ref="A1:M33"/>
  <sheetViews>
    <sheetView workbookViewId="0">
      <selection activeCell="N15" sqref="N15"/>
    </sheetView>
  </sheetViews>
  <sheetFormatPr defaultRowHeight="15" x14ac:dyDescent="0.25"/>
  <cols>
    <col min="2" max="2" width="11" bestFit="1" customWidth="1"/>
    <col min="8" max="8" width="17.42578125" bestFit="1" customWidth="1"/>
    <col min="9" max="9" width="23.140625" bestFit="1" customWidth="1"/>
    <col min="10" max="10" width="23.5703125" bestFit="1" customWidth="1"/>
    <col min="11" max="11" width="23.85546875" bestFit="1" customWidth="1"/>
    <col min="12" max="12" width="20.28515625" bestFit="1" customWidth="1"/>
    <col min="13" max="13" width="21.7109375" bestFit="1" customWidth="1"/>
  </cols>
  <sheetData>
    <row r="1" spans="1:13" s="27" customFormat="1" x14ac:dyDescent="0.25">
      <c r="A1" s="27" t="s">
        <v>57</v>
      </c>
      <c r="B1" s="27" t="s">
        <v>36</v>
      </c>
      <c r="C1" s="27" t="s">
        <v>11</v>
      </c>
      <c r="D1" s="27" t="s">
        <v>59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10</v>
      </c>
      <c r="J1" s="3" t="s">
        <v>42</v>
      </c>
      <c r="K1" s="3" t="s">
        <v>8</v>
      </c>
      <c r="L1" s="3" t="s">
        <v>9</v>
      </c>
      <c r="M1" s="3" t="s">
        <v>7</v>
      </c>
    </row>
    <row r="2" spans="1:13" x14ac:dyDescent="0.25">
      <c r="A2" t="s">
        <v>51</v>
      </c>
      <c r="B2" t="s">
        <v>52</v>
      </c>
      <c r="C2" t="s">
        <v>12</v>
      </c>
      <c r="D2">
        <v>1775</v>
      </c>
      <c r="E2">
        <v>22</v>
      </c>
      <c r="F2">
        <v>10</v>
      </c>
      <c r="G2">
        <v>15</v>
      </c>
      <c r="H2">
        <v>28076</v>
      </c>
      <c r="I2">
        <v>1775</v>
      </c>
      <c r="J2">
        <v>10648</v>
      </c>
      <c r="K2">
        <v>5</v>
      </c>
      <c r="L2">
        <v>65</v>
      </c>
      <c r="M2">
        <v>538.37</v>
      </c>
    </row>
    <row r="3" spans="1:13" x14ac:dyDescent="0.25">
      <c r="A3" t="s">
        <v>51</v>
      </c>
      <c r="B3" t="s">
        <v>52</v>
      </c>
      <c r="C3" t="s">
        <v>14</v>
      </c>
      <c r="D3">
        <v>1521</v>
      </c>
      <c r="E3">
        <v>22</v>
      </c>
      <c r="F3">
        <v>12</v>
      </c>
      <c r="G3">
        <v>16</v>
      </c>
      <c r="H3">
        <v>25198</v>
      </c>
      <c r="I3">
        <v>0</v>
      </c>
      <c r="J3">
        <v>7075</v>
      </c>
      <c r="K3">
        <v>5</v>
      </c>
      <c r="L3">
        <v>65</v>
      </c>
      <c r="M3">
        <v>981.22</v>
      </c>
    </row>
    <row r="4" spans="1:13" x14ac:dyDescent="0.25">
      <c r="A4" t="s">
        <v>51</v>
      </c>
      <c r="B4" t="s">
        <v>52</v>
      </c>
      <c r="C4" t="s">
        <v>15</v>
      </c>
      <c r="D4">
        <v>1521</v>
      </c>
      <c r="E4">
        <v>21</v>
      </c>
      <c r="F4">
        <v>12</v>
      </c>
      <c r="G4">
        <v>16</v>
      </c>
      <c r="H4">
        <v>25178</v>
      </c>
      <c r="I4">
        <v>0</v>
      </c>
      <c r="J4">
        <v>0</v>
      </c>
      <c r="K4">
        <v>0</v>
      </c>
      <c r="L4">
        <v>0</v>
      </c>
      <c r="M4">
        <v>827.73</v>
      </c>
    </row>
    <row r="5" spans="1:13" x14ac:dyDescent="0.25">
      <c r="A5" t="s">
        <v>51</v>
      </c>
      <c r="B5" t="s">
        <v>52</v>
      </c>
      <c r="C5" t="s">
        <v>58</v>
      </c>
      <c r="D5">
        <v>1521</v>
      </c>
      <c r="E5">
        <v>22</v>
      </c>
      <c r="F5">
        <v>12</v>
      </c>
      <c r="G5">
        <v>16</v>
      </c>
      <c r="H5">
        <v>25277</v>
      </c>
      <c r="I5">
        <v>0</v>
      </c>
      <c r="J5">
        <v>1298</v>
      </c>
      <c r="K5">
        <v>5</v>
      </c>
      <c r="L5">
        <v>42</v>
      </c>
      <c r="M5">
        <v>881.79</v>
      </c>
    </row>
    <row r="6" spans="1:13" x14ac:dyDescent="0.25">
      <c r="A6" t="s">
        <v>51</v>
      </c>
      <c r="B6" t="s">
        <v>53</v>
      </c>
      <c r="C6" t="s">
        <v>12</v>
      </c>
      <c r="D6">
        <v>1775</v>
      </c>
      <c r="E6">
        <v>23</v>
      </c>
      <c r="F6">
        <v>11</v>
      </c>
      <c r="G6">
        <v>15</v>
      </c>
      <c r="H6">
        <v>28032</v>
      </c>
      <c r="I6">
        <v>1775</v>
      </c>
      <c r="J6">
        <v>10648</v>
      </c>
      <c r="K6">
        <v>5</v>
      </c>
      <c r="L6">
        <v>65</v>
      </c>
      <c r="M6">
        <v>7475.46</v>
      </c>
    </row>
    <row r="7" spans="1:13" x14ac:dyDescent="0.25">
      <c r="A7" t="s">
        <v>51</v>
      </c>
      <c r="B7" t="s">
        <v>53</v>
      </c>
      <c r="C7" t="s">
        <v>14</v>
      </c>
      <c r="D7">
        <v>1521</v>
      </c>
      <c r="E7">
        <v>21</v>
      </c>
      <c r="F7">
        <v>12</v>
      </c>
      <c r="G7">
        <v>16</v>
      </c>
      <c r="H7">
        <v>25159</v>
      </c>
      <c r="I7">
        <v>0</v>
      </c>
      <c r="J7">
        <v>7170</v>
      </c>
      <c r="K7">
        <v>5</v>
      </c>
      <c r="L7">
        <v>65</v>
      </c>
      <c r="M7">
        <v>7754.58</v>
      </c>
    </row>
    <row r="8" spans="1:13" x14ac:dyDescent="0.25">
      <c r="A8" t="s">
        <v>51</v>
      </c>
      <c r="B8" t="s">
        <v>53</v>
      </c>
      <c r="C8" t="s">
        <v>15</v>
      </c>
      <c r="D8">
        <v>1521</v>
      </c>
      <c r="E8">
        <v>21</v>
      </c>
      <c r="F8">
        <v>12</v>
      </c>
      <c r="G8">
        <v>16</v>
      </c>
      <c r="H8">
        <v>25165</v>
      </c>
      <c r="I8">
        <v>0</v>
      </c>
      <c r="J8">
        <v>0</v>
      </c>
      <c r="K8">
        <v>0</v>
      </c>
      <c r="L8">
        <v>0</v>
      </c>
      <c r="M8">
        <v>7329.89</v>
      </c>
    </row>
    <row r="9" spans="1:13" x14ac:dyDescent="0.25">
      <c r="A9" t="s">
        <v>51</v>
      </c>
      <c r="B9" t="s">
        <v>53</v>
      </c>
      <c r="C9" t="s">
        <v>58</v>
      </c>
      <c r="D9">
        <v>1521</v>
      </c>
      <c r="E9">
        <v>21</v>
      </c>
      <c r="F9">
        <v>11</v>
      </c>
      <c r="G9">
        <v>16</v>
      </c>
      <c r="H9">
        <v>25194</v>
      </c>
      <c r="I9">
        <v>0</v>
      </c>
      <c r="J9">
        <v>1263</v>
      </c>
      <c r="K9">
        <v>5</v>
      </c>
      <c r="L9">
        <v>39</v>
      </c>
      <c r="M9">
        <v>7109.64</v>
      </c>
    </row>
    <row r="10" spans="1:13" x14ac:dyDescent="0.25">
      <c r="A10" t="s">
        <v>54</v>
      </c>
      <c r="B10" t="s">
        <v>52</v>
      </c>
      <c r="C10" t="s">
        <v>12</v>
      </c>
      <c r="D10">
        <v>1</v>
      </c>
      <c r="E10">
        <v>6</v>
      </c>
      <c r="F10">
        <v>6</v>
      </c>
      <c r="G10">
        <v>6</v>
      </c>
      <c r="H10">
        <v>6</v>
      </c>
      <c r="I10">
        <v>1</v>
      </c>
      <c r="J10">
        <v>8</v>
      </c>
      <c r="K10">
        <v>5</v>
      </c>
      <c r="L10">
        <v>5</v>
      </c>
      <c r="M10">
        <v>0.09</v>
      </c>
    </row>
    <row r="11" spans="1:13" x14ac:dyDescent="0.25">
      <c r="A11" t="s">
        <v>54</v>
      </c>
      <c r="B11" t="s">
        <v>52</v>
      </c>
      <c r="C11" t="s">
        <v>14</v>
      </c>
      <c r="D11">
        <v>1</v>
      </c>
      <c r="E11">
        <v>6</v>
      </c>
      <c r="F11">
        <v>6</v>
      </c>
      <c r="G11">
        <v>6</v>
      </c>
      <c r="H11">
        <v>6</v>
      </c>
      <c r="I11">
        <v>1</v>
      </c>
      <c r="J11">
        <v>8</v>
      </c>
      <c r="K11">
        <v>5</v>
      </c>
      <c r="L11">
        <v>5</v>
      </c>
      <c r="M11">
        <v>0.1</v>
      </c>
    </row>
    <row r="12" spans="1:13" x14ac:dyDescent="0.25">
      <c r="A12" t="s">
        <v>54</v>
      </c>
      <c r="B12" t="s">
        <v>52</v>
      </c>
      <c r="C12" t="s">
        <v>15</v>
      </c>
      <c r="D12">
        <v>1</v>
      </c>
      <c r="E12">
        <v>6</v>
      </c>
      <c r="F12">
        <v>6</v>
      </c>
      <c r="G12">
        <v>6</v>
      </c>
      <c r="H12">
        <v>6</v>
      </c>
      <c r="I12">
        <v>1</v>
      </c>
      <c r="J12">
        <v>8</v>
      </c>
      <c r="K12">
        <v>5</v>
      </c>
      <c r="L12">
        <v>5</v>
      </c>
      <c r="M12">
        <v>0.08</v>
      </c>
    </row>
    <row r="13" spans="1:13" x14ac:dyDescent="0.25">
      <c r="A13" t="s">
        <v>54</v>
      </c>
      <c r="B13" t="s">
        <v>52</v>
      </c>
      <c r="C13" t="s">
        <v>58</v>
      </c>
      <c r="D13">
        <v>1</v>
      </c>
      <c r="E13">
        <v>6</v>
      </c>
      <c r="F13">
        <v>6</v>
      </c>
      <c r="G13">
        <v>6</v>
      </c>
      <c r="H13">
        <v>6</v>
      </c>
      <c r="I13">
        <v>1</v>
      </c>
      <c r="J13">
        <v>8</v>
      </c>
      <c r="K13">
        <v>5</v>
      </c>
      <c r="L13">
        <v>5</v>
      </c>
      <c r="M13">
        <v>0.09</v>
      </c>
    </row>
    <row r="14" spans="1:13" x14ac:dyDescent="0.25">
      <c r="A14" t="s">
        <v>54</v>
      </c>
      <c r="B14" t="s">
        <v>53</v>
      </c>
      <c r="C14" t="s">
        <v>12</v>
      </c>
      <c r="D14">
        <v>1</v>
      </c>
      <c r="E14">
        <v>6</v>
      </c>
      <c r="F14">
        <v>6</v>
      </c>
      <c r="G14">
        <v>6</v>
      </c>
      <c r="H14">
        <v>6</v>
      </c>
      <c r="I14">
        <v>1</v>
      </c>
      <c r="J14">
        <v>8</v>
      </c>
      <c r="K14">
        <v>5</v>
      </c>
      <c r="L14">
        <v>5</v>
      </c>
      <c r="M14">
        <v>0.1</v>
      </c>
    </row>
    <row r="15" spans="1:13" x14ac:dyDescent="0.25">
      <c r="A15" t="s">
        <v>54</v>
      </c>
      <c r="B15" t="s">
        <v>53</v>
      </c>
      <c r="C15" t="s">
        <v>14</v>
      </c>
      <c r="D15">
        <v>1</v>
      </c>
      <c r="E15">
        <v>6</v>
      </c>
      <c r="F15">
        <v>6</v>
      </c>
      <c r="G15">
        <v>6</v>
      </c>
      <c r="H15">
        <v>6</v>
      </c>
      <c r="I15">
        <v>1</v>
      </c>
      <c r="J15">
        <v>8</v>
      </c>
      <c r="K15">
        <v>5</v>
      </c>
      <c r="L15">
        <v>5</v>
      </c>
      <c r="M15">
        <v>0.09</v>
      </c>
    </row>
    <row r="16" spans="1:13" x14ac:dyDescent="0.25">
      <c r="A16" t="s">
        <v>54</v>
      </c>
      <c r="B16" t="s">
        <v>53</v>
      </c>
      <c r="C16" t="s">
        <v>15</v>
      </c>
      <c r="D16">
        <v>1</v>
      </c>
      <c r="E16">
        <v>6</v>
      </c>
      <c r="F16">
        <v>6</v>
      </c>
      <c r="G16">
        <v>6</v>
      </c>
      <c r="H16">
        <v>6</v>
      </c>
      <c r="I16">
        <v>1</v>
      </c>
      <c r="J16">
        <v>8</v>
      </c>
      <c r="K16">
        <v>5</v>
      </c>
      <c r="L16">
        <v>5</v>
      </c>
      <c r="M16">
        <v>0.08</v>
      </c>
    </row>
    <row r="17" spans="1:13" x14ac:dyDescent="0.25">
      <c r="A17" t="s">
        <v>54</v>
      </c>
      <c r="B17" t="s">
        <v>53</v>
      </c>
      <c r="C17" t="s">
        <v>58</v>
      </c>
      <c r="D17">
        <v>1</v>
      </c>
      <c r="E17">
        <v>6</v>
      </c>
      <c r="F17">
        <v>6</v>
      </c>
      <c r="G17">
        <v>6</v>
      </c>
      <c r="H17">
        <v>6</v>
      </c>
      <c r="I17">
        <v>1</v>
      </c>
      <c r="J17">
        <v>8</v>
      </c>
      <c r="K17">
        <v>5</v>
      </c>
      <c r="L17">
        <v>5</v>
      </c>
      <c r="M17">
        <v>0.09</v>
      </c>
    </row>
    <row r="18" spans="1:13" x14ac:dyDescent="0.25">
      <c r="A18" t="s">
        <v>55</v>
      </c>
      <c r="B18" t="s">
        <v>52</v>
      </c>
      <c r="C18" t="s">
        <v>12</v>
      </c>
      <c r="D18">
        <v>12</v>
      </c>
      <c r="E18">
        <v>15</v>
      </c>
      <c r="F18">
        <v>10</v>
      </c>
      <c r="G18">
        <v>12</v>
      </c>
      <c r="H18">
        <v>147</v>
      </c>
      <c r="I18">
        <v>12</v>
      </c>
      <c r="J18">
        <v>125</v>
      </c>
      <c r="K18">
        <v>4</v>
      </c>
      <c r="L18">
        <v>6</v>
      </c>
      <c r="M18">
        <v>3.39</v>
      </c>
    </row>
    <row r="19" spans="1:13" x14ac:dyDescent="0.25">
      <c r="A19" t="s">
        <v>55</v>
      </c>
      <c r="B19" t="s">
        <v>52</v>
      </c>
      <c r="C19" t="s">
        <v>14</v>
      </c>
      <c r="D19">
        <v>43</v>
      </c>
      <c r="E19">
        <v>16</v>
      </c>
      <c r="F19">
        <v>11</v>
      </c>
      <c r="G19">
        <v>12</v>
      </c>
      <c r="H19">
        <v>554</v>
      </c>
      <c r="I19">
        <v>0</v>
      </c>
      <c r="J19">
        <v>65</v>
      </c>
      <c r="K19">
        <v>4</v>
      </c>
      <c r="L19">
        <v>6</v>
      </c>
      <c r="M19">
        <v>162.74</v>
      </c>
    </row>
    <row r="20" spans="1:13" x14ac:dyDescent="0.25">
      <c r="A20" t="s">
        <v>55</v>
      </c>
      <c r="B20" t="s">
        <v>52</v>
      </c>
      <c r="C20" t="s">
        <v>15</v>
      </c>
      <c r="D20">
        <v>43</v>
      </c>
      <c r="E20">
        <v>16</v>
      </c>
      <c r="F20">
        <v>11</v>
      </c>
      <c r="G20">
        <v>13</v>
      </c>
      <c r="H20">
        <v>561</v>
      </c>
      <c r="I20">
        <v>0</v>
      </c>
      <c r="J20">
        <v>0</v>
      </c>
      <c r="K20">
        <v>0</v>
      </c>
      <c r="L20">
        <v>0</v>
      </c>
      <c r="M20">
        <v>146.56</v>
      </c>
    </row>
    <row r="21" spans="1:13" x14ac:dyDescent="0.25">
      <c r="A21" t="s">
        <v>55</v>
      </c>
      <c r="B21" t="s">
        <v>52</v>
      </c>
      <c r="C21" t="s">
        <v>58</v>
      </c>
      <c r="D21">
        <v>43</v>
      </c>
      <c r="E21">
        <v>15</v>
      </c>
      <c r="F21">
        <v>11</v>
      </c>
      <c r="G21">
        <v>13</v>
      </c>
      <c r="H21">
        <v>565</v>
      </c>
      <c r="I21">
        <v>0</v>
      </c>
      <c r="J21">
        <v>0</v>
      </c>
      <c r="K21">
        <v>3</v>
      </c>
      <c r="L21">
        <v>2</v>
      </c>
      <c r="M21">
        <v>154.5</v>
      </c>
    </row>
    <row r="22" spans="1:13" x14ac:dyDescent="0.25">
      <c r="A22" t="s">
        <v>55</v>
      </c>
      <c r="B22" t="s">
        <v>53</v>
      </c>
      <c r="C22" t="s">
        <v>12</v>
      </c>
      <c r="D22">
        <v>13</v>
      </c>
      <c r="E22">
        <v>14</v>
      </c>
      <c r="F22">
        <v>10</v>
      </c>
      <c r="G22">
        <v>12</v>
      </c>
      <c r="H22">
        <v>158</v>
      </c>
      <c r="I22">
        <v>13</v>
      </c>
      <c r="J22">
        <v>125</v>
      </c>
      <c r="K22">
        <v>4</v>
      </c>
      <c r="L22">
        <v>6</v>
      </c>
      <c r="M22">
        <v>4.67</v>
      </c>
    </row>
    <row r="23" spans="1:13" x14ac:dyDescent="0.25">
      <c r="A23" t="s">
        <v>55</v>
      </c>
      <c r="B23" t="s">
        <v>53</v>
      </c>
      <c r="C23" t="s">
        <v>14</v>
      </c>
      <c r="D23">
        <v>43</v>
      </c>
      <c r="E23">
        <v>16</v>
      </c>
      <c r="F23">
        <v>11</v>
      </c>
      <c r="G23">
        <v>13</v>
      </c>
      <c r="H23">
        <v>565</v>
      </c>
      <c r="I23">
        <v>0</v>
      </c>
      <c r="J23">
        <v>65</v>
      </c>
      <c r="K23">
        <v>4</v>
      </c>
      <c r="L23">
        <v>6</v>
      </c>
      <c r="M23">
        <v>161.99</v>
      </c>
    </row>
    <row r="24" spans="1:13" x14ac:dyDescent="0.25">
      <c r="A24" t="s">
        <v>55</v>
      </c>
      <c r="B24" t="s">
        <v>53</v>
      </c>
      <c r="C24" t="s">
        <v>15</v>
      </c>
      <c r="D24">
        <v>43</v>
      </c>
      <c r="E24">
        <v>15</v>
      </c>
      <c r="F24">
        <v>10</v>
      </c>
      <c r="G24">
        <v>13</v>
      </c>
      <c r="H24">
        <v>561</v>
      </c>
      <c r="I24">
        <v>0</v>
      </c>
      <c r="J24">
        <v>0</v>
      </c>
      <c r="K24">
        <v>0</v>
      </c>
      <c r="L24">
        <v>0</v>
      </c>
      <c r="M24">
        <v>190.43</v>
      </c>
    </row>
    <row r="25" spans="1:13" x14ac:dyDescent="0.25">
      <c r="A25" t="s">
        <v>55</v>
      </c>
      <c r="B25" t="s">
        <v>53</v>
      </c>
      <c r="C25" t="s">
        <v>58</v>
      </c>
      <c r="D25">
        <v>43</v>
      </c>
      <c r="E25">
        <v>15</v>
      </c>
      <c r="F25">
        <v>11</v>
      </c>
      <c r="G25">
        <v>13</v>
      </c>
      <c r="H25">
        <v>561</v>
      </c>
      <c r="I25">
        <v>0</v>
      </c>
      <c r="J25">
        <v>1</v>
      </c>
      <c r="K25">
        <v>4</v>
      </c>
      <c r="L25">
        <v>5</v>
      </c>
      <c r="M25">
        <v>157.33000000000001</v>
      </c>
    </row>
    <row r="26" spans="1:13" x14ac:dyDescent="0.25">
      <c r="A26" t="s">
        <v>56</v>
      </c>
      <c r="B26" t="s">
        <v>52</v>
      </c>
      <c r="C26" t="s">
        <v>12</v>
      </c>
      <c r="D26">
        <v>1</v>
      </c>
      <c r="E26">
        <v>5</v>
      </c>
      <c r="F26">
        <v>5</v>
      </c>
      <c r="G26">
        <v>5</v>
      </c>
      <c r="H26">
        <v>5</v>
      </c>
      <c r="I26">
        <v>1</v>
      </c>
      <c r="J26">
        <v>10</v>
      </c>
      <c r="K26">
        <v>6</v>
      </c>
      <c r="L26">
        <v>5</v>
      </c>
      <c r="M26">
        <v>0.97</v>
      </c>
    </row>
    <row r="27" spans="1:13" x14ac:dyDescent="0.25">
      <c r="A27" t="s">
        <v>56</v>
      </c>
      <c r="B27" t="s">
        <v>52</v>
      </c>
      <c r="C27" t="s">
        <v>14</v>
      </c>
      <c r="D27">
        <v>11</v>
      </c>
      <c r="E27">
        <v>12</v>
      </c>
      <c r="F27">
        <v>5</v>
      </c>
      <c r="G27">
        <v>9</v>
      </c>
      <c r="H27">
        <v>108</v>
      </c>
      <c r="I27">
        <v>0</v>
      </c>
      <c r="J27">
        <v>10</v>
      </c>
      <c r="K27">
        <v>6</v>
      </c>
      <c r="L27">
        <v>5</v>
      </c>
      <c r="M27">
        <v>5.47</v>
      </c>
    </row>
    <row r="28" spans="1:13" x14ac:dyDescent="0.25">
      <c r="A28" t="s">
        <v>56</v>
      </c>
      <c r="B28" t="s">
        <v>52</v>
      </c>
      <c r="C28" t="s">
        <v>15</v>
      </c>
      <c r="D28">
        <v>11</v>
      </c>
      <c r="E28">
        <v>12</v>
      </c>
      <c r="F28">
        <v>7</v>
      </c>
      <c r="G28">
        <v>9</v>
      </c>
      <c r="H28">
        <v>107</v>
      </c>
      <c r="I28">
        <v>0</v>
      </c>
      <c r="J28">
        <v>0</v>
      </c>
      <c r="K28">
        <v>0</v>
      </c>
      <c r="L28">
        <v>0</v>
      </c>
      <c r="M28">
        <v>4.13</v>
      </c>
    </row>
    <row r="29" spans="1:13" x14ac:dyDescent="0.25">
      <c r="A29" t="s">
        <v>56</v>
      </c>
      <c r="B29" t="s">
        <v>52</v>
      </c>
      <c r="C29" t="s">
        <v>58</v>
      </c>
      <c r="D29">
        <v>11</v>
      </c>
      <c r="E29">
        <v>11</v>
      </c>
      <c r="F29">
        <v>6</v>
      </c>
      <c r="G29">
        <v>9</v>
      </c>
      <c r="H29">
        <v>109</v>
      </c>
      <c r="I29">
        <v>0</v>
      </c>
      <c r="J29">
        <v>10</v>
      </c>
      <c r="K29">
        <v>6</v>
      </c>
      <c r="L29">
        <v>5</v>
      </c>
      <c r="M29">
        <v>4.28</v>
      </c>
    </row>
    <row r="30" spans="1:13" x14ac:dyDescent="0.25">
      <c r="A30" t="s">
        <v>56</v>
      </c>
      <c r="B30" t="s">
        <v>53</v>
      </c>
      <c r="C30" t="s">
        <v>12</v>
      </c>
      <c r="D30">
        <v>1</v>
      </c>
      <c r="E30">
        <v>5</v>
      </c>
      <c r="F30">
        <v>5</v>
      </c>
      <c r="G30">
        <v>5</v>
      </c>
      <c r="H30">
        <v>5</v>
      </c>
      <c r="I30">
        <v>1</v>
      </c>
      <c r="J30">
        <v>10</v>
      </c>
      <c r="K30">
        <v>6</v>
      </c>
      <c r="L30">
        <v>5</v>
      </c>
      <c r="M30">
        <v>1.26</v>
      </c>
    </row>
    <row r="31" spans="1:13" x14ac:dyDescent="0.25">
      <c r="A31" t="s">
        <v>56</v>
      </c>
      <c r="B31" t="s">
        <v>53</v>
      </c>
      <c r="C31" t="s">
        <v>14</v>
      </c>
      <c r="D31">
        <v>11</v>
      </c>
      <c r="E31">
        <v>11</v>
      </c>
      <c r="F31">
        <v>8</v>
      </c>
      <c r="G31">
        <v>9</v>
      </c>
      <c r="H31">
        <v>107</v>
      </c>
      <c r="I31">
        <v>0</v>
      </c>
      <c r="J31">
        <v>10</v>
      </c>
      <c r="K31">
        <v>6</v>
      </c>
      <c r="L31">
        <v>5</v>
      </c>
      <c r="M31">
        <v>4.08</v>
      </c>
    </row>
    <row r="32" spans="1:13" x14ac:dyDescent="0.25">
      <c r="A32" t="s">
        <v>56</v>
      </c>
      <c r="B32" t="s">
        <v>53</v>
      </c>
      <c r="C32" t="s">
        <v>15</v>
      </c>
      <c r="D32">
        <v>11</v>
      </c>
      <c r="E32">
        <v>12</v>
      </c>
      <c r="F32">
        <v>8</v>
      </c>
      <c r="G32">
        <v>10</v>
      </c>
      <c r="H32">
        <v>111</v>
      </c>
      <c r="I32">
        <v>0</v>
      </c>
      <c r="J32">
        <v>0</v>
      </c>
      <c r="K32">
        <v>0</v>
      </c>
      <c r="L32">
        <v>0</v>
      </c>
      <c r="M32">
        <v>4.58</v>
      </c>
    </row>
    <row r="33" spans="1:13" x14ac:dyDescent="0.25">
      <c r="A33" t="s">
        <v>56</v>
      </c>
      <c r="B33" t="s">
        <v>53</v>
      </c>
      <c r="C33" t="s">
        <v>58</v>
      </c>
      <c r="D33">
        <v>11</v>
      </c>
      <c r="E33">
        <v>12</v>
      </c>
      <c r="F33">
        <v>9</v>
      </c>
      <c r="G33">
        <v>10</v>
      </c>
      <c r="H33">
        <v>112</v>
      </c>
      <c r="I33">
        <v>0</v>
      </c>
      <c r="J33">
        <v>1</v>
      </c>
      <c r="K33">
        <v>4</v>
      </c>
      <c r="L33">
        <v>3</v>
      </c>
      <c r="M33">
        <v>4.26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A795F-0C73-4856-9DFC-A8B02114DBBE}">
  <dimension ref="A2:AA16"/>
  <sheetViews>
    <sheetView workbookViewId="0">
      <selection activeCell="X13" sqref="X13:X15"/>
    </sheetView>
  </sheetViews>
  <sheetFormatPr defaultRowHeight="15" x14ac:dyDescent="0.25"/>
  <cols>
    <col min="5" max="5" width="10.5703125" bestFit="1" customWidth="1"/>
  </cols>
  <sheetData>
    <row r="2" spans="1:27" ht="15.75" thickBot="1" x14ac:dyDescent="0.3"/>
    <row r="3" spans="1:27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8"/>
    </row>
    <row r="4" spans="1:27" x14ac:dyDescent="0.25">
      <c r="A4" s="23"/>
      <c r="B4" s="14"/>
      <c r="C4" s="12"/>
      <c r="D4" s="13" t="s">
        <v>23</v>
      </c>
      <c r="E4" s="13" t="s">
        <v>24</v>
      </c>
      <c r="F4" s="13" t="s">
        <v>22</v>
      </c>
      <c r="G4" s="14"/>
      <c r="H4" s="14"/>
      <c r="I4" s="12"/>
      <c r="J4" s="13" t="s">
        <v>43</v>
      </c>
      <c r="K4" s="13" t="s">
        <v>44</v>
      </c>
      <c r="L4" s="13" t="s">
        <v>22</v>
      </c>
      <c r="M4" s="14"/>
      <c r="N4" s="14"/>
      <c r="O4" s="12"/>
      <c r="P4" s="13" t="s">
        <v>32</v>
      </c>
      <c r="Q4" s="13" t="s">
        <v>33</v>
      </c>
      <c r="R4" s="13" t="s">
        <v>22</v>
      </c>
      <c r="S4" s="14"/>
      <c r="T4" s="14"/>
      <c r="U4" s="12"/>
      <c r="V4" s="13" t="s">
        <v>34</v>
      </c>
      <c r="W4" s="13" t="s">
        <v>35</v>
      </c>
      <c r="X4" s="13" t="s">
        <v>22</v>
      </c>
      <c r="Y4" s="14"/>
      <c r="Z4" s="14"/>
      <c r="AA4" s="19"/>
    </row>
    <row r="5" spans="1:27" x14ac:dyDescent="0.25">
      <c r="A5" s="34" t="s">
        <v>45</v>
      </c>
      <c r="B5" s="35"/>
      <c r="C5" s="12" t="s">
        <v>12</v>
      </c>
      <c r="D5" s="13">
        <f>'3-Wise'!D2+'3-Wise'!D6+'3-Wise'!D10+'3-Wise'!D14+'3-Wise'!D18+'3-Wise'!D22+'3-Wise'!D26+'3-Wise'!D30</f>
        <v>3579</v>
      </c>
      <c r="E5" s="13">
        <f>'3-Wise'!I2+'3-Wise'!I6+'3-Wise'!I10+'3-Wise'!I14+'3-Wise'!I18+'3-Wise'!I22+'3-Wise'!I26+'3-Wise'!I30</f>
        <v>3579</v>
      </c>
      <c r="F5" s="13">
        <f>(E5/D5)*100</f>
        <v>100</v>
      </c>
      <c r="G5" s="14"/>
      <c r="H5" s="14"/>
      <c r="I5" s="12" t="s">
        <v>12</v>
      </c>
      <c r="J5" s="13">
        <f>(SCA!$I$8+SCA!$I$9+SCA!$I$10+SCA!$I$11)*2</f>
        <v>21582</v>
      </c>
      <c r="K5" s="13">
        <f>'3-Wise'!J2+'3-Wise'!J6+'3-Wise'!J10+'3-Wise'!J14+'3-Wise'!J18+'3-Wise'!J22+'3-Wise'!J26+'3-Wise'!J30</f>
        <v>21582</v>
      </c>
      <c r="L5" s="13">
        <f>(K5/J5)*100</f>
        <v>100</v>
      </c>
      <c r="M5" s="14"/>
      <c r="N5" s="14"/>
      <c r="O5" s="12" t="s">
        <v>12</v>
      </c>
      <c r="P5" s="13">
        <f>(SCA!$N$8+SCA!$N$9+SCA!$N$10+SCA!$N$11)*2</f>
        <v>40</v>
      </c>
      <c r="Q5" s="13">
        <f>'3-Wise'!K2+'3-Wise'!K6+'3-Wise'!K10+'3-Wise'!K14+'3-Wise'!K18+'3-Wise'!K22+'3-Wise'!K26+'3-Wise'!K30</f>
        <v>40</v>
      </c>
      <c r="R5" s="13">
        <f>(Q5/P5)*100</f>
        <v>100</v>
      </c>
      <c r="S5" s="14"/>
      <c r="T5" s="14"/>
      <c r="U5" s="12" t="s">
        <v>12</v>
      </c>
      <c r="V5" s="13">
        <f>(SCA!$O$8+SCA!$O$9+SCA!$O$10+SCA!$O$11)*2</f>
        <v>170</v>
      </c>
      <c r="W5" s="13">
        <f>'3-Wise'!L2+'3-Wise'!L6+'3-Wise'!L10+'3-Wise'!L14+'3-Wise'!L18+'3-Wise'!L22+'3-Wise'!L26+'3-Wise'!L30</f>
        <v>162</v>
      </c>
      <c r="X5" s="13">
        <f>(W5/V5)*100</f>
        <v>95.294117647058812</v>
      </c>
      <c r="Y5" s="14"/>
      <c r="Z5" s="14"/>
      <c r="AA5" s="19"/>
    </row>
    <row r="6" spans="1:27" x14ac:dyDescent="0.25">
      <c r="A6" s="34"/>
      <c r="B6" s="35"/>
      <c r="C6" s="12" t="s">
        <v>14</v>
      </c>
      <c r="D6" s="13">
        <f>'3-Wise'!D3+'3-Wise'!D7+'3-Wise'!D11+'3-Wise'!D15+'3-Wise'!D19+'3-Wise'!D23+'3-Wise'!D27+'3-Wise'!D31</f>
        <v>3152</v>
      </c>
      <c r="E6" s="13">
        <f>'3-Wise'!I3+'3-Wise'!I7+'3-Wise'!I11+'3-Wise'!I15+'3-Wise'!I19+'3-Wise'!I23+'3-Wise'!I27+'3-Wise'!I31</f>
        <v>2</v>
      </c>
      <c r="F6" s="13">
        <f t="shared" ref="F6:F8" si="0">(E6/D6)*100</f>
        <v>6.3451776649746189E-2</v>
      </c>
      <c r="G6" s="14"/>
      <c r="H6" s="14"/>
      <c r="I6" s="12" t="s">
        <v>14</v>
      </c>
      <c r="J6" s="13">
        <f>(SCA!$I$8+SCA!$I$9+SCA!$I$10+SCA!$I$11)*2</f>
        <v>21582</v>
      </c>
      <c r="K6" s="13">
        <f>'3-Wise'!J3+'3-Wise'!J7+'3-Wise'!J11+'3-Wise'!J15+'3-Wise'!J19+'3-Wise'!J23+'3-Wise'!J27+'3-Wise'!J31</f>
        <v>14411</v>
      </c>
      <c r="L6" s="13">
        <f t="shared" ref="L6:L8" si="1">(K6/J6)*100</f>
        <v>66.773236956723196</v>
      </c>
      <c r="M6" s="14"/>
      <c r="N6" s="14"/>
      <c r="O6" s="12" t="s">
        <v>14</v>
      </c>
      <c r="P6" s="13">
        <f>(SCA!$N$8+SCA!$N$9+SCA!$N$10+SCA!$N$11)*2</f>
        <v>40</v>
      </c>
      <c r="Q6" s="13">
        <f>'3-Wise'!K3+'3-Wise'!K7+'3-Wise'!K11+'3-Wise'!K15+'3-Wise'!K19+'3-Wise'!K23+'3-Wise'!K27+'3-Wise'!K31</f>
        <v>40</v>
      </c>
      <c r="R6" s="13">
        <f t="shared" ref="R6:R8" si="2">(Q6/P6)*100</f>
        <v>100</v>
      </c>
      <c r="S6" s="14"/>
      <c r="T6" s="14"/>
      <c r="U6" s="12" t="s">
        <v>14</v>
      </c>
      <c r="V6" s="13">
        <f>(SCA!$O$8+SCA!$O$9+SCA!$O$10+SCA!$O$11)*2</f>
        <v>170</v>
      </c>
      <c r="W6" s="13">
        <f>'3-Wise'!L3+'3-Wise'!L7+'3-Wise'!L11+'3-Wise'!L15+'3-Wise'!L19+'3-Wise'!L23+'3-Wise'!L27+'3-Wise'!L31</f>
        <v>162</v>
      </c>
      <c r="X6" s="13">
        <f t="shared" ref="X6:X8" si="3">(W6/V6)*100</f>
        <v>95.294117647058812</v>
      </c>
      <c r="Y6" s="14"/>
      <c r="Z6" s="14"/>
      <c r="AA6" s="19" t="s">
        <v>50</v>
      </c>
    </row>
    <row r="7" spans="1:27" x14ac:dyDescent="0.25">
      <c r="A7" s="34"/>
      <c r="B7" s="35"/>
      <c r="C7" s="12" t="s">
        <v>15</v>
      </c>
      <c r="D7" s="13">
        <f>'3-Wise'!D4+'3-Wise'!D8+'3-Wise'!D12+'3-Wise'!D16+'3-Wise'!D20+'3-Wise'!D24+'3-Wise'!D28+'3-Wise'!D32</f>
        <v>3152</v>
      </c>
      <c r="E7" s="13">
        <f>'3-Wise'!I4+'3-Wise'!I8+'3-Wise'!I12+'3-Wise'!I16+'3-Wise'!I20+'3-Wise'!I24+'3-Wise'!I28+'3-Wise'!I32</f>
        <v>2</v>
      </c>
      <c r="F7" s="13">
        <f t="shared" si="0"/>
        <v>6.3451776649746189E-2</v>
      </c>
      <c r="G7" s="14"/>
      <c r="H7" s="14"/>
      <c r="I7" s="12" t="s">
        <v>15</v>
      </c>
      <c r="J7" s="13">
        <f>(SCA!$I$8+SCA!$I$9+SCA!$I$10+SCA!$I$11)*2</f>
        <v>21582</v>
      </c>
      <c r="K7" s="13">
        <f>'3-Wise'!J4+'3-Wise'!J8+'3-Wise'!J12+'3-Wise'!J16+'3-Wise'!J20+'3-Wise'!J24+'3-Wise'!J28+'3-Wise'!J32</f>
        <v>16</v>
      </c>
      <c r="L7" s="13">
        <f t="shared" si="1"/>
        <v>7.4135853952367714E-2</v>
      </c>
      <c r="M7" s="14"/>
      <c r="N7" s="14"/>
      <c r="O7" s="12" t="s">
        <v>15</v>
      </c>
      <c r="P7" s="13">
        <f>(SCA!$N$8+SCA!$N$9+SCA!$N$10+SCA!$N$11)*2</f>
        <v>40</v>
      </c>
      <c r="Q7" s="13">
        <f>'3-Wise'!K4+'3-Wise'!K8+'3-Wise'!K12+'3-Wise'!K16+'3-Wise'!K20+'3-Wise'!K24+'3-Wise'!K28+'3-Wise'!K32</f>
        <v>10</v>
      </c>
      <c r="R7" s="13">
        <f t="shared" si="2"/>
        <v>25</v>
      </c>
      <c r="S7" s="14"/>
      <c r="T7" s="14"/>
      <c r="U7" s="12" t="s">
        <v>15</v>
      </c>
      <c r="V7" s="13">
        <f>(SCA!$O$8+SCA!$O$9+SCA!$O$10+SCA!$O$11)*2</f>
        <v>170</v>
      </c>
      <c r="W7" s="13">
        <f>'3-Wise'!L4+'3-Wise'!L8+'3-Wise'!L12+'3-Wise'!L16+'3-Wise'!L20+'3-Wise'!L24+'3-Wise'!L28+'3-Wise'!L32</f>
        <v>10</v>
      </c>
      <c r="X7" s="13">
        <f t="shared" si="3"/>
        <v>5.8823529411764701</v>
      </c>
      <c r="Y7" s="14"/>
      <c r="Z7" s="14"/>
      <c r="AA7" s="19">
        <f>AVERAGE(L6:L8,R6:R8,X6:X8)</f>
        <v>51.096988049227662</v>
      </c>
    </row>
    <row r="8" spans="1:27" x14ac:dyDescent="0.25">
      <c r="A8" s="34"/>
      <c r="B8" s="35"/>
      <c r="C8" s="12" t="s">
        <v>16</v>
      </c>
      <c r="D8" s="13">
        <f>'3-Wise'!D5+'3-Wise'!D9+'3-Wise'!D13+'3-Wise'!D17+'3-Wise'!D21+'3-Wise'!D25+'3-Wise'!D29+'3-Wise'!D33</f>
        <v>3152</v>
      </c>
      <c r="E8" s="13">
        <f>'3-Wise'!I5+'3-Wise'!I9+'3-Wise'!I13+'3-Wise'!I17+'3-Wise'!I21+'3-Wise'!I25+'3-Wise'!I29+'3-Wise'!I33</f>
        <v>2</v>
      </c>
      <c r="F8" s="13">
        <f t="shared" si="0"/>
        <v>6.3451776649746189E-2</v>
      </c>
      <c r="G8" s="14"/>
      <c r="H8" s="14"/>
      <c r="I8" s="12" t="s">
        <v>16</v>
      </c>
      <c r="J8" s="13">
        <f>(SCA!$I$8+SCA!$I$9+SCA!$I$10+SCA!$I$11)*2</f>
        <v>21582</v>
      </c>
      <c r="K8" s="13">
        <f>'3-Wise'!J5+'3-Wise'!J9+'3-Wise'!J13+'3-Wise'!J17+'3-Wise'!J21+'3-Wise'!J25+'3-Wise'!J29+'3-Wise'!J33</f>
        <v>2589</v>
      </c>
      <c r="L8" s="13">
        <f t="shared" si="1"/>
        <v>11.996107867667501</v>
      </c>
      <c r="M8" s="14"/>
      <c r="N8" s="14"/>
      <c r="O8" s="12" t="s">
        <v>16</v>
      </c>
      <c r="P8" s="13">
        <f>(SCA!$N$8+SCA!$N$9+SCA!$N$10+SCA!$N$11)*2</f>
        <v>40</v>
      </c>
      <c r="Q8" s="13">
        <f>'3-Wise'!K5+'3-Wise'!K9+'3-Wise'!K13+'3-Wise'!K17+'3-Wise'!K21+'3-Wise'!K25+'3-Wise'!K29+'3-Wise'!K33</f>
        <v>37</v>
      </c>
      <c r="R8" s="13">
        <f t="shared" si="2"/>
        <v>92.5</v>
      </c>
      <c r="S8" s="14"/>
      <c r="T8" s="14"/>
      <c r="U8" s="12" t="s">
        <v>16</v>
      </c>
      <c r="V8" s="13">
        <f>(SCA!$O$8+SCA!$O$9+SCA!$O$10+SCA!$O$11)*2</f>
        <v>170</v>
      </c>
      <c r="W8" s="13">
        <f>'3-Wise'!L5+'3-Wise'!L9+'3-Wise'!L13+'3-Wise'!L17+'3-Wise'!L21+'3-Wise'!L25+'3-Wise'!L29+'3-Wise'!L33</f>
        <v>106</v>
      </c>
      <c r="X8" s="13">
        <f t="shared" si="3"/>
        <v>62.352941176470587</v>
      </c>
      <c r="Y8" s="14"/>
      <c r="Z8" s="14"/>
      <c r="AA8" s="19"/>
    </row>
    <row r="9" spans="1:27" ht="15.75" thickBot="1" x14ac:dyDescent="0.3">
      <c r="A9" s="24"/>
      <c r="B9" s="25"/>
      <c r="C9" s="21"/>
      <c r="D9" s="26"/>
      <c r="E9" s="26"/>
      <c r="F9" s="26"/>
      <c r="G9" s="21"/>
      <c r="H9" s="21"/>
      <c r="I9" s="21"/>
      <c r="J9" s="26"/>
      <c r="K9" s="26"/>
      <c r="L9" s="26"/>
      <c r="M9" s="21"/>
      <c r="N9" s="21"/>
      <c r="O9" s="21"/>
      <c r="P9" s="26"/>
      <c r="Q9" s="26"/>
      <c r="R9" s="26"/>
      <c r="S9" s="21"/>
      <c r="T9" s="21"/>
      <c r="U9" s="21"/>
      <c r="V9" s="26"/>
      <c r="W9" s="26"/>
      <c r="X9" s="26"/>
      <c r="Y9" s="21"/>
      <c r="Z9" s="21"/>
      <c r="AA9" s="22"/>
    </row>
    <row r="10" spans="1:27" ht="15.75" thickBot="1" x14ac:dyDescent="0.3"/>
    <row r="11" spans="1:27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8"/>
    </row>
    <row r="12" spans="1:27" x14ac:dyDescent="0.25">
      <c r="A12" s="34" t="s">
        <v>39</v>
      </c>
      <c r="B12" s="35"/>
      <c r="C12" s="12"/>
      <c r="D12" s="13" t="s">
        <v>23</v>
      </c>
      <c r="E12" s="13" t="s">
        <v>24</v>
      </c>
      <c r="F12" s="13" t="s">
        <v>22</v>
      </c>
      <c r="G12" s="14"/>
      <c r="H12" s="14"/>
      <c r="I12" s="12"/>
      <c r="J12" s="13" t="s">
        <v>43</v>
      </c>
      <c r="K12" s="13" t="s">
        <v>44</v>
      </c>
      <c r="L12" s="13" t="s">
        <v>22</v>
      </c>
      <c r="M12" s="14"/>
      <c r="N12" s="14"/>
      <c r="O12" s="12"/>
      <c r="P12" s="13" t="s">
        <v>32</v>
      </c>
      <c r="Q12" s="13" t="s">
        <v>33</v>
      </c>
      <c r="R12" s="13" t="s">
        <v>22</v>
      </c>
      <c r="S12" s="14"/>
      <c r="T12" s="14"/>
      <c r="U12" s="12"/>
      <c r="V12" s="13" t="s">
        <v>34</v>
      </c>
      <c r="W12" s="13" t="s">
        <v>35</v>
      </c>
      <c r="X12" s="13" t="s">
        <v>22</v>
      </c>
      <c r="Y12" s="14"/>
      <c r="Z12" s="14"/>
      <c r="AA12" s="19"/>
    </row>
    <row r="13" spans="1:27" x14ac:dyDescent="0.25">
      <c r="A13" s="34"/>
      <c r="B13" s="35"/>
      <c r="C13" s="12" t="s">
        <v>14</v>
      </c>
      <c r="D13" s="13">
        <f>SCA!$C$8+SCA!$C$9+SCA!$C$10+SCA!$C$11</f>
        <v>46</v>
      </c>
      <c r="E13" s="13">
        <f>SCA!H8+SCA!H9+SCA!H11+SCA!H10</f>
        <v>1</v>
      </c>
      <c r="F13" s="13">
        <f t="shared" ref="F13:F15" si="4">(E13/D13)*100</f>
        <v>2.1739130434782608</v>
      </c>
      <c r="G13" s="14"/>
      <c r="H13" s="14"/>
      <c r="I13" s="12" t="s">
        <v>14</v>
      </c>
      <c r="J13" s="13">
        <f>SCA!$I$8+SCA!$I$9+SCA!$I$10+SCA!$I$11</f>
        <v>10791</v>
      </c>
      <c r="K13" s="13">
        <f>SCA!J8+SCA!J9+SCA!J10+SCA!J11</f>
        <v>2853</v>
      </c>
      <c r="L13" s="13">
        <f t="shared" ref="L13:L15" si="5">(K13/J13)*100</f>
        <v>26.438698915763137</v>
      </c>
      <c r="M13" s="14"/>
      <c r="N13" s="14"/>
      <c r="O13" s="12" t="s">
        <v>14</v>
      </c>
      <c r="P13" s="13">
        <f>SCA!$N$8+SCA!$N$9+SCA!$N$10+SCA!$N$11</f>
        <v>20</v>
      </c>
      <c r="Q13" s="13">
        <f>SCA!K8+SCA!K9+SCA!K10+SCA!K11</f>
        <v>17</v>
      </c>
      <c r="R13" s="13">
        <f t="shared" ref="R13:R15" si="6">(Q13/P13)*100</f>
        <v>85</v>
      </c>
      <c r="S13" s="14"/>
      <c r="T13" s="14"/>
      <c r="U13" s="12" t="s">
        <v>14</v>
      </c>
      <c r="V13" s="13">
        <f>SCA!$O$8+SCA!$O$9+SCA!$O$10+SCA!$O$11</f>
        <v>85</v>
      </c>
      <c r="W13" s="13">
        <f>SCA!L8+SCA!L9+SCA!L10+SCA!L11</f>
        <v>49</v>
      </c>
      <c r="X13" s="13">
        <f t="shared" ref="X13:X14" si="7">(W13/V13)*100</f>
        <v>57.647058823529406</v>
      </c>
      <c r="Y13" s="14"/>
      <c r="Z13" s="14"/>
      <c r="AA13" s="19" t="s">
        <v>50</v>
      </c>
    </row>
    <row r="14" spans="1:27" x14ac:dyDescent="0.25">
      <c r="A14" s="34"/>
      <c r="B14" s="35"/>
      <c r="C14" s="12" t="s">
        <v>15</v>
      </c>
      <c r="D14" s="13">
        <f>SCA!$C$8+SCA!$C$9+SCA!$C$10+SCA!$C$11</f>
        <v>46</v>
      </c>
      <c r="E14" s="13">
        <f>SCA!H12+SCA!H13+SCA!H14+SCA!H15</f>
        <v>1</v>
      </c>
      <c r="F14" s="13">
        <f t="shared" si="4"/>
        <v>2.1739130434782608</v>
      </c>
      <c r="G14" s="14"/>
      <c r="H14" s="14"/>
      <c r="I14" s="12" t="s">
        <v>15</v>
      </c>
      <c r="J14" s="13">
        <f>SCA!$I$8+SCA!$I$9+SCA!$I$10+SCA!$I$11</f>
        <v>10791</v>
      </c>
      <c r="K14" s="13">
        <f>SCA!J12+SCA!J13+SCA!J14+SCA!J15</f>
        <v>0</v>
      </c>
      <c r="L14" s="13">
        <f t="shared" si="5"/>
        <v>0</v>
      </c>
      <c r="M14" s="14"/>
      <c r="N14" s="14"/>
      <c r="O14" s="12" t="s">
        <v>15</v>
      </c>
      <c r="P14" s="13">
        <f>SCA!$N$8+SCA!$N$9+SCA!$N$10+SCA!$N$11</f>
        <v>20</v>
      </c>
      <c r="Q14" s="13">
        <f>SCA!K12+SCA!K13+SCA!K14+SCA!K15</f>
        <v>3</v>
      </c>
      <c r="R14" s="13">
        <f t="shared" si="6"/>
        <v>15</v>
      </c>
      <c r="S14" s="14"/>
      <c r="T14" s="14"/>
      <c r="U14" s="12" t="s">
        <v>15</v>
      </c>
      <c r="V14" s="13">
        <f>SCA!$O$8+SCA!$O$9+SCA!$O$10+SCA!$O$11</f>
        <v>85</v>
      </c>
      <c r="W14" s="13">
        <f>SCA!L12+SCA!L13+SCA!L14+SCA!L15</f>
        <v>2</v>
      </c>
      <c r="X14" s="13">
        <f t="shared" si="7"/>
        <v>2.3529411764705883</v>
      </c>
      <c r="Y14" s="14"/>
      <c r="Z14" s="14"/>
      <c r="AA14" s="19">
        <f>AVERAGE(L13:L15,R13:R15,X13:X15)</f>
        <v>29.032539219623224</v>
      </c>
    </row>
    <row r="15" spans="1:27" x14ac:dyDescent="0.25">
      <c r="A15" s="34"/>
      <c r="B15" s="35"/>
      <c r="C15" s="12" t="s">
        <v>16</v>
      </c>
      <c r="D15" s="13">
        <f>SCA!$C$8+SCA!$C$9+SCA!$C$10+SCA!$C$11</f>
        <v>46</v>
      </c>
      <c r="E15" s="13">
        <f>SCA!H16+SCA!H17+SCA!H18+SCA!H19</f>
        <v>1</v>
      </c>
      <c r="F15" s="13">
        <f t="shared" si="4"/>
        <v>2.1739130434782608</v>
      </c>
      <c r="G15" s="14"/>
      <c r="H15" s="14"/>
      <c r="I15" s="12" t="s">
        <v>16</v>
      </c>
      <c r="J15" s="13">
        <f>SCA!$I$8+SCA!$I$9+SCA!$I$10+SCA!$I$11</f>
        <v>10791</v>
      </c>
      <c r="K15" s="13">
        <f>SCA!J16+SCA!J17+SCA!J18+SCA!J19</f>
        <v>16</v>
      </c>
      <c r="L15" s="13">
        <f t="shared" si="5"/>
        <v>0.14827170790473543</v>
      </c>
      <c r="M15" s="14"/>
      <c r="N15" s="14"/>
      <c r="O15" s="12" t="s">
        <v>16</v>
      </c>
      <c r="P15" s="13">
        <f>SCA!$N$8+SCA!$N$9+SCA!$N$10+SCA!$N$11</f>
        <v>20</v>
      </c>
      <c r="Q15" s="13">
        <f>SCA!K16+SCA!K17+SCA!K18+SCA!K19</f>
        <v>10</v>
      </c>
      <c r="R15" s="13">
        <f t="shared" si="6"/>
        <v>50</v>
      </c>
      <c r="S15" s="14"/>
      <c r="T15" s="14"/>
      <c r="U15" s="12" t="s">
        <v>16</v>
      </c>
      <c r="V15" s="13">
        <f>SCA!$O$8+SCA!$O$9+SCA!$O$10+SCA!$O$11</f>
        <v>85</v>
      </c>
      <c r="W15" s="13">
        <f>SCA!L16+SCA!L17+SCA!L18+SCA!L19</f>
        <v>21</v>
      </c>
      <c r="X15" s="13">
        <f>(W15/V15)*100</f>
        <v>24.705882352941178</v>
      </c>
      <c r="Y15" s="14"/>
      <c r="Z15" s="14"/>
      <c r="AA15" s="19"/>
    </row>
    <row r="16" spans="1:27" ht="15.75" thickBot="1" x14ac:dyDescent="0.3">
      <c r="A16" s="20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2"/>
    </row>
  </sheetData>
  <mergeCells count="2">
    <mergeCell ref="A12:B15"/>
    <mergeCell ref="A5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Foglio1</vt:lpstr>
      <vt:lpstr>Foglio2</vt:lpstr>
      <vt:lpstr>SCA</vt:lpstr>
      <vt:lpstr>3-Wise</vt:lpstr>
      <vt:lpstr>SCA vs 3Wise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Andrea_PC</dc:creator>
  <cp:lastModifiedBy>Andrea_PC</cp:lastModifiedBy>
  <dcterms:created xsi:type="dcterms:W3CDTF">2019-11-12T13:47:49Z</dcterms:created>
  <dcterms:modified xsi:type="dcterms:W3CDTF">2020-01-07T14:51:35Z</dcterms:modified>
</cp:coreProperties>
</file>