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murc\Desktop\"/>
    </mc:Choice>
  </mc:AlternateContent>
  <xr:revisionPtr revIDLastSave="0" documentId="13_ncr:1_{A7D038BF-0151-42D1-892C-507AE7F9831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onvertcsv (3)" sheetId="3" r:id="rId1"/>
    <sheet name="Sheet 1" sheetId="1" r:id="rId2"/>
    <sheet name="original" sheetId="4" r:id="rId3"/>
    <sheet name="Hoja2" sheetId="5" r:id="rId4"/>
  </sheets>
  <definedNames>
    <definedName name="DatosExternos_1" localSheetId="3" hidden="1">Hoja2!$B$2:$C$28</definedName>
    <definedName name="DatosExternos_1" localSheetId="1" hidden="1">'Sheet 1'!$D$2:$E$28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1" i="1" l="1"/>
  <c r="K22" i="1"/>
  <c r="K23" i="1"/>
  <c r="K24" i="1"/>
  <c r="K20" i="1"/>
  <c r="L24" i="1"/>
  <c r="L25" i="1" s="1"/>
  <c r="L17" i="1"/>
  <c r="K17" i="1"/>
  <c r="L9" i="1"/>
  <c r="K9" i="1"/>
  <c r="L20" i="1"/>
  <c r="L21" i="1"/>
  <c r="L22" i="1"/>
  <c r="L23" i="1"/>
  <c r="L15" i="1"/>
  <c r="L12" i="1"/>
  <c r="L13" i="1"/>
  <c r="L14" i="1"/>
  <c r="L16" i="1"/>
  <c r="L5" i="1"/>
  <c r="L4" i="1"/>
  <c r="L6" i="1"/>
  <c r="L7" i="1"/>
  <c r="L8" i="1"/>
  <c r="K13" i="1"/>
  <c r="K14" i="1"/>
  <c r="K15" i="1"/>
  <c r="K16" i="1"/>
  <c r="K12" i="1"/>
  <c r="K5" i="1"/>
  <c r="K6" i="1"/>
  <c r="K7" i="1"/>
  <c r="K8" i="1"/>
  <c r="K4" i="1"/>
  <c r="G4" i="4"/>
  <c r="G7" i="4"/>
  <c r="G3" i="4"/>
  <c r="G6" i="4"/>
  <c r="G5" i="4"/>
  <c r="F5" i="4"/>
  <c r="F4" i="4"/>
  <c r="F7" i="4"/>
  <c r="F3" i="4"/>
  <c r="F6" i="4"/>
  <c r="H37" i="1"/>
  <c r="E37" i="1"/>
  <c r="B37" i="1"/>
  <c r="K2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1EBE7-9DF7-457B-B881-35F0A813E585}" keepAlive="1" name="Consulta - convertcsv (2)" description="Conexión a la consulta 'convertcsv (2)' en el libro." type="5" refreshedVersion="0" background="1">
    <dbPr connection="Provider=Microsoft.Mashup.OleDb.1;Data Source=$Workbook$;Location=&quot;convertcsv (2)&quot;;Extended Properties=&quot;&quot;" command="SELECT * FROM [convertcsv (2)]"/>
  </connection>
  <connection id="2" xr16:uid="{D1B9ADD9-9805-4092-9733-E143B1DD2694}" keepAlive="1" name="Consulta - convertcsv (3)" description="Conexión a la consulta 'convertcsv (3)' en el libro." type="5" refreshedVersion="8" background="1" saveData="1">
    <dbPr connection="Provider=Microsoft.Mashup.OleDb.1;Data Source=$Workbook$;Location=&quot;convertcsv (3)&quot;;Extended Properties=&quot;&quot;" command="SELECT * FROM [convertcsv (3)]"/>
  </connection>
  <connection id="3" xr16:uid="{57A68454-4D2D-48EA-8DCB-6CD6562F017A}" keepAlive="1" name="Consulta - convertcsv (4)" description="Conexión a la consulta 'convertcsv (4)' en el libro." type="5" refreshedVersion="8" background="1" saveData="1">
    <dbPr connection="Provider=Microsoft.Mashup.OleDb.1;Data Source=$Workbook$;Location=&quot;convertcsv (4)&quot;;Extended Properties=&quot;&quot;" command="SELECT * FROM [convertcsv (4)]"/>
  </connection>
</connections>
</file>

<file path=xl/sharedStrings.xml><?xml version="1.0" encoding="utf-8"?>
<sst xmlns="http://schemas.openxmlformats.org/spreadsheetml/2006/main" count="192" uniqueCount="14">
  <si>
    <t>species</t>
  </si>
  <si>
    <t>confs</t>
  </si>
  <si>
    <t>Serranus scriba</t>
  </si>
  <si>
    <t>Scorpaena porcus</t>
  </si>
  <si>
    <t>Pagellus erythrinus</t>
  </si>
  <si>
    <t>Spicara maena</t>
  </si>
  <si>
    <t>Pagrus pagrus</t>
  </si>
  <si>
    <t>original</t>
  </si>
  <si>
    <t>debevec</t>
  </si>
  <si>
    <t>drago</t>
  </si>
  <si>
    <t>Promedio</t>
  </si>
  <si>
    <t>especie</t>
  </si>
  <si>
    <t>numero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</si>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</sst>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NumberForma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9" fontId="0" fillId="0" borderId="0" xfId="1" applyFont="1"/>
    <xf numFmtId="9" fontId="1" fillId="0" borderId="0" xfId="0" applyNumberFormat="1" applyFont="1"/>
    <xf numFmtId="9" fontId="0" fillId="0" borderId="0" xfId="0" applyNumberFormat="1" applyFont="1"/>
    <xf numFmtId="0" fontId="0" fillId="0" borderId="3" xfId="0" applyNumberFormat="1" applyFont="1" applyBorder="1"/>
    <xf numFmtId="0" fontId="0" fillId="0" borderId="4" xfId="0" applyFont="1" applyBorder="1"/>
    <xf numFmtId="0" fontId="0" fillId="0" borderId="0" xfId="0" applyNumberFormat="1" applyBorder="1"/>
    <xf numFmtId="0" fontId="0" fillId="0" borderId="0" xfId="0" applyFont="1" applyBorder="1"/>
  </cellXfs>
  <cellStyles count="2">
    <cellStyle name="Normal" xfId="0" builtinId="0"/>
    <cellStyle name="Porcentaje" xfId="1" builtinId="5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numFmt numFmtId="164" formatCode="0.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numFmt numFmtId="2" formatCode="0.00"/>
    </dxf>
    <dxf>
      <numFmt numFmtId="164" formatCode="0.0000000"/>
    </dxf>
    <dxf>
      <numFmt numFmtId="164" formatCode="0.000000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C9FC7867-4D65-4EBA-89DB-880EEB6B7748}" autoFormatId="16" applyNumberFormats="0" applyBorderFormats="0" applyFontFormats="0" applyPatternFormats="0" applyAlignmentFormats="0" applyWidthHeightFormats="0">
  <queryTableRefresh nextId="3">
    <queryTableFields count="2">
      <queryTableField id="1" name="species" tableColumnId="1"/>
      <queryTableField id="2" name="conf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AD6C56A2-5945-419E-8DB8-3C7B27BFC278}" autoFormatId="16" applyNumberFormats="0" applyBorderFormats="0" applyFontFormats="0" applyPatternFormats="0" applyAlignmentFormats="0" applyWidthHeightFormats="0">
  <queryTableRefresh nextId="3">
    <queryTableFields count="2">
      <queryTableField id="1" name="species" tableColumnId="1"/>
      <queryTableField id="2" name="confs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75BB38-BF7B-4254-9891-3859A70A17F2}" name="Tabla1" displayName="Tabla1" ref="A2:B35" totalsRowShown="0">
  <autoFilter ref="A2:B35" xr:uid="{4975BB38-BF7B-4254-9891-3859A70A17F2}"/>
  <tableColumns count="2">
    <tableColumn id="1" xr3:uid="{57F8FAB2-496B-4BB2-9CDB-FBC8D7A0DCCD}" name="species"/>
    <tableColumn id="2" xr3:uid="{A443613F-B325-44F6-BE12-1862374F9F5F}" name="confs" dataDxfId="1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46A745-03E7-4446-81F0-FB9D315118F4}" name="convertcsv__3" displayName="convertcsv__3" ref="D2:E28" tableType="queryTable" totalsRowShown="0">
  <autoFilter ref="D2:E28" xr:uid="{A046A745-03E7-4446-81F0-FB9D315118F4}"/>
  <sortState xmlns:xlrd2="http://schemas.microsoft.com/office/spreadsheetml/2017/richdata2" ref="D3:E28">
    <sortCondition ref="D2:D28"/>
  </sortState>
  <tableColumns count="2">
    <tableColumn id="1" xr3:uid="{2DBEDCDD-2D0C-4233-AA5F-52E071B1A11E}" uniqueName="1" name="species" queryTableFieldId="1"/>
    <tableColumn id="2" xr3:uid="{1BB63809-DEE9-4888-92F3-4D54C10E0658}" uniqueName="2" name="confs" queryTableFieldId="2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589DA6-93DA-48AC-8BF4-C30D49E14BAA}" name="Tabla4" displayName="Tabla4" ref="G2:H25" totalsRowShown="0">
  <autoFilter ref="G2:H25" xr:uid="{D1589DA6-93DA-48AC-8BF4-C30D49E14BAA}"/>
  <tableColumns count="2">
    <tableColumn id="1" xr3:uid="{B439907C-70AF-4F3F-BC91-889A76C69286}" name="species"/>
    <tableColumn id="2" xr3:uid="{9B373F06-A812-40BD-B6BD-6D6F952EB814}" name="confs" dataDxfId="14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793076D-4390-45DC-AFB2-7D240B6E225D}" name="Tabla58" displayName="Tabla58" ref="J3:L9" totalsRowCount="1">
  <autoFilter ref="J3:L8" xr:uid="{D793076D-4390-45DC-AFB2-7D240B6E225D}"/>
  <sortState xmlns:xlrd2="http://schemas.microsoft.com/office/spreadsheetml/2017/richdata2" ref="J4:L8">
    <sortCondition descending="1" ref="K2:K7"/>
  </sortState>
  <tableColumns count="3">
    <tableColumn id="1" xr3:uid="{DA4F3E55-285F-4EBF-9703-5B73F7D2EA30}" name="especie" totalsRowLabel="total" dataDxfId="11" totalsRowDxfId="7"/>
    <tableColumn id="2" xr3:uid="{352A5F08-0BDD-413F-AE51-403410CF52D4}" name="numero" totalsRowFunction="custom" dataDxfId="10">
      <calculatedColumnFormula>COUNTIF(Tabla1[species],J4)</calculatedColumnFormula>
      <totalsRowFormula>SUM(Tabla58[numero])</totalsRowFormula>
    </tableColumn>
    <tableColumn id="3" xr3:uid="{6E22680E-8F6C-45AD-A93B-54D34F21A0EA}" name="Promedio" totalsRowFunction="custom" totalsRowDxfId="6" dataCellStyle="Porcentaje" totalsRowCellStyle="Porcentaje">
      <calculatedColumnFormula>AVERAGEIF(Tabla1[species],J4,Tabla1[confs])</calculatedColumnFormula>
      <totalsRowFormula>AVERAGE(Tabla58[Promedio])</totalsRow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6454FC6-5073-4ECF-865C-5550354AF477}" name="Tabla589" displayName="Tabla589" ref="J11:L17" totalsRowCount="1">
  <autoFilter ref="J11:L16" xr:uid="{06454FC6-5073-4ECF-865C-5550354AF477}"/>
  <sortState xmlns:xlrd2="http://schemas.microsoft.com/office/spreadsheetml/2017/richdata2" ref="J12:L16">
    <sortCondition descending="1" ref="K2:K7"/>
  </sortState>
  <tableColumns count="3">
    <tableColumn id="1" xr3:uid="{0F84B558-43A1-43FD-A1EB-BB7C8F2B5F79}" name="especie" totalsRowLabel="total" dataDxfId="5" totalsRowDxfId="4"/>
    <tableColumn id="2" xr3:uid="{4245B42E-7830-4EAB-AD3B-08D957236ED6}" name="numero" totalsRowFunction="custom" dataDxfId="9">
      <calculatedColumnFormula>COUNTIF(convertcsv__3[species],J12)</calculatedColumnFormula>
      <totalsRowFormula>SUM(Tabla589[numero])</totalsRowFormula>
    </tableColumn>
    <tableColumn id="3" xr3:uid="{A3417896-BE6A-4337-B9DA-3725BDD7595E}" name="Promedio" totalsRowFunction="custom" totalsRowDxfId="3" dataCellStyle="Porcentaje" totalsRowCellStyle="Porcentaje">
      <calculatedColumnFormula>AVERAGEIF(convertcsv__3[species],J12,convertcsv__3[confs])</calculatedColumnFormula>
      <totalsRowFormula>AVERAGE(Tabla589[Promedio])</totalsRow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7E71C04-358E-4078-9907-C4B4AE704AE0}" name="Tabla5810" displayName="Tabla5810" ref="J19:L25" totalsRowCount="1">
  <autoFilter ref="J19:L24" xr:uid="{F7E71C04-358E-4078-9907-C4B4AE704AE0}"/>
  <sortState xmlns:xlrd2="http://schemas.microsoft.com/office/spreadsheetml/2017/richdata2" ref="J20:L24">
    <sortCondition descending="1" ref="K2:K7"/>
  </sortState>
  <tableColumns count="3">
    <tableColumn id="1" xr3:uid="{2B335BE1-A1DC-477A-A8BA-AF453A77048D}" name="especie" totalsRowLabel="total" dataDxfId="2" totalsRowDxfId="1"/>
    <tableColumn id="2" xr3:uid="{CD967A89-8315-4441-B123-B50D46104205}" name="numero" totalsRowFunction="custom" dataDxfId="8">
      <calculatedColumnFormula>COUNTIF(Tabla4[species],J20)</calculatedColumnFormula>
      <totalsRowFormula>SUM(Tabla5810[numero])</totalsRowFormula>
    </tableColumn>
    <tableColumn id="3" xr3:uid="{5F841062-AFB8-4713-8F51-94B52091A1B0}" name="Promedio" totalsRowFunction="custom" totalsRowDxfId="0" dataCellStyle="Porcentaje">
      <calculatedColumnFormula>AVERAGEIF(Tabla4[species],J20,Tabla4[confs])</calculatedColumnFormula>
      <totalsRowFormula>AVERAGE(Tabla5810[Promedio])</totalsRow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28C38B-44E5-4DC9-A67A-4205A671DB18}" name="Tabla13" displayName="Tabla13" ref="B2:C35" totalsRowShown="0">
  <autoFilter ref="B2:C35" xr:uid="{5828C38B-44E5-4DC9-A67A-4205A671DB18}"/>
  <sortState xmlns:xlrd2="http://schemas.microsoft.com/office/spreadsheetml/2017/richdata2" ref="B3:C35">
    <sortCondition ref="B2:B35"/>
  </sortState>
  <tableColumns count="2">
    <tableColumn id="1" xr3:uid="{C690F1FF-4A79-4F81-B2D0-9D2845788153}" name="species"/>
    <tableColumn id="2" xr3:uid="{2665B07F-258E-4CFE-8B5C-F6F481A29D37}" name="confs" dataCellStyle="Porcentaje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9534FA-8B6D-4A1B-B2EC-67D39B2B1428}" name="Tabla5" displayName="Tabla5" ref="E2:G7" totalsRowShown="0">
  <autoFilter ref="E2:G7" xr:uid="{239534FA-8B6D-4A1B-B2EC-67D39B2B1428}"/>
  <sortState xmlns:xlrd2="http://schemas.microsoft.com/office/spreadsheetml/2017/richdata2" ref="E3:G7">
    <sortCondition descending="1" ref="F2:F7"/>
  </sortState>
  <tableColumns count="3">
    <tableColumn id="1" xr3:uid="{2696D352-F57D-48FF-9514-E5909A838170}" name="especie" dataDxfId="13"/>
    <tableColumn id="2" xr3:uid="{EA7BE538-7835-4D10-9916-71A01FF55AC0}" name="numero">
      <calculatedColumnFormula>COUNTIF(Tabla13[species],E3)</calculatedColumnFormula>
    </tableColumn>
    <tableColumn id="3" xr3:uid="{9AA6004F-2E65-4CE5-84BA-B2AFDD24320F}" name="Promedio">
      <calculatedColumnFormula>AVERAGEIF(Tabla13[species],E3,Tabla13[confs])</calculatedColumnFormula>
    </tableColumn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11664A8-36D9-415E-A17E-7BD8D55B9599}" name="convertcsv__37" displayName="convertcsv__37" ref="B2:C28" tableType="queryTable" totalsRowShown="0">
  <autoFilter ref="B2:C28" xr:uid="{C11664A8-36D9-415E-A17E-7BD8D55B9599}"/>
  <tableColumns count="2">
    <tableColumn id="1" xr3:uid="{5F3B225C-DA77-494A-B5CD-C6F483745DCB}" uniqueName="1" name="species" queryTableFieldId="1"/>
    <tableColumn id="2" xr3:uid="{99EE9E2F-074E-46E3-AF70-288E28235BF9}" uniqueName="2" name="confs" queryTableFieldId="2" dataDxf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8AFBF-099E-44D3-9B82-4AD9AE0F33BF}">
  <dimension ref="A1"/>
  <sheetViews>
    <sheetView workbookViewId="0">
      <selection sqref="A1:B27"/>
    </sheetView>
  </sheetViews>
  <sheetFormatPr baseColWidth="10" defaultRowHeight="15.6" x14ac:dyDescent="0.3"/>
  <cols>
    <col min="1" max="1" width="16.8984375" bestFit="1" customWidth="1"/>
    <col min="2" max="2" width="8.898437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tabSelected="1" workbookViewId="0">
      <selection activeCell="N9" sqref="N9"/>
    </sheetView>
  </sheetViews>
  <sheetFormatPr baseColWidth="10" defaultRowHeight="15.6" x14ac:dyDescent="0.3"/>
  <cols>
    <col min="1" max="1" width="16.8984375" bestFit="1" customWidth="1"/>
    <col min="2" max="2" width="10.3984375" style="1" bestFit="1" customWidth="1"/>
    <col min="4" max="4" width="16.8984375" bestFit="1" customWidth="1"/>
    <col min="7" max="7" width="16.8984375" bestFit="1" customWidth="1"/>
    <col min="8" max="8" width="10.3984375" bestFit="1" customWidth="1"/>
    <col min="10" max="10" width="16.8984375" bestFit="1" customWidth="1"/>
    <col min="11" max="11" width="9.5" bestFit="1" customWidth="1"/>
    <col min="12" max="12" width="11.8984375" bestFit="1" customWidth="1"/>
    <col min="14" max="14" width="16.8984375" bestFit="1" customWidth="1"/>
  </cols>
  <sheetData>
    <row r="1" spans="1:16" ht="14.4" customHeight="1" x14ac:dyDescent="0.3">
      <c r="A1" s="3" t="s">
        <v>7</v>
      </c>
      <c r="B1" s="3"/>
      <c r="D1" s="3" t="s">
        <v>8</v>
      </c>
      <c r="E1" s="3"/>
      <c r="G1" s="3" t="s">
        <v>9</v>
      </c>
      <c r="H1" s="3"/>
    </row>
    <row r="2" spans="1:16" x14ac:dyDescent="0.3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s="3" t="s">
        <v>7</v>
      </c>
      <c r="K2" s="3"/>
      <c r="L2" s="3"/>
      <c r="N2" s="11"/>
      <c r="O2" s="11"/>
      <c r="P2" s="11"/>
    </row>
    <row r="3" spans="1:16" x14ac:dyDescent="0.3">
      <c r="A3" t="s">
        <v>2</v>
      </c>
      <c r="B3" s="2">
        <v>0.71262230000000004</v>
      </c>
      <c r="D3" t="s">
        <v>4</v>
      </c>
      <c r="E3" s="2">
        <v>0.47920254000000001</v>
      </c>
      <c r="G3" t="s">
        <v>2</v>
      </c>
      <c r="H3" s="1">
        <v>0.54888329999999996</v>
      </c>
      <c r="J3" t="s">
        <v>11</v>
      </c>
      <c r="K3" t="s">
        <v>12</v>
      </c>
      <c r="L3" t="s">
        <v>10</v>
      </c>
      <c r="N3" s="12"/>
      <c r="O3" s="12"/>
      <c r="P3" s="11"/>
    </row>
    <row r="4" spans="1:16" x14ac:dyDescent="0.3">
      <c r="A4" t="s">
        <v>2</v>
      </c>
      <c r="B4" s="2">
        <v>0.73666865000000004</v>
      </c>
      <c r="D4" t="s">
        <v>4</v>
      </c>
      <c r="E4" s="2">
        <v>0.78846660000000002</v>
      </c>
      <c r="G4" t="s">
        <v>2</v>
      </c>
      <c r="H4" s="1">
        <v>0.69440179999999996</v>
      </c>
      <c r="J4" s="4" t="s">
        <v>2</v>
      </c>
      <c r="K4">
        <f>COUNTIF(Tabla1[species],J4)</f>
        <v>19</v>
      </c>
      <c r="L4" s="6">
        <f>AVERAGEIF(Tabla1[species],J4,Tabla1[confs])</f>
        <v>0.83187662578947374</v>
      </c>
      <c r="N4" s="12"/>
      <c r="O4" s="12"/>
      <c r="P4" s="11"/>
    </row>
    <row r="5" spans="1:16" x14ac:dyDescent="0.3">
      <c r="A5" t="s">
        <v>2</v>
      </c>
      <c r="B5" s="2">
        <v>0.73666940000000003</v>
      </c>
      <c r="D5" t="s">
        <v>4</v>
      </c>
      <c r="E5" s="2">
        <v>0.86536780000000002</v>
      </c>
      <c r="G5" t="s">
        <v>3</v>
      </c>
      <c r="H5" s="1">
        <v>0.78592329999999999</v>
      </c>
      <c r="J5" s="4" t="s">
        <v>6</v>
      </c>
      <c r="K5">
        <f>COUNTIF(Tabla1[species],J5)</f>
        <v>8</v>
      </c>
      <c r="L5" s="6">
        <f>AVERAGEIF(Tabla1[species],J5,Tabla1[confs])</f>
        <v>0.95188333125000002</v>
      </c>
      <c r="N5" s="12"/>
      <c r="O5" s="12"/>
      <c r="P5" s="11"/>
    </row>
    <row r="6" spans="1:16" x14ac:dyDescent="0.3">
      <c r="A6" t="s">
        <v>3</v>
      </c>
      <c r="B6" s="2">
        <v>0.7995873</v>
      </c>
      <c r="D6" t="s">
        <v>6</v>
      </c>
      <c r="E6" s="2">
        <v>0.92222506000000004</v>
      </c>
      <c r="G6" t="s">
        <v>2</v>
      </c>
      <c r="H6" s="1">
        <v>0.79103000000000001</v>
      </c>
      <c r="J6" s="4" t="s">
        <v>4</v>
      </c>
      <c r="K6">
        <f>COUNTIF(Tabla1[species],J6)</f>
        <v>3</v>
      </c>
      <c r="L6" s="6">
        <f>AVERAGEIF(Tabla1[species],J6,Tabla1[confs])</f>
        <v>0.78555078</v>
      </c>
      <c r="N6" s="12"/>
      <c r="O6" s="12"/>
      <c r="P6" s="11"/>
    </row>
    <row r="7" spans="1:16" x14ac:dyDescent="0.3">
      <c r="A7" t="s">
        <v>2</v>
      </c>
      <c r="B7" s="2">
        <v>0.8676876</v>
      </c>
      <c r="D7" t="s">
        <v>6</v>
      </c>
      <c r="E7" s="2">
        <v>0.95733327000000001</v>
      </c>
      <c r="G7" t="s">
        <v>2</v>
      </c>
      <c r="H7" s="1">
        <v>0.79188259999999999</v>
      </c>
      <c r="J7" s="4" t="s">
        <v>5</v>
      </c>
      <c r="K7">
        <f>COUNTIF(Tabla1[species],J7)</f>
        <v>2</v>
      </c>
      <c r="L7" s="6">
        <f>AVERAGEIF(Tabla1[species],J7,Tabla1[confs])</f>
        <v>0.90421745499999995</v>
      </c>
      <c r="N7" s="12"/>
      <c r="O7" s="12"/>
      <c r="P7" s="11"/>
    </row>
    <row r="8" spans="1:16" ht="16.2" thickBot="1" x14ac:dyDescent="0.35">
      <c r="A8" t="s">
        <v>2</v>
      </c>
      <c r="B8" s="2">
        <v>0.86992659999999999</v>
      </c>
      <c r="D8" t="s">
        <v>6</v>
      </c>
      <c r="E8" s="2">
        <v>0.92424284999999995</v>
      </c>
      <c r="G8" t="s">
        <v>2</v>
      </c>
      <c r="H8" s="1">
        <v>0.80683240000000001</v>
      </c>
      <c r="J8" s="10" t="s">
        <v>3</v>
      </c>
      <c r="K8">
        <f>COUNTIF(Tabla1[species],J8)</f>
        <v>1</v>
      </c>
      <c r="L8" s="6">
        <f>AVERAGEIF(Tabla1[species],J8,Tabla1[confs])</f>
        <v>0.7995873</v>
      </c>
      <c r="N8" s="11"/>
      <c r="O8" s="11"/>
      <c r="P8" s="11"/>
    </row>
    <row r="9" spans="1:16" ht="16.2" thickTop="1" x14ac:dyDescent="0.3">
      <c r="A9" t="s">
        <v>2</v>
      </c>
      <c r="B9" s="2">
        <v>0.87332516999999998</v>
      </c>
      <c r="D9" t="s">
        <v>6</v>
      </c>
      <c r="E9" s="2">
        <v>0.94089679999999998</v>
      </c>
      <c r="G9" t="s">
        <v>4</v>
      </c>
      <c r="H9" s="1">
        <v>0.72942910000000005</v>
      </c>
      <c r="J9" s="9" t="s">
        <v>13</v>
      </c>
      <c r="K9">
        <f>SUM(Tabla58[numero])</f>
        <v>33</v>
      </c>
      <c r="L9" s="6">
        <f>AVERAGE(Tabla58[Promedio])</f>
        <v>0.85462309840789474</v>
      </c>
    </row>
    <row r="10" spans="1:16" x14ac:dyDescent="0.3">
      <c r="A10" t="s">
        <v>2</v>
      </c>
      <c r="B10" s="2">
        <v>0.89306700000000006</v>
      </c>
      <c r="D10" t="s">
        <v>6</v>
      </c>
      <c r="E10" s="2">
        <v>0.95366839999999997</v>
      </c>
      <c r="G10" t="s">
        <v>4</v>
      </c>
      <c r="H10" s="1">
        <v>0.84290195000000001</v>
      </c>
      <c r="J10" s="3" t="s">
        <v>8</v>
      </c>
      <c r="K10" s="3"/>
      <c r="L10" s="3"/>
    </row>
    <row r="11" spans="1:16" x14ac:dyDescent="0.3">
      <c r="A11" t="s">
        <v>2</v>
      </c>
      <c r="B11" s="2">
        <v>0.91282814999999995</v>
      </c>
      <c r="D11" t="s">
        <v>6</v>
      </c>
      <c r="E11" s="2">
        <v>0.87432014999999996</v>
      </c>
      <c r="G11" t="s">
        <v>4</v>
      </c>
      <c r="H11" s="1">
        <v>0.88430839999999999</v>
      </c>
      <c r="J11" t="s">
        <v>11</v>
      </c>
      <c r="K11" t="s">
        <v>12</v>
      </c>
      <c r="L11" t="s">
        <v>10</v>
      </c>
    </row>
    <row r="12" spans="1:16" x14ac:dyDescent="0.3">
      <c r="A12" t="s">
        <v>2</v>
      </c>
      <c r="B12" s="2">
        <v>0.94665253000000005</v>
      </c>
      <c r="D12" t="s">
        <v>6</v>
      </c>
      <c r="E12" s="2">
        <v>0.9100994</v>
      </c>
      <c r="G12" t="s">
        <v>5</v>
      </c>
      <c r="H12" s="1">
        <v>0.95473569999999996</v>
      </c>
      <c r="J12" s="4" t="s">
        <v>2</v>
      </c>
      <c r="K12">
        <f>COUNTIF(convertcsv__3[species],J12)</f>
        <v>11</v>
      </c>
      <c r="L12" s="6">
        <f>AVERAGEIF(convertcsv__3[species],J12,convertcsv__3[confs])</f>
        <v>0.7842999372727274</v>
      </c>
    </row>
    <row r="13" spans="1:16" x14ac:dyDescent="0.3">
      <c r="A13" t="s">
        <v>4</v>
      </c>
      <c r="B13" s="2">
        <v>0.6832433</v>
      </c>
      <c r="D13" t="s">
        <v>6</v>
      </c>
      <c r="E13" s="2">
        <v>0.93279009999999996</v>
      </c>
      <c r="G13" t="s">
        <v>2</v>
      </c>
      <c r="H13" s="1">
        <v>0.40265074000000001</v>
      </c>
      <c r="J13" s="4" t="s">
        <v>6</v>
      </c>
      <c r="K13">
        <f>COUNTIF(convertcsv__3[species],J13)</f>
        <v>8</v>
      </c>
      <c r="L13" s="6">
        <f>AVERAGEIF(convertcsv__3[species],J13,convertcsv__3[confs])</f>
        <v>0.92694700374999994</v>
      </c>
    </row>
    <row r="14" spans="1:16" x14ac:dyDescent="0.3">
      <c r="A14" t="s">
        <v>4</v>
      </c>
      <c r="B14" s="2">
        <v>0.7981376</v>
      </c>
      <c r="D14" t="s">
        <v>3</v>
      </c>
      <c r="E14" s="2">
        <v>0.53404415000000005</v>
      </c>
      <c r="G14" t="s">
        <v>2</v>
      </c>
      <c r="H14" s="1">
        <v>0.41568658000000003</v>
      </c>
      <c r="J14" s="4" t="s">
        <v>4</v>
      </c>
      <c r="K14">
        <f>COUNTIF(convertcsv__3[species],J14)</f>
        <v>3</v>
      </c>
      <c r="L14" s="6">
        <f>AVERAGEIF(convertcsv__3[species],J14,convertcsv__3[confs])</f>
        <v>0.71101231333333337</v>
      </c>
    </row>
    <row r="15" spans="1:16" x14ac:dyDescent="0.3">
      <c r="A15" t="s">
        <v>5</v>
      </c>
      <c r="B15" s="2">
        <v>0.84946865000000005</v>
      </c>
      <c r="D15" t="s">
        <v>3</v>
      </c>
      <c r="E15" s="2">
        <v>0.76080084000000003</v>
      </c>
      <c r="G15" t="s">
        <v>2</v>
      </c>
      <c r="H15" s="1">
        <v>0.71685080000000001</v>
      </c>
      <c r="J15" s="4" t="s">
        <v>5</v>
      </c>
      <c r="K15">
        <f>COUNTIF(convertcsv__3[species],J15)</f>
        <v>2</v>
      </c>
      <c r="L15" s="6">
        <f>AVERAGEIF(convertcsv__3[species],J15,convertcsv__3[confs])</f>
        <v>0.79043669999999999</v>
      </c>
    </row>
    <row r="16" spans="1:16" ht="16.2" thickBot="1" x14ac:dyDescent="0.35">
      <c r="A16" t="s">
        <v>4</v>
      </c>
      <c r="B16" s="2">
        <v>0.87527144000000001</v>
      </c>
      <c r="D16" t="s">
        <v>2</v>
      </c>
      <c r="E16" s="2">
        <v>0.54498950000000002</v>
      </c>
      <c r="G16" t="s">
        <v>2</v>
      </c>
      <c r="H16" s="1">
        <v>0.85221815000000001</v>
      </c>
      <c r="J16" s="10" t="s">
        <v>3</v>
      </c>
      <c r="K16">
        <f>COUNTIF(convertcsv__3[species],J16)</f>
        <v>2</v>
      </c>
      <c r="L16" s="6">
        <f>AVERAGEIF(convertcsv__3[species],J16,convertcsv__3[confs])</f>
        <v>0.64742249500000004</v>
      </c>
    </row>
    <row r="17" spans="1:12" ht="16.2" thickTop="1" x14ac:dyDescent="0.3">
      <c r="A17" t="s">
        <v>5</v>
      </c>
      <c r="B17" s="2">
        <v>0.95896625999999996</v>
      </c>
      <c r="D17" t="s">
        <v>2</v>
      </c>
      <c r="E17" s="2">
        <v>0.64784160000000002</v>
      </c>
      <c r="G17" t="s">
        <v>2</v>
      </c>
      <c r="H17" s="1">
        <v>0.92774959999999995</v>
      </c>
      <c r="J17" s="9" t="s">
        <v>13</v>
      </c>
      <c r="K17">
        <f>SUM(Tabla589[numero])</f>
        <v>26</v>
      </c>
      <c r="L17" s="7">
        <f>AVERAGE(Tabla589[Promedio])</f>
        <v>0.77202368987121217</v>
      </c>
    </row>
    <row r="18" spans="1:12" x14ac:dyDescent="0.3">
      <c r="A18" t="s">
        <v>2</v>
      </c>
      <c r="B18" s="2">
        <v>0.65403020000000001</v>
      </c>
      <c r="D18" t="s">
        <v>2</v>
      </c>
      <c r="E18" s="2">
        <v>0.68354314999999999</v>
      </c>
      <c r="G18" t="s">
        <v>6</v>
      </c>
      <c r="H18" s="1">
        <v>0.9277417</v>
      </c>
      <c r="J18" s="3" t="s">
        <v>9</v>
      </c>
      <c r="K18" s="3"/>
      <c r="L18" s="3"/>
    </row>
    <row r="19" spans="1:12" x14ac:dyDescent="0.3">
      <c r="A19" t="s">
        <v>2</v>
      </c>
      <c r="B19" s="2">
        <v>0.65550255999999996</v>
      </c>
      <c r="D19" t="s">
        <v>2</v>
      </c>
      <c r="E19" s="2">
        <v>0.72498189999999996</v>
      </c>
      <c r="G19" t="s">
        <v>6</v>
      </c>
      <c r="H19" s="1">
        <v>0.96129679999999995</v>
      </c>
      <c r="J19" t="s">
        <v>11</v>
      </c>
      <c r="K19" t="s">
        <v>12</v>
      </c>
      <c r="L19" t="s">
        <v>10</v>
      </c>
    </row>
    <row r="20" spans="1:12" x14ac:dyDescent="0.3">
      <c r="A20" t="s">
        <v>2</v>
      </c>
      <c r="B20" s="2">
        <v>0.72396280000000002</v>
      </c>
      <c r="D20" t="s">
        <v>2</v>
      </c>
      <c r="E20" s="2">
        <v>0.76292139999999997</v>
      </c>
      <c r="G20" t="s">
        <v>6</v>
      </c>
      <c r="H20" s="1">
        <v>0.92026304999999997</v>
      </c>
      <c r="J20" s="4" t="s">
        <v>2</v>
      </c>
      <c r="K20">
        <f>COUNTIF(Tabla4[species],J20)</f>
        <v>10</v>
      </c>
      <c r="L20" s="6">
        <f>AVERAGEIF(Tabla4[species],J20,Tabla4[confs])</f>
        <v>0.69481859700000004</v>
      </c>
    </row>
    <row r="21" spans="1:12" x14ac:dyDescent="0.3">
      <c r="A21" t="s">
        <v>2</v>
      </c>
      <c r="B21" s="2">
        <v>0.83364499999999997</v>
      </c>
      <c r="D21" t="s">
        <v>2</v>
      </c>
      <c r="E21" s="2">
        <v>0.86876520000000002</v>
      </c>
      <c r="G21" t="s">
        <v>6</v>
      </c>
      <c r="H21" s="1">
        <v>0.94010009999999999</v>
      </c>
      <c r="J21" s="4" t="s">
        <v>6</v>
      </c>
      <c r="K21">
        <f>COUNTIF(Tabla4[species],J21)</f>
        <v>8</v>
      </c>
      <c r="L21" s="6">
        <f>AVERAGEIF(Tabla4[species],J21,Tabla4[confs])</f>
        <v>0.92932906624999989</v>
      </c>
    </row>
    <row r="22" spans="1:12" x14ac:dyDescent="0.3">
      <c r="A22" t="s">
        <v>2</v>
      </c>
      <c r="B22" s="2">
        <v>0.86320719999999995</v>
      </c>
      <c r="D22" t="s">
        <v>2</v>
      </c>
      <c r="E22" s="2">
        <v>0.93214540000000001</v>
      </c>
      <c r="G22" t="s">
        <v>6</v>
      </c>
      <c r="H22" s="1">
        <v>0.96213820000000005</v>
      </c>
      <c r="J22" s="4" t="s">
        <v>4</v>
      </c>
      <c r="K22">
        <f>COUNTIF(Tabla4[species],J22)</f>
        <v>3</v>
      </c>
      <c r="L22" s="6">
        <f>AVERAGEIF(Tabla4[species],J22,Tabla4[confs])</f>
        <v>0.81887981666666665</v>
      </c>
    </row>
    <row r="23" spans="1:12" x14ac:dyDescent="0.3">
      <c r="A23" t="s">
        <v>2</v>
      </c>
      <c r="B23" s="2">
        <v>0.87208620000000003</v>
      </c>
      <c r="D23" t="s">
        <v>2</v>
      </c>
      <c r="E23" s="2">
        <v>0.72727317000000002</v>
      </c>
      <c r="G23" t="s">
        <v>6</v>
      </c>
      <c r="H23" s="1">
        <v>0.86793774000000001</v>
      </c>
      <c r="J23" s="4" t="s">
        <v>5</v>
      </c>
      <c r="K23">
        <f>COUNTIF(Tabla4[species],J23)</f>
        <v>1</v>
      </c>
      <c r="L23" s="6">
        <f>AVERAGEIF(Tabla4[species],J23,Tabla4[confs])</f>
        <v>0.95473569999999996</v>
      </c>
    </row>
    <row r="24" spans="1:12" ht="16.2" thickBot="1" x14ac:dyDescent="0.35">
      <c r="A24" t="s">
        <v>2</v>
      </c>
      <c r="B24" s="2">
        <v>0.88027230000000001</v>
      </c>
      <c r="D24" t="s">
        <v>2</v>
      </c>
      <c r="E24" s="2">
        <v>0.86768955000000003</v>
      </c>
      <c r="G24" t="s">
        <v>6</v>
      </c>
      <c r="H24" s="1">
        <v>0.92178183999999996</v>
      </c>
      <c r="J24" s="10" t="s">
        <v>3</v>
      </c>
      <c r="K24">
        <f>COUNTIF(Tabla4[species],J24)</f>
        <v>1</v>
      </c>
      <c r="L24" s="6">
        <f>AVERAGEIF(Tabla4[species],J24,Tabla4[confs])</f>
        <v>0.78592329999999999</v>
      </c>
    </row>
    <row r="25" spans="1:12" ht="16.2" thickTop="1" x14ac:dyDescent="0.3">
      <c r="A25" t="s">
        <v>2</v>
      </c>
      <c r="B25" s="2">
        <v>0.90648717000000001</v>
      </c>
      <c r="D25" t="s">
        <v>2</v>
      </c>
      <c r="E25" s="2">
        <v>0.92454729999999996</v>
      </c>
      <c r="G25" t="s">
        <v>6</v>
      </c>
      <c r="H25" s="1">
        <v>0.93337309999999996</v>
      </c>
      <c r="J25" s="9" t="s">
        <v>13</v>
      </c>
      <c r="K25">
        <f>SUM(Tabla5810[numero])</f>
        <v>23</v>
      </c>
      <c r="L25" s="8">
        <f>AVERAGE(Tabla5810[Promedio])</f>
        <v>0.83673729598333346</v>
      </c>
    </row>
    <row r="26" spans="1:12" x14ac:dyDescent="0.3">
      <c r="A26" t="s">
        <v>2</v>
      </c>
      <c r="B26" s="2">
        <v>0.91741382999999999</v>
      </c>
      <c r="D26" t="s">
        <v>2</v>
      </c>
      <c r="E26" s="2">
        <v>0.94260113999999995</v>
      </c>
    </row>
    <row r="27" spans="1:12" x14ac:dyDescent="0.3">
      <c r="A27" t="s">
        <v>2</v>
      </c>
      <c r="B27" s="2">
        <v>0.94960122999999996</v>
      </c>
      <c r="D27" t="s">
        <v>5</v>
      </c>
      <c r="E27" s="2">
        <v>0.62437869999999995</v>
      </c>
    </row>
    <row r="28" spans="1:12" x14ac:dyDescent="0.3">
      <c r="A28" t="s">
        <v>6</v>
      </c>
      <c r="B28" s="2">
        <v>0.93195117000000005</v>
      </c>
      <c r="D28" t="s">
        <v>5</v>
      </c>
      <c r="E28" s="2">
        <v>0.95649470000000003</v>
      </c>
    </row>
    <row r="29" spans="1:12" x14ac:dyDescent="0.3">
      <c r="A29" t="s">
        <v>6</v>
      </c>
      <c r="B29" s="2">
        <v>0.96543515000000002</v>
      </c>
    </row>
    <row r="30" spans="1:12" x14ac:dyDescent="0.3">
      <c r="A30" t="s">
        <v>6</v>
      </c>
      <c r="B30" s="2">
        <v>0.94752692999999999</v>
      </c>
    </row>
    <row r="31" spans="1:12" x14ac:dyDescent="0.3">
      <c r="A31" t="s">
        <v>6</v>
      </c>
      <c r="B31" s="2">
        <v>0.95681079999999996</v>
      </c>
    </row>
    <row r="32" spans="1:12" x14ac:dyDescent="0.3">
      <c r="A32" t="s">
        <v>6</v>
      </c>
      <c r="B32" s="2">
        <v>0.9780643</v>
      </c>
    </row>
    <row r="33" spans="1:8" x14ac:dyDescent="0.3">
      <c r="A33" t="s">
        <v>6</v>
      </c>
      <c r="B33" s="2">
        <v>0.93538730000000003</v>
      </c>
    </row>
    <row r="34" spans="1:8" x14ac:dyDescent="0.3">
      <c r="A34" t="s">
        <v>6</v>
      </c>
      <c r="B34" s="2">
        <v>0.93590139999999999</v>
      </c>
    </row>
    <row r="35" spans="1:8" x14ac:dyDescent="0.3">
      <c r="A35" t="s">
        <v>6</v>
      </c>
      <c r="B35" s="2">
        <v>0.9639896</v>
      </c>
    </row>
    <row r="37" spans="1:8" x14ac:dyDescent="0.3">
      <c r="B37" s="1">
        <f>AVERAGE(Tabla1[confs])</f>
        <v>0.86016354818181817</v>
      </c>
      <c r="C37" s="1"/>
      <c r="D37" s="1"/>
      <c r="E37">
        <f>AVERAGE(convertcsv__3[confs])</f>
        <v>0.80967810269230778</v>
      </c>
      <c r="H37">
        <f>AVERAGE(Tabla4[confs])</f>
        <v>0.80783117173913044</v>
      </c>
    </row>
  </sheetData>
  <mergeCells count="6">
    <mergeCell ref="J18:L18"/>
    <mergeCell ref="A1:B1"/>
    <mergeCell ref="D1:E1"/>
    <mergeCell ref="G1:H1"/>
    <mergeCell ref="J2:L2"/>
    <mergeCell ref="J10:L10"/>
  </mergeCells>
  <pageMargins left="0.7" right="0.7" top="0.75" bottom="0.75" header="0.3" footer="0.3"/>
  <ignoredErrors>
    <ignoredError sqref="C2 A36:C36 C3:C35" numberStoredAsText="1"/>
  </ignoredErrors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B101C-BC2D-446D-A670-8A1505945908}">
  <dimension ref="B2:G35"/>
  <sheetViews>
    <sheetView workbookViewId="0">
      <selection activeCell="E2" sqref="E2:G7"/>
    </sheetView>
  </sheetViews>
  <sheetFormatPr baseColWidth="10" defaultRowHeight="15.6" x14ac:dyDescent="0.3"/>
  <cols>
    <col min="2" max="2" width="16.8984375" bestFit="1" customWidth="1"/>
    <col min="3" max="3" width="9.3984375" bestFit="1" customWidth="1"/>
    <col min="5" max="5" width="16.8984375" bestFit="1" customWidth="1"/>
  </cols>
  <sheetData>
    <row r="2" spans="2:7" x14ac:dyDescent="0.3">
      <c r="B2" t="s">
        <v>0</v>
      </c>
      <c r="C2" t="s">
        <v>1</v>
      </c>
      <c r="E2" t="s">
        <v>11</v>
      </c>
      <c r="F2" t="s">
        <v>12</v>
      </c>
      <c r="G2" t="s">
        <v>10</v>
      </c>
    </row>
    <row r="3" spans="2:7" x14ac:dyDescent="0.3">
      <c r="B3" t="s">
        <v>4</v>
      </c>
      <c r="C3" s="6">
        <v>0.6832433</v>
      </c>
      <c r="E3" s="4" t="s">
        <v>2</v>
      </c>
      <c r="F3">
        <f>COUNTIF(Tabla13[species],E3)</f>
        <v>19</v>
      </c>
      <c r="G3">
        <f>AVERAGEIF(Tabla13[species],E3,Tabla13[confs])</f>
        <v>0.83187662578947374</v>
      </c>
    </row>
    <row r="4" spans="2:7" x14ac:dyDescent="0.3">
      <c r="B4" t="s">
        <v>4</v>
      </c>
      <c r="C4" s="6">
        <v>0.7981376</v>
      </c>
      <c r="E4" s="4" t="s">
        <v>6</v>
      </c>
      <c r="F4">
        <f>COUNTIF(Tabla13[species],E4)</f>
        <v>8</v>
      </c>
      <c r="G4">
        <f>AVERAGEIF(Tabla13[species],E4,Tabla13[confs])</f>
        <v>0.95188333125000002</v>
      </c>
    </row>
    <row r="5" spans="2:7" x14ac:dyDescent="0.3">
      <c r="B5" t="s">
        <v>4</v>
      </c>
      <c r="C5" s="6">
        <v>0.87527144000000001</v>
      </c>
      <c r="E5" s="4" t="s">
        <v>4</v>
      </c>
      <c r="F5">
        <f>COUNTIF(Tabla13[species],E5)</f>
        <v>3</v>
      </c>
      <c r="G5">
        <f>AVERAGEIF(Tabla13[species],E5,Tabla13[confs])</f>
        <v>0.78555078</v>
      </c>
    </row>
    <row r="6" spans="2:7" x14ac:dyDescent="0.3">
      <c r="B6" t="s">
        <v>6</v>
      </c>
      <c r="C6" s="6">
        <v>0.93195117000000005</v>
      </c>
      <c r="E6" s="4" t="s">
        <v>5</v>
      </c>
      <c r="F6">
        <f>COUNTIF(Tabla13[species],E6)</f>
        <v>2</v>
      </c>
      <c r="G6">
        <f>AVERAGEIF(Tabla13[species],E6,Tabla13[confs])</f>
        <v>0.90421745499999995</v>
      </c>
    </row>
    <row r="7" spans="2:7" x14ac:dyDescent="0.3">
      <c r="B7" t="s">
        <v>6</v>
      </c>
      <c r="C7" s="6">
        <v>0.96543515000000002</v>
      </c>
      <c r="E7" s="5" t="s">
        <v>3</v>
      </c>
      <c r="F7">
        <f>COUNTIF(Tabla13[species],E7)</f>
        <v>1</v>
      </c>
      <c r="G7">
        <f>AVERAGEIF(Tabla13[species],E7,Tabla13[confs])</f>
        <v>0.7995873</v>
      </c>
    </row>
    <row r="8" spans="2:7" x14ac:dyDescent="0.3">
      <c r="B8" t="s">
        <v>6</v>
      </c>
      <c r="C8" s="6">
        <v>0.94752692999999999</v>
      </c>
    </row>
    <row r="9" spans="2:7" x14ac:dyDescent="0.3">
      <c r="B9" t="s">
        <v>6</v>
      </c>
      <c r="C9" s="6">
        <v>0.95681079999999996</v>
      </c>
    </row>
    <row r="10" spans="2:7" x14ac:dyDescent="0.3">
      <c r="B10" t="s">
        <v>6</v>
      </c>
      <c r="C10" s="6">
        <v>0.9780643</v>
      </c>
    </row>
    <row r="11" spans="2:7" x14ac:dyDescent="0.3">
      <c r="B11" t="s">
        <v>6</v>
      </c>
      <c r="C11" s="6">
        <v>0.93538730000000003</v>
      </c>
    </row>
    <row r="12" spans="2:7" x14ac:dyDescent="0.3">
      <c r="B12" t="s">
        <v>6</v>
      </c>
      <c r="C12" s="6">
        <v>0.93590139999999999</v>
      </c>
    </row>
    <row r="13" spans="2:7" x14ac:dyDescent="0.3">
      <c r="B13" t="s">
        <v>6</v>
      </c>
      <c r="C13" s="6">
        <v>0.9639896</v>
      </c>
    </row>
    <row r="14" spans="2:7" x14ac:dyDescent="0.3">
      <c r="B14" t="s">
        <v>3</v>
      </c>
      <c r="C14" s="6">
        <v>0.7995873</v>
      </c>
    </row>
    <row r="15" spans="2:7" x14ac:dyDescent="0.3">
      <c r="B15" t="s">
        <v>2</v>
      </c>
      <c r="C15" s="6">
        <v>0.71262230000000004</v>
      </c>
    </row>
    <row r="16" spans="2:7" x14ac:dyDescent="0.3">
      <c r="B16" t="s">
        <v>2</v>
      </c>
      <c r="C16" s="6">
        <v>0.73666865000000004</v>
      </c>
    </row>
    <row r="17" spans="2:3" x14ac:dyDescent="0.3">
      <c r="B17" t="s">
        <v>2</v>
      </c>
      <c r="C17" s="6">
        <v>0.73666940000000003</v>
      </c>
    </row>
    <row r="18" spans="2:3" x14ac:dyDescent="0.3">
      <c r="B18" t="s">
        <v>2</v>
      </c>
      <c r="C18" s="6">
        <v>0.8676876</v>
      </c>
    </row>
    <row r="19" spans="2:3" x14ac:dyDescent="0.3">
      <c r="B19" t="s">
        <v>2</v>
      </c>
      <c r="C19" s="6">
        <v>0.86992659999999999</v>
      </c>
    </row>
    <row r="20" spans="2:3" x14ac:dyDescent="0.3">
      <c r="B20" t="s">
        <v>2</v>
      </c>
      <c r="C20" s="6">
        <v>0.87332516999999998</v>
      </c>
    </row>
    <row r="21" spans="2:3" x14ac:dyDescent="0.3">
      <c r="B21" t="s">
        <v>2</v>
      </c>
      <c r="C21" s="6">
        <v>0.89306700000000006</v>
      </c>
    </row>
    <row r="22" spans="2:3" x14ac:dyDescent="0.3">
      <c r="B22" t="s">
        <v>2</v>
      </c>
      <c r="C22" s="6">
        <v>0.91282814999999995</v>
      </c>
    </row>
    <row r="23" spans="2:3" x14ac:dyDescent="0.3">
      <c r="B23" t="s">
        <v>2</v>
      </c>
      <c r="C23" s="6">
        <v>0.94665253000000005</v>
      </c>
    </row>
    <row r="24" spans="2:3" x14ac:dyDescent="0.3">
      <c r="B24" t="s">
        <v>2</v>
      </c>
      <c r="C24" s="6">
        <v>0.65403020000000001</v>
      </c>
    </row>
    <row r="25" spans="2:3" x14ac:dyDescent="0.3">
      <c r="B25" t="s">
        <v>2</v>
      </c>
      <c r="C25" s="6">
        <v>0.65550255999999996</v>
      </c>
    </row>
    <row r="26" spans="2:3" x14ac:dyDescent="0.3">
      <c r="B26" t="s">
        <v>2</v>
      </c>
      <c r="C26" s="6">
        <v>0.72396280000000002</v>
      </c>
    </row>
    <row r="27" spans="2:3" x14ac:dyDescent="0.3">
      <c r="B27" t="s">
        <v>2</v>
      </c>
      <c r="C27" s="6">
        <v>0.83364499999999997</v>
      </c>
    </row>
    <row r="28" spans="2:3" x14ac:dyDescent="0.3">
      <c r="B28" t="s">
        <v>2</v>
      </c>
      <c r="C28" s="6">
        <v>0.86320719999999995</v>
      </c>
    </row>
    <row r="29" spans="2:3" x14ac:dyDescent="0.3">
      <c r="B29" t="s">
        <v>2</v>
      </c>
      <c r="C29" s="6">
        <v>0.87208620000000003</v>
      </c>
    </row>
    <row r="30" spans="2:3" x14ac:dyDescent="0.3">
      <c r="B30" t="s">
        <v>2</v>
      </c>
      <c r="C30" s="6">
        <v>0.88027230000000001</v>
      </c>
    </row>
    <row r="31" spans="2:3" x14ac:dyDescent="0.3">
      <c r="B31" t="s">
        <v>2</v>
      </c>
      <c r="C31" s="6">
        <v>0.90648717000000001</v>
      </c>
    </row>
    <row r="32" spans="2:3" x14ac:dyDescent="0.3">
      <c r="B32" t="s">
        <v>2</v>
      </c>
      <c r="C32" s="6">
        <v>0.91741382999999999</v>
      </c>
    </row>
    <row r="33" spans="2:3" x14ac:dyDescent="0.3">
      <c r="B33" t="s">
        <v>2</v>
      </c>
      <c r="C33" s="6">
        <v>0.94960122999999996</v>
      </c>
    </row>
    <row r="34" spans="2:3" x14ac:dyDescent="0.3">
      <c r="B34" t="s">
        <v>5</v>
      </c>
      <c r="C34" s="6">
        <v>0.84946865000000005</v>
      </c>
    </row>
    <row r="35" spans="2:3" x14ac:dyDescent="0.3">
      <c r="B35" t="s">
        <v>5</v>
      </c>
      <c r="C35" s="6">
        <v>0.95896625999999996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7E94B-7229-4F9E-BE62-050BD8D78F63}">
  <dimension ref="B2:C28"/>
  <sheetViews>
    <sheetView workbookViewId="0">
      <selection activeCell="E8" sqref="E8"/>
    </sheetView>
  </sheetViews>
  <sheetFormatPr baseColWidth="10" defaultRowHeight="15.6" x14ac:dyDescent="0.3"/>
  <sheetData>
    <row r="2" spans="2:3" x14ac:dyDescent="0.3">
      <c r="B2" t="s">
        <v>0</v>
      </c>
      <c r="C2" t="s">
        <v>1</v>
      </c>
    </row>
    <row r="3" spans="2:3" x14ac:dyDescent="0.3">
      <c r="B3" t="s">
        <v>3</v>
      </c>
      <c r="C3" s="2">
        <v>0.53404415000000005</v>
      </c>
    </row>
    <row r="4" spans="2:3" x14ac:dyDescent="0.3">
      <c r="B4" t="s">
        <v>2</v>
      </c>
      <c r="C4" s="2">
        <v>0.54498950000000002</v>
      </c>
    </row>
    <row r="5" spans="2:3" x14ac:dyDescent="0.3">
      <c r="B5" t="s">
        <v>2</v>
      </c>
      <c r="C5" s="2">
        <v>0.64784160000000002</v>
      </c>
    </row>
    <row r="6" spans="2:3" x14ac:dyDescent="0.3">
      <c r="B6" t="s">
        <v>2</v>
      </c>
      <c r="C6" s="2">
        <v>0.68354314999999999</v>
      </c>
    </row>
    <row r="7" spans="2:3" x14ac:dyDescent="0.3">
      <c r="B7" t="s">
        <v>2</v>
      </c>
      <c r="C7" s="2">
        <v>0.72498189999999996</v>
      </c>
    </row>
    <row r="8" spans="2:3" x14ac:dyDescent="0.3">
      <c r="B8" t="s">
        <v>3</v>
      </c>
      <c r="C8" s="2">
        <v>0.76080084000000003</v>
      </c>
    </row>
    <row r="9" spans="2:3" x14ac:dyDescent="0.3">
      <c r="B9" t="s">
        <v>2</v>
      </c>
      <c r="C9" s="2">
        <v>0.76292139999999997</v>
      </c>
    </row>
    <row r="10" spans="2:3" x14ac:dyDescent="0.3">
      <c r="B10" t="s">
        <v>2</v>
      </c>
      <c r="C10" s="2">
        <v>0.86876520000000002</v>
      </c>
    </row>
    <row r="11" spans="2:3" x14ac:dyDescent="0.3">
      <c r="B11" t="s">
        <v>2</v>
      </c>
      <c r="C11" s="2">
        <v>0.93214540000000001</v>
      </c>
    </row>
    <row r="12" spans="2:3" x14ac:dyDescent="0.3">
      <c r="B12" t="s">
        <v>4</v>
      </c>
      <c r="C12" s="2">
        <v>0.47920254000000001</v>
      </c>
    </row>
    <row r="13" spans="2:3" x14ac:dyDescent="0.3">
      <c r="B13" t="s">
        <v>5</v>
      </c>
      <c r="C13" s="2">
        <v>0.62437869999999995</v>
      </c>
    </row>
    <row r="14" spans="2:3" x14ac:dyDescent="0.3">
      <c r="B14" t="s">
        <v>4</v>
      </c>
      <c r="C14" s="2">
        <v>0.78846660000000002</v>
      </c>
    </row>
    <row r="15" spans="2:3" x14ac:dyDescent="0.3">
      <c r="B15" t="s">
        <v>4</v>
      </c>
      <c r="C15" s="2">
        <v>0.86536780000000002</v>
      </c>
    </row>
    <row r="16" spans="2:3" x14ac:dyDescent="0.3">
      <c r="B16" t="s">
        <v>5</v>
      </c>
      <c r="C16" s="2">
        <v>0.95649470000000003</v>
      </c>
    </row>
    <row r="17" spans="2:3" x14ac:dyDescent="0.3">
      <c r="B17" t="s">
        <v>2</v>
      </c>
      <c r="C17" s="2">
        <v>0.72727317000000002</v>
      </c>
    </row>
    <row r="18" spans="2:3" x14ac:dyDescent="0.3">
      <c r="B18" t="s">
        <v>2</v>
      </c>
      <c r="C18" s="2">
        <v>0.86768955000000003</v>
      </c>
    </row>
    <row r="19" spans="2:3" x14ac:dyDescent="0.3">
      <c r="B19" t="s">
        <v>2</v>
      </c>
      <c r="C19" s="2">
        <v>0.92454729999999996</v>
      </c>
    </row>
    <row r="20" spans="2:3" x14ac:dyDescent="0.3">
      <c r="B20" t="s">
        <v>2</v>
      </c>
      <c r="C20" s="2">
        <v>0.94260113999999995</v>
      </c>
    </row>
    <row r="21" spans="2:3" x14ac:dyDescent="0.3">
      <c r="B21" t="s">
        <v>6</v>
      </c>
      <c r="C21" s="2">
        <v>0.92222506000000004</v>
      </c>
    </row>
    <row r="22" spans="2:3" x14ac:dyDescent="0.3">
      <c r="B22" t="s">
        <v>6</v>
      </c>
      <c r="C22" s="2">
        <v>0.95733327000000001</v>
      </c>
    </row>
    <row r="23" spans="2:3" x14ac:dyDescent="0.3">
      <c r="B23" t="s">
        <v>6</v>
      </c>
      <c r="C23" s="2">
        <v>0.92424284999999995</v>
      </c>
    </row>
    <row r="24" spans="2:3" x14ac:dyDescent="0.3">
      <c r="B24" t="s">
        <v>6</v>
      </c>
      <c r="C24" s="2">
        <v>0.94089679999999998</v>
      </c>
    </row>
    <row r="25" spans="2:3" x14ac:dyDescent="0.3">
      <c r="B25" t="s">
        <v>6</v>
      </c>
      <c r="C25" s="2">
        <v>0.95366839999999997</v>
      </c>
    </row>
    <row r="26" spans="2:3" x14ac:dyDescent="0.3">
      <c r="B26" t="s">
        <v>6</v>
      </c>
      <c r="C26" s="2">
        <v>0.87432014999999996</v>
      </c>
    </row>
    <row r="27" spans="2:3" x14ac:dyDescent="0.3">
      <c r="B27" t="s">
        <v>6</v>
      </c>
      <c r="C27" s="2">
        <v>0.9100994</v>
      </c>
    </row>
    <row r="28" spans="2:3" x14ac:dyDescent="0.3">
      <c r="B28" t="s">
        <v>6</v>
      </c>
      <c r="C28" s="2">
        <v>0.93279009999999996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E A A B Q S w M E F A A C A A g A h 2 A d V d C J R 9 a k A A A A 9 g A A A B I A H A B D b 2 5 m a W c v U G F j a 2 F n Z S 5 4 b W w g o h g A K K A U A A A A A A A A A A A A A A A A A A A A A A A A A A A A h Y 8 x D o I w G I W v Q r r T l j p o y E 8 Z j J s k J i T G t S k V G q E 1 t F j u 5 u C R v I I Y R d 0 c 3 / e + 4 b 3 7 9 Q b 5 2 L X R R f V O W 5 O h B F M U K S N t p U 2 d o c E f 4 x X K O e y E P I l a R Z N s X D q 6 K k O N 9 + e U k B A C D g t s + 5 o w S h N y K L a l b F Q n 0 E f W / + V Y G + e F k Q p x 2 L / G c I Y T u s S M T p u A z B A K b b 4 C m 7 p n + w N h P b R + 6 B V X L t 6 U Q O Y I 5 P 2 B P w B Q S w M E F A A C A A g A h 2 A d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d g H V X 2 A I 0 M c w E A A F I G A A A T A B w A R m 9 y b X V s Y X M v U 2 V j d G l v b j E u b S C i G A A o o B Q A A A A A A A A A A A A A A A A A A A A A A A A A A A D t k j t P w z A U h f d I / Q 9 W u q S S F d E H D K A M K C 2 C h V c D S 8 P g O L f F k h + R 7 Y R H 1 f + O 0 4 D a o k a I g Y l 6 8 f X V 9 T n H 1 m e A W q Y k m j Z 7 / 6 z j d T z z T D T k q O t T J S v Q l p o K B Y O e j y L E w X Y 8 5 N a N Z g u Q r h O b K h w r W g q Q N r h g H M J Y S e s O J v D j 0 / T B g D b p X J S a p m P 1 I r k i u U l 3 h U O 3 + z 0 8 G w N n g l n Q k Y 9 9 j G L F S y F N N M B o I q n K m V x E / c G x O 9 6 V y s L U v n G I N m V 4 r S Q 8 9 X C T r + u 7 O y S D d 5 I r g w q t h K q Y K + t H J C R z 4 7 d 1 z 8 I l k N x F D J o H Y T T 7 7 J 9 z P q W E E 2 0 i q 8 t t 4 Y Q V C l E i M u a 0 N 3 q J J t L M l R Z N 7 u S t A B O 0 x s D L p W 8 K o A x c j a w b R h Z e 7 Q q j Z f 3 t 8 7 p 7 J e 3 J K K y F V q s W + / 6 P / r t p a 9 s v + b W p L E U G 2 u l 3 P C Z b L N q h G P 4 V F M M D F L + C Y q K 1 0 m C Q B h A F J 2 v l T Y p 7 c D 0 K 6 6 F H w s t 9 Y K A t M o 6 + 8 b B X v Z 2 K 0 Y G K / 0 v F B 1 B L A Q I t A B Q A A g A I A I d g H V X Q i U f W p A A A A P Y A A A A S A A A A A A A A A A A A A A A A A A A A A A B D b 2 5 m a W c v U G F j a 2 F n Z S 5 4 b W x Q S w E C L Q A U A A I A C A C H Y B 1 V D 8 r p q 6 Q A A A D p A A A A E w A A A A A A A A A A A A A A A A D w A A A A W 0 N v b n R l b n R f V H l w Z X N d L n h t b F B L A Q I t A B Q A A g A I A I d g H V X 2 A I 0 M c w E A A F I G A A A T A A A A A A A A A A A A A A A A A O E B A A B G b 3 J t d W x h c y 9 T Z W N 0 a W 9 u M S 5 t U E s F B g A A A A A D A A M A w g A A A K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s a A A A A A A A A y R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Z X J 0 Y 3 N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N 1 Q x M D o x O D o 0 M i 4 x N z g w M z I x W i I g L z 4 8 R W 5 0 c n k g V H l w Z T 0 i R m l s b E N v b H V t b l R 5 c G V z I i B W Y W x 1 Z T 0 i c 0 J n V T 0 i I C 8 + P E V u d H J 5 I F R 5 c G U 9 I k Z p b G x D b 2 x 1 b W 5 O Y W 1 l c y I g V m F s d W U 9 I n N b J n F 1 b 3 Q 7 c 3 B l Y 2 l l c y Z x d W 9 0 O y w m c X V v d D t j b 2 5 m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Z l c n R j c 3 Y g K D I p L 0 F 1 d G 9 S Z W 1 v d m V k Q 2 9 s d W 1 u c z E u e 3 N w Z W N p Z X M s M H 0 m c X V v d D s s J n F 1 b 3 Q 7 U 2 V j d G l v b j E v Y 2 9 u d m V y d G N z d i A o M i k v Q X V 0 b 1 J l b W 9 2 Z W R D b 2 x 1 b W 5 z M S 5 7 Y 2 9 u Z n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9 u d m V y d G N z d i A o M i k v Q X V 0 b 1 J l b W 9 2 Z W R D b 2 x 1 b W 5 z M S 5 7 c 3 B l Y 2 l l c y w w f S Z x d W 9 0 O y w m c X V v d D t T Z W N 0 a W 9 u M S 9 j b 2 5 2 Z X J 0 Y 3 N 2 I C g y K S 9 B d X R v U m V t b 3 Z l Z E N v b H V t b n M x L n t j b 2 5 m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d m V y d G N z d i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Z X J 0 Y 3 N 2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l c n R j c 3 Y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V y d G N z d i U y M C g y K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V y d G N z d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Y 2 9 u d m V y d G N z d l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N 1 Q x M D o y M z o 0 N i 4 0 M T Q w O T U z W i I g L z 4 8 R W 5 0 c n k g V H l w Z T 0 i R m l s b E N v b H V t b l R 5 c G V z I i B W Y W x 1 Z T 0 i c 0 J n T T 0 i I C 8 + P E V u d H J 5 I F R 5 c G U 9 I k Z p b G x D b 2 x 1 b W 5 O Y W 1 l c y I g V m F s d W U 9 I n N b J n F 1 b 3 Q 7 c 3 B l Y 2 l l c y Z x d W 9 0 O y w m c X V v d D t j b 2 5 m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Z l c n R j c 3 Y g K D M p L 0 F 1 d G 9 S Z W 1 v d m V k Q 2 9 s d W 1 u c z E u e 3 N w Z W N p Z X M s M H 0 m c X V v d D s s J n F 1 b 3 Q 7 U 2 V j d G l v b j E v Y 2 9 u d m V y d G N z d i A o M y k v Q X V 0 b 1 J l b W 9 2 Z W R D b 2 x 1 b W 5 z M S 5 7 Y 2 9 u Z n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9 u d m V y d G N z d i A o M y k v Q X V 0 b 1 J l b W 9 2 Z W R D b 2 x 1 b W 5 z M S 5 7 c 3 B l Y 2 l l c y w w f S Z x d W 9 0 O y w m c X V v d D t T Z W N 0 a W 9 u M S 9 j b 2 5 2 Z X J 0 Y 3 N 2 I C g z K S 9 B d X R v U m V t b 3 Z l Z E N v b H V t b n M x L n t j b 2 5 m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d m V y d G N z d i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Z X J 0 Y 3 N 2 J T I w K D M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l c n R j c 3 Y l M j A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V y d G N z d i U y M C g z K S 9 F c n J v c m V z J T I w c m V l b X B s Y X p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V y d G N z d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9 u d m V y d G N z d l 9 f M z c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N 1 Q x M D o y M z o 0 N i 4 0 M T Q w O T U z W i I g L z 4 8 R W 5 0 c n k g V H l w Z T 0 i R m l s b E N v b H V t b l R 5 c G V z I i B W Y W x 1 Z T 0 i c 0 J n T T 0 i I C 8 + P E V u d H J 5 I F R 5 c G U 9 I k Z p b G x D b 2 x 1 b W 5 O Y W 1 l c y I g V m F s d W U 9 I n N b J n F 1 b 3 Q 7 c 3 B l Y 2 l l c y Z x d W 9 0 O y w m c X V v d D t j b 2 5 m c y Z x d W 9 0 O 1 0 i I C 8 + P E V u d H J 5 I F R 5 c G U 9 I k Z p b G x T d G F 0 d X M i I F Z h b H V l P S J z Q 2 9 t c G x l d G U i I C 8 + P E V u d H J 5 I F R 5 c G U 9 I k Z p b G x D b 3 V u d C I g V m F s d W U 9 I m w y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m V y d G N z d i A o M y k v Q X V 0 b 1 J l b W 9 2 Z W R D b 2 x 1 b W 5 z M S 5 7 c 3 B l Y 2 l l c y w w f S Z x d W 9 0 O y w m c X V v d D t T Z W N 0 a W 9 u M S 9 j b 2 5 2 Z X J 0 Y 3 N 2 I C g z K S 9 B d X R v U m V t b 3 Z l Z E N v b H V t b n M x L n t j b 2 5 m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2 5 2 Z X J 0 Y 3 N 2 I C g z K S 9 B d X R v U m V t b 3 Z l Z E N v b H V t b n M x L n t z c G V j a W V z L D B 9 J n F 1 b 3 Q 7 L C Z x d W 9 0 O 1 N l Y 3 R p b 2 4 x L 2 N v b n Z l c n R j c 3 Y g K D M p L 0 F 1 d G 9 S Z W 1 v d m V k Q 2 9 s d W 1 u c z E u e 2 N v b m Z z L D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2 5 2 Z X J 0 Y 3 N 2 J T I w K D Q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l c n R j c 3 Y l M j A o N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V y d G N z d i U y M C g 0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Z X J 0 Y 3 N 2 J T I w K D Q p L 0 V y c m 9 y Z X M l M j B y Z W V t c G x h e m F k b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W A h v B m D G 0 a H O K N w c j g s x g A A A A A C A A A A A A A Q Z g A A A A E A A C A A A A A A m T x N h 6 t b V v i B X H K f m H 1 X C 9 N 0 O A H I E u T Q j N p A V e R i J A A A A A A O g A A A A A I A A C A A A A A y y g U p 8 J N k T 5 R a x j y Q Y o A f 6 / a C 7 x 5 Z X V Z + 7 7 K N L C d d d l A A A A A O a R + 1 5 4 W a b k w C E + o c N 5 L z P A 8 p d f z + X n O j 2 z m w P R l M 6 6 m Z 0 R 9 V x + d B J Z B q T + u j Y d 2 J k 2 X 3 8 / C C D n f 4 f u 2 T X 2 x H g f E D Z j P 8 O z Z x i s x V A z + p 1 0 A A A A C t Q H 5 m X T A L l X g u S H 1 q R G G G x P x X t X 2 p 4 6 3 H o L 5 x E + 2 u D D X l f z R j K 5 r p 8 8 a Y b 4 z w T I F h t B G e T 9 e N 7 I P 9 V g z O 9 H 8 + < / D a t a M a s h u p > 
</file>

<file path=customXml/itemProps1.xml><?xml version="1.0" encoding="utf-8"?>
<ds:datastoreItem xmlns:ds="http://schemas.openxmlformats.org/officeDocument/2006/customXml" ds:itemID="{063E05A5-5E0D-4BFD-B8DD-01F27B3910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convertcsv (3)</vt:lpstr>
      <vt:lpstr>Sheet 1</vt:lpstr>
      <vt:lpstr>original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 Murcia</dc:creator>
  <cp:lastModifiedBy>Fran Murcia</cp:lastModifiedBy>
  <dcterms:created xsi:type="dcterms:W3CDTF">2022-07-27T11:19:42Z</dcterms:created>
  <dcterms:modified xsi:type="dcterms:W3CDTF">2022-08-29T10:35:27Z</dcterms:modified>
</cp:coreProperties>
</file>