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FRAN\Desktop\universidad\cuatris\2\ac\"/>
    </mc:Choice>
  </mc:AlternateContent>
  <xr:revisionPtr revIDLastSave="0" documentId="13_ncr:1_{762149D5-8ABC-4577-8E62-F2A6B80509D7}" xr6:coauthVersionLast="45" xr6:coauthVersionMax="45" xr10:uidLastSave="{00000000-0000-0000-0000-000000000000}"/>
  <bookViews>
    <workbookView xWindow="11208" yWindow="3936" windowWidth="10848" windowHeight="8424" xr2:uid="{00000000-000D-0000-FFFF-FFFF00000000}"/>
  </bookViews>
  <sheets>
    <sheet name="Hoja 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1" i="1" l="1"/>
  <c r="I45" i="1"/>
  <c r="I20" i="1"/>
  <c r="D56" i="1"/>
  <c r="D22" i="1"/>
  <c r="E41" i="1" l="1"/>
  <c r="G63" i="1" l="1"/>
  <c r="I25" i="1"/>
  <c r="C50" i="1" l="1"/>
  <c r="C49" i="1"/>
  <c r="I40" i="1"/>
  <c r="I35" i="1"/>
  <c r="I30" i="1"/>
  <c r="E30" i="1"/>
  <c r="D30" i="1" s="1"/>
  <c r="D28" i="1"/>
  <c r="D16" i="1"/>
  <c r="K15" i="1"/>
  <c r="D15" i="1"/>
  <c r="J9" i="1"/>
  <c r="I9" i="1"/>
  <c r="D8" i="1"/>
  <c r="I7" i="1"/>
  <c r="C28" i="1" l="1"/>
</calcChain>
</file>

<file path=xl/sharedStrings.xml><?xml version="1.0" encoding="utf-8"?>
<sst xmlns="http://schemas.openxmlformats.org/spreadsheetml/2006/main" count="185" uniqueCount="105">
  <si>
    <t>Tema 2</t>
  </si>
  <si>
    <t>Tema 4</t>
  </si>
  <si>
    <t>: Input</t>
  </si>
  <si>
    <t>Ciclos y tiempo medio por instruccion</t>
  </si>
  <si>
    <t>----------------------</t>
  </si>
  <si>
    <t>: Output</t>
  </si>
  <si>
    <t>Rendimiento</t>
  </si>
  <si>
    <t>: Intermediary results</t>
  </si>
  <si>
    <t>CPI</t>
  </si>
  <si>
    <t>Ciclos Totales</t>
  </si>
  <si>
    <t>Instrucciones Tot</t>
  </si>
  <si>
    <t>Tiempo</t>
  </si>
  <si>
    <t>T med eje x instruccion</t>
  </si>
  <si>
    <t>CLK</t>
  </si>
  <si>
    <t>Comparativa de velocidad (Acceleracion Rendimiento)</t>
  </si>
  <si>
    <t>T necesario para procesar n tareas (Encauzado)</t>
  </si>
  <si>
    <t>Tiempo X (val mayor)</t>
  </si>
  <si>
    <t>Tiempo Y (val menor)</t>
  </si>
  <si>
    <t xml:space="preserve"> CLK (ms)</t>
  </si>
  <si>
    <t>K</t>
  </si>
  <si>
    <t>N</t>
  </si>
  <si>
    <t>N = Tareas</t>
  </si>
  <si>
    <t>K = Etapas</t>
  </si>
  <si>
    <t>N veces mas rapido (Acceleración M)</t>
  </si>
  <si>
    <t>Tiempo necesario (segundos)</t>
  </si>
  <si>
    <t>% Mas rapido</t>
  </si>
  <si>
    <t>Ganancia</t>
  </si>
  <si>
    <t>Ley de Amhdal, | Accel Global.</t>
  </si>
  <si>
    <t>(Accel Max = 100)</t>
  </si>
  <si>
    <t>Accel. n Veces</t>
  </si>
  <si>
    <t>Frac. Mejorada (%)</t>
  </si>
  <si>
    <t xml:space="preserve">Accel. Mejorada </t>
  </si>
  <si>
    <t>Eficiencia</t>
  </si>
  <si>
    <t>Obleas</t>
  </si>
  <si>
    <t>Dados usables</t>
  </si>
  <si>
    <t>Dados totales</t>
  </si>
  <si>
    <t>Diametro Oblea cm</t>
  </si>
  <si>
    <t>Lado dado cm</t>
  </si>
  <si>
    <t>Productividad</t>
  </si>
  <si>
    <t>Dados perdidos</t>
  </si>
  <si>
    <t>Area dado</t>
  </si>
  <si>
    <t>CLK = Tiempo med x n tareas</t>
  </si>
  <si>
    <t>Ganancia Máxima con Detenciones</t>
  </si>
  <si>
    <t>Tiempo CPU por Instrucciones</t>
  </si>
  <si>
    <t>D</t>
  </si>
  <si>
    <t>I %</t>
  </si>
  <si>
    <t>D = Detenciones</t>
  </si>
  <si>
    <t>% del total</t>
  </si>
  <si>
    <t>Ciclos</t>
  </si>
  <si>
    <t>Carga</t>
  </si>
  <si>
    <t>I = Instrucciones Detenidas en %</t>
  </si>
  <si>
    <t>Almacenamiento</t>
  </si>
  <si>
    <t xml:space="preserve">Ciclos totales sin detenciones </t>
  </si>
  <si>
    <t>Comparaciones</t>
  </si>
  <si>
    <t>Salto</t>
  </si>
  <si>
    <t>Ciclos totales</t>
  </si>
  <si>
    <t>Etapas</t>
  </si>
  <si>
    <t>Ciclo</t>
  </si>
  <si>
    <t>Instrucciones</t>
  </si>
  <si>
    <t>Total instrucciones:</t>
  </si>
  <si>
    <t>CPU Time:</t>
  </si>
  <si>
    <t>: CPI</t>
  </si>
  <si>
    <t>Ciclos totales con detenciones (Comparacion entre ideal)</t>
  </si>
  <si>
    <t>Ideal veces mas rapida</t>
  </si>
  <si>
    <t>Detenciones</t>
  </si>
  <si>
    <t>Instrucciones %</t>
  </si>
  <si>
    <t>Instrucciones Dependientes %</t>
  </si>
  <si>
    <t>Incremento Rendimiento Anual</t>
  </si>
  <si>
    <t>Diferencia anual / Accel</t>
  </si>
  <si>
    <t>N Años Diferencia</t>
  </si>
  <si>
    <t>Rend. Año n</t>
  </si>
  <si>
    <t>Rend. Año Inicio</t>
  </si>
  <si>
    <t>-&gt; Rendimiento</t>
  </si>
  <si>
    <t>-&gt; Tiempo</t>
  </si>
  <si>
    <t>Hz</t>
  </si>
  <si>
    <t>Acc. Máxima??</t>
  </si>
  <si>
    <t>NOTA AC</t>
  </si>
  <si>
    <t>% Parciales</t>
  </si>
  <si>
    <t>% Parcial 1</t>
  </si>
  <si>
    <t>% Parcial 2</t>
  </si>
  <si>
    <t>% Teoria</t>
  </si>
  <si>
    <t xml:space="preserve"> Minimo para 4</t>
  </si>
  <si>
    <t xml:space="preserve">instrucion </t>
  </si>
  <si>
    <t>ciclos</t>
  </si>
  <si>
    <t>sin forwarding</t>
  </si>
  <si>
    <t>con forwarding</t>
  </si>
  <si>
    <t>if</t>
  </si>
  <si>
    <t>id</t>
  </si>
  <si>
    <t>ex</t>
  </si>
  <si>
    <t>m</t>
  </si>
  <si>
    <t>wb</t>
  </si>
  <si>
    <t>-</t>
  </si>
  <si>
    <t>delay slot</t>
  </si>
  <si>
    <t>addi $3, $0, 100</t>
  </si>
  <si>
    <t>add $4, $0, $0</t>
  </si>
  <si>
    <t>Loop: lw $5, 0($1)</t>
  </si>
  <si>
    <t>add $4, $4, $5</t>
  </si>
  <si>
    <t>lw $6, 0($2)</t>
  </si>
  <si>
    <t>sub $4, $4, $6</t>
  </si>
  <si>
    <t>addi $1, $1, 4</t>
  </si>
  <si>
    <t>addi $2, $2, 4</t>
  </si>
  <si>
    <t>addi $3, $3, -1</t>
  </si>
  <si>
    <t>lw $5, 0($1)</t>
  </si>
  <si>
    <t>mips</t>
  </si>
  <si>
    <t>clk 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</si>
</sst>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4A86E8"/>
      <name val="Arial"/>
    </font>
    <font>
      <sz val="10"/>
      <color rgb="FF9900FF"/>
      <name val="Arial"/>
    </font>
    <font>
      <sz val="10"/>
      <color rgb="FF000000"/>
      <name val="Arial"/>
    </font>
    <font>
      <i/>
      <sz val="10"/>
      <color theme="1"/>
      <name val="Arial"/>
    </font>
    <font>
      <b/>
      <i/>
      <sz val="10"/>
      <color theme="1"/>
      <name val="Arial"/>
    </font>
    <font>
      <sz val="13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color rgb="FF000000"/>
      <name val="TimesNewRomanPSMT"/>
    </font>
    <font>
      <sz val="10"/>
      <color theme="4"/>
      <name val="Arial"/>
      <family val="2"/>
    </font>
    <font>
      <u/>
      <sz val="10"/>
      <color theme="4"/>
      <name val="Arial"/>
      <family val="2"/>
    </font>
    <font>
      <sz val="10"/>
      <color theme="1"/>
      <name val="Arial"/>
      <family val="2"/>
    </font>
    <font>
      <u/>
      <sz val="10"/>
      <color rgb="FF000000"/>
      <name val="Arial"/>
      <family val="2"/>
    </font>
    <font>
      <u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8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2" borderId="0" xfId="0" applyFont="1" applyFill="1"/>
    <xf numFmtId="0" fontId="1" fillId="0" borderId="0" xfId="0" applyFont="1" applyAlignment="1"/>
    <xf numFmtId="0" fontId="1" fillId="0" borderId="8" xfId="0" applyFont="1" applyBorder="1"/>
    <xf numFmtId="0" fontId="3" fillId="0" borderId="0" xfId="0" applyFont="1" applyAlignment="1"/>
    <xf numFmtId="0" fontId="4" fillId="0" borderId="0" xfId="0" applyFont="1" applyAlignment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4" fontId="3" fillId="0" borderId="12" xfId="0" applyNumberFormat="1" applyFont="1" applyBorder="1" applyAlignment="1">
      <alignment horizontal="center"/>
    </xf>
    <xf numFmtId="0" fontId="1" fillId="0" borderId="9" xfId="0" applyFont="1" applyBorder="1" applyAlignment="1"/>
    <xf numFmtId="0" fontId="1" fillId="0" borderId="4" xfId="0" applyFont="1" applyBorder="1" applyAlignment="1"/>
    <xf numFmtId="0" fontId="1" fillId="0" borderId="6" xfId="0" applyFont="1" applyBorder="1" applyAlignment="1"/>
    <xf numFmtId="0" fontId="6" fillId="0" borderId="0" xfId="0" applyFont="1" applyAlignment="1"/>
    <xf numFmtId="0" fontId="1" fillId="2" borderId="12" xfId="0" applyFont="1" applyFill="1" applyBorder="1" applyAlignment="1">
      <alignment horizontal="center"/>
    </xf>
    <xf numFmtId="4" fontId="3" fillId="0" borderId="13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4" fontId="3" fillId="0" borderId="12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1" fontId="4" fillId="0" borderId="9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1" fontId="4" fillId="0" borderId="9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1" xfId="0" applyFont="1" applyBorder="1"/>
    <xf numFmtId="0" fontId="1" fillId="0" borderId="5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11" xfId="0" applyFont="1" applyBorder="1" applyAlignment="1"/>
    <xf numFmtId="4" fontId="3" fillId="0" borderId="5" xfId="0" applyNumberFormat="1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8" xfId="0" applyFont="1" applyBorder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7" fillId="0" borderId="6" xfId="0" applyFont="1" applyBorder="1" applyAlignment="1"/>
    <xf numFmtId="0" fontId="1" fillId="0" borderId="8" xfId="0" applyFont="1" applyBorder="1" applyAlignment="1"/>
    <xf numFmtId="0" fontId="1" fillId="0" borderId="12" xfId="0" applyFont="1" applyBorder="1"/>
    <xf numFmtId="0" fontId="1" fillId="0" borderId="7" xfId="0" applyFont="1" applyBorder="1"/>
    <xf numFmtId="0" fontId="8" fillId="0" borderId="0" xfId="0" applyFont="1" applyAlignment="1">
      <alignment horizontal="left" wrapText="1"/>
    </xf>
    <xf numFmtId="0" fontId="1" fillId="0" borderId="0" xfId="0" applyFont="1" applyFill="1" applyBorder="1" applyAlignment="1"/>
    <xf numFmtId="0" fontId="1" fillId="0" borderId="5" xfId="0" applyFont="1" applyBorder="1" applyAlignment="1">
      <alignment horizontal="left"/>
    </xf>
    <xf numFmtId="0" fontId="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Font="1" applyBorder="1" applyAlignment="1"/>
    <xf numFmtId="0" fontId="1" fillId="0" borderId="14" xfId="0" applyFont="1" applyBorder="1"/>
    <xf numFmtId="0" fontId="13" fillId="4" borderId="0" xfId="0" applyFont="1" applyFill="1" applyAlignment="1">
      <alignment horizontal="center"/>
    </xf>
    <xf numFmtId="0" fontId="11" fillId="5" borderId="0" xfId="0" applyNumberFormat="1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12" fillId="6" borderId="0" xfId="0" applyFont="1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2" fontId="12" fillId="4" borderId="0" xfId="0" applyNumberFormat="1" applyFont="1" applyFill="1" applyAlignment="1">
      <alignment horizontal="center"/>
    </xf>
    <xf numFmtId="0" fontId="0" fillId="0" borderId="15" xfId="0" applyFont="1" applyBorder="1" applyAlignment="1"/>
    <xf numFmtId="0" fontId="0" fillId="8" borderId="15" xfId="0" applyFont="1" applyFill="1" applyBorder="1" applyAlignment="1">
      <alignment horizontal="center"/>
    </xf>
    <xf numFmtId="0" fontId="9" fillId="8" borderId="15" xfId="0" applyFont="1" applyFill="1" applyBorder="1" applyAlignment="1">
      <alignment horizontal="center"/>
    </xf>
    <xf numFmtId="0" fontId="14" fillId="9" borderId="15" xfId="0" applyFont="1" applyFill="1" applyBorder="1" applyAlignment="1"/>
    <xf numFmtId="49" fontId="15" fillId="7" borderId="15" xfId="0" applyNumberFormat="1" applyFont="1" applyFill="1" applyBorder="1" applyAlignment="1">
      <alignment horizontal="center"/>
    </xf>
    <xf numFmtId="49" fontId="16" fillId="7" borderId="15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7" xfId="0" applyFont="1" applyBorder="1" applyAlignment="1">
      <alignment horizontal="center"/>
    </xf>
    <xf numFmtId="0" fontId="2" fillId="0" borderId="7" xfId="0" applyFont="1" applyBorder="1"/>
    <xf numFmtId="0" fontId="1" fillId="0" borderId="12" xfId="0" applyFont="1" applyBorder="1" applyAlignment="1"/>
    <xf numFmtId="0" fontId="2" fillId="0" borderId="11" xfId="0" applyFont="1" applyBorder="1"/>
    <xf numFmtId="0" fontId="1" fillId="0" borderId="10" xfId="0" applyFont="1" applyBorder="1" applyAlignment="1">
      <alignment horizontal="center"/>
    </xf>
    <xf numFmtId="0" fontId="2" fillId="0" borderId="10" xfId="0" applyFont="1" applyBorder="1"/>
    <xf numFmtId="0" fontId="1" fillId="0" borderId="1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8" borderId="15" xfId="0" applyFont="1" applyFill="1" applyBorder="1" applyAlignment="1">
      <alignment horizontal="center"/>
    </xf>
    <xf numFmtId="0" fontId="0" fillId="8" borderId="15" xfId="0" applyFont="1" applyFill="1" applyBorder="1" applyAlignment="1">
      <alignment horizontal="center"/>
    </xf>
    <xf numFmtId="0" fontId="0" fillId="0" borderId="0" xfId="0"/>
    <xf numFmtId="0" fontId="17" fillId="0" borderId="1" xfId="0" applyFont="1" applyBorder="1" applyAlignment="1">
      <alignment horizontal="center"/>
    </xf>
    <xf numFmtId="0" fontId="17" fillId="0" borderId="4" xfId="0" applyFont="1" applyBorder="1"/>
    <xf numFmtId="0" fontId="17" fillId="0" borderId="6" xfId="0" applyFont="1" applyBorder="1"/>
    <xf numFmtId="0" fontId="18" fillId="0" borderId="0" xfId="0" applyFont="1" applyAlignment="1"/>
    <xf numFmtId="0" fontId="17" fillId="0" borderId="1" xfId="0" applyFont="1" applyBorder="1" applyAlignment="1"/>
    <xf numFmtId="10" fontId="3" fillId="0" borderId="12" xfId="1" applyNumberFormat="1" applyFont="1" applyBorder="1" applyAlignment="1">
      <alignment horizontal="center"/>
    </xf>
    <xf numFmtId="0" fontId="19" fillId="0" borderId="5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47625</xdr:colOff>
      <xdr:row>41</xdr:row>
      <xdr:rowOff>28575</xdr:rowOff>
    </xdr:from>
    <xdr:ext cx="4486275" cy="466725"/>
    <xdr:pic>
      <xdr:nvPicPr>
        <xdr:cNvPr id="2" name="image3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390525</xdr:colOff>
      <xdr:row>21</xdr:row>
      <xdr:rowOff>161925</xdr:rowOff>
    </xdr:from>
    <xdr:ext cx="4324350" cy="1647825"/>
    <xdr:pic>
      <xdr:nvPicPr>
        <xdr:cNvPr id="3" name="image5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361950</xdr:colOff>
      <xdr:row>32</xdr:row>
      <xdr:rowOff>9525</xdr:rowOff>
    </xdr:from>
    <xdr:ext cx="7419975" cy="466725"/>
    <xdr:pic>
      <xdr:nvPicPr>
        <xdr:cNvPr id="4" name="image2.png" title="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390525</xdr:colOff>
      <xdr:row>18</xdr:row>
      <xdr:rowOff>19050</xdr:rowOff>
    </xdr:from>
    <xdr:ext cx="6105525" cy="352425"/>
    <xdr:pic>
      <xdr:nvPicPr>
        <xdr:cNvPr id="5" name="image1.png" title="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342900</xdr:colOff>
      <xdr:row>38</xdr:row>
      <xdr:rowOff>9525</xdr:rowOff>
    </xdr:from>
    <xdr:ext cx="9515475" cy="323850"/>
    <xdr:pic>
      <xdr:nvPicPr>
        <xdr:cNvPr id="6" name="image6.png" title="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371475</xdr:colOff>
      <xdr:row>41</xdr:row>
      <xdr:rowOff>76200</xdr:rowOff>
    </xdr:from>
    <xdr:ext cx="4086225" cy="1866900"/>
    <xdr:pic>
      <xdr:nvPicPr>
        <xdr:cNvPr id="7" name="image4.png" title="Imagen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B2:P73"/>
  <sheetViews>
    <sheetView tabSelected="1" topLeftCell="C16" zoomScaleNormal="100" workbookViewId="0">
      <selection activeCell="D37" sqref="D37"/>
    </sheetView>
  </sheetViews>
  <sheetFormatPr baseColWidth="10" defaultColWidth="14.44140625" defaultRowHeight="15.75" customHeight="1"/>
  <cols>
    <col min="2" max="2" width="12.33203125" customWidth="1"/>
    <col min="3" max="3" width="22" customWidth="1"/>
    <col min="4" max="4" width="19.5546875" customWidth="1"/>
    <col min="5" max="5" width="19.44140625" customWidth="1"/>
    <col min="6" max="6" width="16.44140625" customWidth="1"/>
    <col min="9" max="9" width="40.33203125" customWidth="1"/>
    <col min="11" max="11" width="25.6640625" customWidth="1"/>
    <col min="12" max="12" width="29.109375" customWidth="1"/>
    <col min="13" max="13" width="17.44140625" customWidth="1"/>
  </cols>
  <sheetData>
    <row r="2" spans="2:16" ht="13.2">
      <c r="B2" s="77" t="s">
        <v>0</v>
      </c>
      <c r="C2" s="78"/>
      <c r="D2" s="78"/>
      <c r="E2" s="78"/>
      <c r="F2" s="78"/>
      <c r="G2" s="79"/>
      <c r="H2" s="77" t="s">
        <v>1</v>
      </c>
      <c r="I2" s="78"/>
      <c r="J2" s="78"/>
      <c r="K2" s="78"/>
      <c r="L2" s="78"/>
      <c r="M2" s="79"/>
    </row>
    <row r="3" spans="2:16" ht="13.2">
      <c r="B3" s="2"/>
      <c r="H3" s="3"/>
      <c r="M3" s="4"/>
      <c r="O3" s="5"/>
      <c r="P3" s="6" t="s">
        <v>2</v>
      </c>
    </row>
    <row r="4" spans="2:16" ht="13.2">
      <c r="B4" s="3"/>
      <c r="H4" s="3"/>
      <c r="I4" s="80" t="s">
        <v>3</v>
      </c>
      <c r="J4" s="81"/>
      <c r="K4" s="81"/>
      <c r="L4" s="81"/>
      <c r="M4" s="7"/>
      <c r="O4" s="8" t="s">
        <v>4</v>
      </c>
      <c r="P4" s="6" t="s">
        <v>5</v>
      </c>
    </row>
    <row r="5" spans="2:16" ht="13.2">
      <c r="B5" s="3"/>
      <c r="C5" s="80" t="s">
        <v>6</v>
      </c>
      <c r="D5" s="81"/>
      <c r="E5" s="81"/>
      <c r="F5" s="81"/>
      <c r="H5" s="3"/>
      <c r="M5" s="7"/>
      <c r="O5" s="9" t="s">
        <v>4</v>
      </c>
      <c r="P5" s="6" t="s">
        <v>7</v>
      </c>
    </row>
    <row r="6" spans="2:16" ht="13.2">
      <c r="B6" s="3"/>
      <c r="H6" s="3"/>
      <c r="I6" s="10" t="s">
        <v>8</v>
      </c>
      <c r="J6" s="11" t="s">
        <v>9</v>
      </c>
      <c r="K6" s="12" t="s">
        <v>10</v>
      </c>
      <c r="M6" s="7"/>
    </row>
    <row r="7" spans="2:16" ht="13.2">
      <c r="B7" s="3"/>
      <c r="D7" s="13" t="s">
        <v>6</v>
      </c>
      <c r="E7" s="14" t="s">
        <v>11</v>
      </c>
      <c r="H7" s="3"/>
      <c r="I7" s="15">
        <f>J7/K7</f>
        <v>1.2</v>
      </c>
      <c r="J7" s="16">
        <v>6</v>
      </c>
      <c r="K7" s="17">
        <v>5</v>
      </c>
      <c r="M7" s="7"/>
    </row>
    <row r="8" spans="2:16" ht="13.2">
      <c r="B8" s="3"/>
      <c r="D8" s="18">
        <f>1/E8</f>
        <v>0.2040816326530612</v>
      </c>
      <c r="E8" s="17">
        <v>4.9000000000000004</v>
      </c>
      <c r="H8" s="3"/>
      <c r="I8" s="19" t="s">
        <v>12</v>
      </c>
      <c r="J8" s="11" t="s">
        <v>8</v>
      </c>
      <c r="K8" s="14" t="s">
        <v>13</v>
      </c>
      <c r="M8" s="7"/>
    </row>
    <row r="9" spans="2:16" ht="13.2">
      <c r="B9" s="3"/>
      <c r="H9" s="3"/>
      <c r="I9" s="15">
        <f>J9*K9</f>
        <v>1.08</v>
      </c>
      <c r="J9" s="16">
        <f>I7</f>
        <v>1.2</v>
      </c>
      <c r="K9" s="17">
        <v>0.9</v>
      </c>
      <c r="M9" s="7"/>
      <c r="N9" s="6"/>
    </row>
    <row r="10" spans="2:16" ht="13.2">
      <c r="B10" s="3"/>
      <c r="H10" s="3"/>
      <c r="M10" s="7"/>
    </row>
    <row r="11" spans="2:16" ht="13.2">
      <c r="B11" s="3"/>
      <c r="C11" s="80" t="s">
        <v>14</v>
      </c>
      <c r="D11" s="81"/>
      <c r="E11" s="81"/>
      <c r="F11" s="81"/>
      <c r="H11" s="3"/>
      <c r="I11" s="80" t="s">
        <v>15</v>
      </c>
      <c r="J11" s="81"/>
      <c r="K11" s="81"/>
      <c r="M11" s="7"/>
    </row>
    <row r="12" spans="2:16" ht="13.2">
      <c r="B12" s="3"/>
      <c r="H12" s="3"/>
      <c r="M12" s="7"/>
    </row>
    <row r="13" spans="2:16" ht="13.2">
      <c r="B13" s="3"/>
      <c r="D13" s="20" t="s">
        <v>16</v>
      </c>
      <c r="E13" s="21" t="s">
        <v>17</v>
      </c>
      <c r="H13" s="3"/>
      <c r="I13" s="13" t="s">
        <v>18</v>
      </c>
      <c r="J13" s="11" t="s">
        <v>19</v>
      </c>
      <c r="K13" s="14" t="s">
        <v>20</v>
      </c>
      <c r="L13" s="22" t="s">
        <v>21</v>
      </c>
      <c r="M13" s="7"/>
    </row>
    <row r="14" spans="2:16" ht="13.2">
      <c r="B14" s="3"/>
      <c r="D14" s="23">
        <v>5.69</v>
      </c>
      <c r="E14" s="17">
        <v>1.35</v>
      </c>
      <c r="H14" s="3"/>
      <c r="I14" s="23">
        <v>100</v>
      </c>
      <c r="J14" s="16">
        <v>10</v>
      </c>
      <c r="K14" s="17">
        <v>1</v>
      </c>
      <c r="L14" s="22" t="s">
        <v>22</v>
      </c>
      <c r="M14" s="7"/>
    </row>
    <row r="15" spans="2:16" ht="13.2">
      <c r="B15" s="3"/>
      <c r="D15" s="24">
        <f>D14/E14</f>
        <v>4.2148148148148152</v>
      </c>
      <c r="E15" s="95" t="s">
        <v>23</v>
      </c>
      <c r="F15" s="79"/>
      <c r="H15" s="3"/>
      <c r="I15" s="77" t="s">
        <v>24</v>
      </c>
      <c r="J15" s="79"/>
      <c r="K15" s="15">
        <f>J14*(I14/100) + (K14-1)*(I14/100)</f>
        <v>10</v>
      </c>
      <c r="M15" s="7"/>
    </row>
    <row r="16" spans="2:16" ht="13.2">
      <c r="B16" s="3"/>
      <c r="D16" s="25">
        <f>100 * ((D14-E14) / E14)</f>
        <v>321.48148148148141</v>
      </c>
      <c r="E16" s="82" t="s">
        <v>25</v>
      </c>
      <c r="F16" s="83"/>
      <c r="H16" s="3"/>
      <c r="M16" s="7"/>
    </row>
    <row r="17" spans="2:13" ht="13.2">
      <c r="B17" s="3"/>
      <c r="H17" s="3"/>
      <c r="I17" s="80" t="s">
        <v>26</v>
      </c>
      <c r="J17" s="81"/>
      <c r="K17" s="81"/>
      <c r="L17" s="81"/>
      <c r="M17" s="7"/>
    </row>
    <row r="18" spans="2:13" ht="13.2">
      <c r="B18" s="3"/>
      <c r="H18" s="3"/>
      <c r="M18" s="7"/>
    </row>
    <row r="19" spans="2:13" ht="13.2">
      <c r="B19" s="3"/>
      <c r="C19" s="80" t="s">
        <v>27</v>
      </c>
      <c r="D19" s="81"/>
      <c r="E19" s="81"/>
      <c r="F19" s="81"/>
      <c r="H19" s="3"/>
      <c r="I19" s="13" t="s">
        <v>26</v>
      </c>
      <c r="J19" s="11" t="s">
        <v>19</v>
      </c>
      <c r="K19" s="14" t="s">
        <v>20</v>
      </c>
      <c r="L19" s="22" t="s">
        <v>21</v>
      </c>
      <c r="M19" s="7"/>
    </row>
    <row r="20" spans="2:13" ht="13.2">
      <c r="B20" s="3"/>
      <c r="H20" s="3"/>
      <c r="I20" s="26">
        <f>(K20 * J20) / (J20 + (K20 - 1))</f>
        <v>3.883495145631068</v>
      </c>
      <c r="J20" s="16">
        <v>4</v>
      </c>
      <c r="K20" s="17">
        <v>100</v>
      </c>
      <c r="L20" s="22" t="s">
        <v>22</v>
      </c>
      <c r="M20" s="7"/>
    </row>
    <row r="21" spans="2:13" ht="13.2">
      <c r="B21" s="3"/>
      <c r="C21" s="27" t="s">
        <v>28</v>
      </c>
      <c r="D21" s="1" t="s">
        <v>29</v>
      </c>
      <c r="E21" s="20" t="s">
        <v>30</v>
      </c>
      <c r="F21" s="21" t="s">
        <v>31</v>
      </c>
      <c r="G21" s="59" t="s">
        <v>75</v>
      </c>
      <c r="H21" s="60">
        <v>100</v>
      </c>
      <c r="I21" s="84"/>
      <c r="J21" s="85"/>
      <c r="K21" s="28"/>
      <c r="M21" s="7"/>
    </row>
    <row r="22" spans="2:13" ht="13.2">
      <c r="B22" s="3"/>
      <c r="D22" s="29">
        <f>1 / ((1 - (E22/100)) + ((E22/100) / F22))</f>
        <v>1.0869565217391304</v>
      </c>
      <c r="E22" s="23">
        <v>10</v>
      </c>
      <c r="F22" s="17">
        <v>5</v>
      </c>
      <c r="H22" s="3"/>
      <c r="I22" s="80" t="s">
        <v>32</v>
      </c>
      <c r="J22" s="81"/>
      <c r="K22" s="81"/>
      <c r="L22" s="81"/>
      <c r="M22" s="7"/>
    </row>
    <row r="23" spans="2:13" ht="13.2">
      <c r="B23" s="3"/>
      <c r="H23" s="3"/>
      <c r="M23" s="7"/>
    </row>
    <row r="24" spans="2:13" ht="13.2">
      <c r="B24" s="3"/>
      <c r="H24" s="3"/>
      <c r="I24" s="13" t="s">
        <v>32</v>
      </c>
      <c r="J24" s="11" t="s">
        <v>19</v>
      </c>
      <c r="K24" s="14" t="s">
        <v>20</v>
      </c>
      <c r="L24" s="22" t="s">
        <v>21</v>
      </c>
      <c r="M24" s="7"/>
    </row>
    <row r="25" spans="2:13" ht="13.2">
      <c r="B25" s="3"/>
      <c r="C25" s="80" t="s">
        <v>33</v>
      </c>
      <c r="D25" s="81"/>
      <c r="E25" s="81"/>
      <c r="F25" s="81"/>
      <c r="H25" s="3"/>
      <c r="I25" s="96">
        <f>K25 / (J25 + (K25 - 1))</f>
        <v>0.970873786407767</v>
      </c>
      <c r="J25" s="16">
        <v>4</v>
      </c>
      <c r="K25" s="17">
        <v>100</v>
      </c>
      <c r="L25" s="22" t="s">
        <v>22</v>
      </c>
      <c r="M25" s="7"/>
    </row>
    <row r="26" spans="2:13" ht="13.2">
      <c r="B26" s="3"/>
      <c r="G26" s="7"/>
      <c r="M26" s="7"/>
    </row>
    <row r="27" spans="2:13" ht="13.2">
      <c r="B27" s="3"/>
      <c r="C27" s="10" t="s">
        <v>34</v>
      </c>
      <c r="D27" s="10" t="s">
        <v>35</v>
      </c>
      <c r="E27" s="20" t="s">
        <v>36</v>
      </c>
      <c r="F27" s="14" t="s">
        <v>37</v>
      </c>
      <c r="G27" s="7"/>
      <c r="H27" s="3"/>
      <c r="I27" s="80" t="s">
        <v>38</v>
      </c>
      <c r="J27" s="81"/>
      <c r="K27" s="81"/>
      <c r="L27" s="81"/>
      <c r="M27" s="7"/>
    </row>
    <row r="28" spans="2:13" ht="13.2">
      <c r="B28" s="3"/>
      <c r="C28" s="30" t="e">
        <f ca="1">D28 - D30</f>
        <v>#NAME?</v>
      </c>
      <c r="D28" s="31" t="e">
        <f ca="1">(PI() * POW(E28 / 2, 2)) / E30</f>
        <v>#NAME?</v>
      </c>
      <c r="E28" s="23">
        <v>30</v>
      </c>
      <c r="F28" s="17">
        <v>1</v>
      </c>
      <c r="G28" s="7"/>
      <c r="H28" s="3"/>
      <c r="M28" s="7"/>
    </row>
    <row r="29" spans="2:13" ht="13.2">
      <c r="B29" s="3"/>
      <c r="D29" s="10" t="s">
        <v>39</v>
      </c>
      <c r="E29" s="86" t="s">
        <v>40</v>
      </c>
      <c r="F29" s="83"/>
      <c r="G29" s="7"/>
      <c r="H29" s="3"/>
      <c r="I29" s="13" t="s">
        <v>38</v>
      </c>
      <c r="J29" s="11" t="s">
        <v>32</v>
      </c>
      <c r="K29" s="11" t="s">
        <v>13</v>
      </c>
      <c r="L29" s="33" t="s">
        <v>41</v>
      </c>
      <c r="M29" s="7"/>
    </row>
    <row r="30" spans="2:13" ht="13.2">
      <c r="B30" s="3"/>
      <c r="D30" s="34">
        <f>(PI() * E28) / SQRT(2 * E30)</f>
        <v>66.643244072375481</v>
      </c>
      <c r="E30" s="87">
        <f>F28*F28</f>
        <v>1</v>
      </c>
      <c r="F30" s="79"/>
      <c r="G30" s="7"/>
      <c r="H30" s="3"/>
      <c r="I30" s="18">
        <f>J30/K30</f>
        <v>9.6999999999999993</v>
      </c>
      <c r="J30" s="16">
        <v>0.97</v>
      </c>
      <c r="K30" s="17">
        <v>0.1</v>
      </c>
      <c r="L30" t="s">
        <v>74</v>
      </c>
      <c r="M30" s="7"/>
    </row>
    <row r="31" spans="2:13" ht="13.2">
      <c r="B31" s="35"/>
      <c r="G31" s="7"/>
      <c r="H31" s="3"/>
      <c r="M31" s="7"/>
    </row>
    <row r="32" spans="2:13" ht="13.2">
      <c r="B32" s="35"/>
      <c r="G32" s="7"/>
      <c r="H32" s="3"/>
      <c r="I32" s="80" t="s">
        <v>42</v>
      </c>
      <c r="J32" s="81"/>
      <c r="K32" s="81"/>
      <c r="L32" s="81"/>
      <c r="M32" s="7"/>
    </row>
    <row r="33" spans="2:13" ht="13.2">
      <c r="B33" s="35"/>
      <c r="C33" s="80" t="s">
        <v>43</v>
      </c>
      <c r="D33" s="81"/>
      <c r="E33" s="81"/>
      <c r="F33" s="81"/>
      <c r="G33" s="7"/>
      <c r="I33" s="36"/>
      <c r="J33" s="36"/>
      <c r="K33" s="36"/>
      <c r="M33" s="7"/>
    </row>
    <row r="34" spans="2:13" ht="13.2">
      <c r="B34" s="3"/>
      <c r="G34" s="7"/>
      <c r="H34" s="3"/>
      <c r="I34" s="13" t="s">
        <v>26</v>
      </c>
      <c r="J34" s="11" t="s">
        <v>19</v>
      </c>
      <c r="K34" s="11" t="s">
        <v>44</v>
      </c>
      <c r="L34" s="14" t="s">
        <v>45</v>
      </c>
      <c r="M34" s="22" t="s">
        <v>46</v>
      </c>
    </row>
    <row r="35" spans="2:13" ht="13.2">
      <c r="B35" s="3"/>
      <c r="C35" s="37"/>
      <c r="D35" s="11" t="s">
        <v>47</v>
      </c>
      <c r="E35" s="13" t="s">
        <v>48</v>
      </c>
      <c r="F35" s="3"/>
      <c r="G35" s="7"/>
      <c r="H35" s="3"/>
      <c r="I35" s="18">
        <f>J35 / (K35 + (L35 / 100))</f>
        <v>4.7619047619047619</v>
      </c>
      <c r="J35" s="16">
        <v>5</v>
      </c>
      <c r="K35" s="16">
        <v>1</v>
      </c>
      <c r="L35" s="17">
        <v>5</v>
      </c>
      <c r="M35" s="22" t="s">
        <v>22</v>
      </c>
    </row>
    <row r="36" spans="2:13" ht="13.2">
      <c r="B36" s="3"/>
      <c r="C36" s="97" t="s">
        <v>49</v>
      </c>
      <c r="D36" s="39">
        <v>20</v>
      </c>
      <c r="E36" s="40">
        <v>1</v>
      </c>
      <c r="F36" s="3"/>
      <c r="G36" s="7"/>
      <c r="H36" s="3"/>
      <c r="M36" s="22" t="s">
        <v>50</v>
      </c>
    </row>
    <row r="37" spans="2:13" ht="13.2">
      <c r="B37" s="3"/>
      <c r="C37" s="38" t="s">
        <v>51</v>
      </c>
      <c r="D37" s="39">
        <v>20</v>
      </c>
      <c r="E37" s="40">
        <v>3</v>
      </c>
      <c r="F37" s="3"/>
      <c r="G37" s="7"/>
      <c r="H37" s="3"/>
      <c r="I37" s="80" t="s">
        <v>52</v>
      </c>
      <c r="J37" s="81"/>
      <c r="K37" s="81"/>
      <c r="L37" s="81"/>
      <c r="M37" s="7"/>
    </row>
    <row r="38" spans="2:13" ht="13.2">
      <c r="B38" s="3"/>
      <c r="C38" s="38" t="s">
        <v>53</v>
      </c>
      <c r="D38" s="39">
        <v>15</v>
      </c>
      <c r="E38" s="40">
        <v>2</v>
      </c>
      <c r="F38" s="3"/>
      <c r="G38" s="7"/>
      <c r="H38" s="3"/>
      <c r="I38" s="36"/>
      <c r="J38" s="36"/>
      <c r="K38" s="36"/>
      <c r="L38" s="36"/>
      <c r="M38" s="7"/>
    </row>
    <row r="39" spans="2:13" ht="13.2">
      <c r="B39" s="3"/>
      <c r="C39" s="38" t="s">
        <v>54</v>
      </c>
      <c r="D39" s="39">
        <v>25</v>
      </c>
      <c r="E39" s="40">
        <v>2</v>
      </c>
      <c r="F39" s="41"/>
      <c r="G39" s="7"/>
      <c r="H39" s="3"/>
      <c r="I39" s="13" t="s">
        <v>55</v>
      </c>
      <c r="J39" s="11" t="s">
        <v>56</v>
      </c>
      <c r="K39" s="11" t="s">
        <v>57</v>
      </c>
      <c r="L39" s="14" t="s">
        <v>58</v>
      </c>
      <c r="M39" s="7"/>
    </row>
    <row r="40" spans="2:13" ht="13.2">
      <c r="B40" s="3"/>
      <c r="C40" s="20" t="s">
        <v>59</v>
      </c>
      <c r="D40" s="42">
        <v>100</v>
      </c>
      <c r="E40" s="43">
        <v>9</v>
      </c>
      <c r="F40" s="44" t="s">
        <v>13</v>
      </c>
      <c r="G40" s="7"/>
      <c r="H40" s="3"/>
      <c r="I40" s="45">
        <f>(J40*K40)+L40-1</f>
        <v>11</v>
      </c>
      <c r="J40" s="16">
        <v>10</v>
      </c>
      <c r="K40" s="16">
        <v>1</v>
      </c>
      <c r="L40" s="17">
        <v>2</v>
      </c>
      <c r="M40" s="7"/>
    </row>
    <row r="41" spans="2:13" ht="13.2">
      <c r="B41" s="3"/>
      <c r="C41" s="32" t="s">
        <v>60</v>
      </c>
      <c r="D41" s="46">
        <f>D40 * E41 * E40</f>
        <v>1440</v>
      </c>
      <c r="E41" s="47">
        <f>(D36/100)*E36 + (D37/100)*E37 + (D38/100)*E38 + (D39/100)*E39</f>
        <v>1.6</v>
      </c>
      <c r="F41" s="48" t="s">
        <v>61</v>
      </c>
      <c r="G41" s="7"/>
      <c r="H41" s="3"/>
      <c r="M41" s="7"/>
    </row>
    <row r="42" spans="2:13" ht="13.2">
      <c r="B42" s="3"/>
      <c r="C42" s="36"/>
      <c r="D42" s="36"/>
      <c r="E42" s="36"/>
      <c r="G42" s="7"/>
      <c r="H42" s="3"/>
      <c r="I42" s="80" t="s">
        <v>62</v>
      </c>
      <c r="J42" s="81"/>
      <c r="K42" s="81"/>
      <c r="L42" s="81"/>
      <c r="M42" s="7"/>
    </row>
    <row r="43" spans="2:13" ht="13.2">
      <c r="B43" s="3"/>
      <c r="C43" s="36"/>
      <c r="D43" s="36"/>
      <c r="E43" s="36"/>
      <c r="G43" s="7"/>
      <c r="H43" s="3"/>
      <c r="I43" s="36"/>
      <c r="J43" s="36"/>
      <c r="K43" s="36"/>
      <c r="L43" s="36"/>
      <c r="M43" s="7"/>
    </row>
    <row r="44" spans="2:13" ht="13.2">
      <c r="B44" s="3"/>
      <c r="G44" s="7"/>
      <c r="I44" s="13" t="s">
        <v>63</v>
      </c>
      <c r="J44" s="11" t="s">
        <v>64</v>
      </c>
      <c r="K44" s="11" t="s">
        <v>65</v>
      </c>
      <c r="L44" s="14" t="s">
        <v>66</v>
      </c>
      <c r="M44" s="7"/>
    </row>
    <row r="45" spans="2:13" ht="13.2">
      <c r="B45" s="3"/>
      <c r="G45" s="7"/>
      <c r="I45" s="45">
        <f>1 + (J45 * ((L45 / 100) * (K45 / 100)))</f>
        <v>1.091</v>
      </c>
      <c r="J45" s="16">
        <v>1</v>
      </c>
      <c r="K45" s="16">
        <v>14</v>
      </c>
      <c r="L45" s="17">
        <v>65</v>
      </c>
      <c r="M45" s="7"/>
    </row>
    <row r="46" spans="2:13" ht="13.2">
      <c r="B46" s="3"/>
      <c r="C46" s="80" t="s">
        <v>67</v>
      </c>
      <c r="D46" s="81"/>
      <c r="E46" s="81"/>
      <c r="F46" s="81"/>
      <c r="G46" s="7"/>
      <c r="M46" s="7"/>
    </row>
    <row r="47" spans="2:13" ht="13.2">
      <c r="B47" s="3"/>
      <c r="C47" s="36"/>
      <c r="D47" s="36"/>
      <c r="E47" s="36"/>
      <c r="F47" s="36"/>
      <c r="G47" s="7"/>
      <c r="M47" s="7"/>
    </row>
    <row r="48" spans="2:13" ht="13.2">
      <c r="B48" s="3"/>
      <c r="C48" s="13" t="s">
        <v>68</v>
      </c>
      <c r="D48" s="11" t="s">
        <v>69</v>
      </c>
      <c r="E48" s="11" t="s">
        <v>70</v>
      </c>
      <c r="F48" s="14" t="s">
        <v>71</v>
      </c>
      <c r="G48" s="7"/>
      <c r="M48" s="7"/>
    </row>
    <row r="49" spans="2:13" ht="13.2">
      <c r="B49" s="3"/>
      <c r="C49" s="49">
        <f>(E49/F49) ^ (1/D49)</f>
        <v>1.419316099567107</v>
      </c>
      <c r="D49" s="39">
        <v>2</v>
      </c>
      <c r="E49" s="39">
        <v>1351.5</v>
      </c>
      <c r="F49" s="50">
        <v>670.9</v>
      </c>
      <c r="G49" s="51" t="s">
        <v>72</v>
      </c>
      <c r="M49" s="7"/>
    </row>
    <row r="50" spans="2:13" ht="13.2">
      <c r="B50" s="3"/>
      <c r="C50" s="29">
        <f>(F50/E50)^(1/D50)</f>
        <v>0.69658153412583312</v>
      </c>
      <c r="D50" s="52">
        <v>2</v>
      </c>
      <c r="E50" s="52">
        <v>1421.4</v>
      </c>
      <c r="F50" s="53">
        <v>689.7</v>
      </c>
      <c r="G50" s="54" t="s">
        <v>73</v>
      </c>
      <c r="M50" s="7"/>
    </row>
    <row r="51" spans="2:13" ht="13.2">
      <c r="B51" s="3"/>
      <c r="G51" s="7"/>
      <c r="M51" s="7"/>
    </row>
    <row r="52" spans="2:13" ht="13.2">
      <c r="B52" s="3"/>
      <c r="G52" s="55"/>
      <c r="M52" s="7"/>
    </row>
    <row r="53" spans="2:13" ht="13.2">
      <c r="B53" s="56"/>
      <c r="C53" s="57"/>
      <c r="D53" s="57" t="s">
        <v>103</v>
      </c>
      <c r="E53" s="57"/>
      <c r="F53" s="57"/>
      <c r="G53" s="64"/>
      <c r="H53" s="57"/>
      <c r="I53" s="57"/>
      <c r="J53" s="57"/>
      <c r="K53" s="57"/>
      <c r="L53" s="57"/>
      <c r="M53" s="37"/>
    </row>
    <row r="54" spans="2:13" ht="13.2">
      <c r="C54" s="90"/>
      <c r="D54" s="90"/>
      <c r="E54" s="90"/>
      <c r="F54" s="90"/>
    </row>
    <row r="55" spans="2:13" ht="15.75" customHeight="1">
      <c r="C55" s="27" t="s">
        <v>28</v>
      </c>
      <c r="D55" s="91" t="s">
        <v>103</v>
      </c>
      <c r="E55" s="92" t="s">
        <v>8</v>
      </c>
      <c r="F55" s="93" t="s">
        <v>104</v>
      </c>
    </row>
    <row r="56" spans="2:13" ht="15.75" customHeight="1">
      <c r="C56" s="90"/>
      <c r="D56" s="29">
        <f>F56/E56</f>
        <v>200</v>
      </c>
      <c r="E56" s="23">
        <v>1.6</v>
      </c>
      <c r="F56" s="17">
        <v>320</v>
      </c>
    </row>
    <row r="57" spans="2:13" ht="15.75" customHeight="1">
      <c r="H57" s="94"/>
      <c r="I57" s="94"/>
    </row>
    <row r="60" spans="2:13" ht="15.75" customHeight="1">
      <c r="G60" s="63"/>
      <c r="H60" s="61"/>
    </row>
    <row r="61" spans="2:13" ht="15.75" customHeight="1">
      <c r="D61" s="67" t="s">
        <v>77</v>
      </c>
      <c r="E61" s="67" t="s">
        <v>78</v>
      </c>
      <c r="F61" s="67" t="s">
        <v>79</v>
      </c>
      <c r="G61" s="68" t="s">
        <v>80</v>
      </c>
    </row>
    <row r="62" spans="2:13" ht="15.75" customHeight="1">
      <c r="D62" s="66">
        <v>0.3</v>
      </c>
      <c r="E62" s="66">
        <v>0.4</v>
      </c>
      <c r="F62" s="66">
        <v>0.6</v>
      </c>
      <c r="G62" s="66">
        <v>0.7</v>
      </c>
    </row>
    <row r="63" spans="2:13" ht="15.75" customHeight="1">
      <c r="D63" s="69" t="s">
        <v>76</v>
      </c>
      <c r="E63" s="65">
        <v>10</v>
      </c>
      <c r="F63" s="65">
        <v>6.5</v>
      </c>
      <c r="G63" s="70">
        <f>(4-(E63*E62+F63*F62)*D62)/G62</f>
        <v>2.3285714285714287</v>
      </c>
      <c r="H63" s="62" t="s">
        <v>81</v>
      </c>
    </row>
    <row r="66" spans="5:6" ht="15.75" customHeight="1">
      <c r="E66" s="58"/>
      <c r="F66" s="58"/>
    </row>
    <row r="67" spans="5:6" ht="15.75" customHeight="1">
      <c r="E67" s="58"/>
      <c r="F67" s="58"/>
    </row>
    <row r="68" spans="5:6" ht="15.75" customHeight="1">
      <c r="E68" s="58"/>
      <c r="F68" s="58"/>
    </row>
    <row r="69" spans="5:6" ht="15.75" customHeight="1">
      <c r="E69" s="58"/>
      <c r="F69" s="58"/>
    </row>
    <row r="70" spans="5:6" ht="15.75" customHeight="1">
      <c r="E70" s="58"/>
      <c r="F70" s="58"/>
    </row>
    <row r="71" spans="5:6" ht="15.75" customHeight="1">
      <c r="E71" s="58"/>
      <c r="F71" s="58"/>
    </row>
    <row r="72" spans="5:6" ht="15.75" customHeight="1">
      <c r="E72" s="58"/>
      <c r="F72" s="58"/>
    </row>
    <row r="73" spans="5:6" ht="15.75" customHeight="1">
      <c r="E73" s="58"/>
      <c r="F73" s="58"/>
    </row>
  </sheetData>
  <mergeCells count="22">
    <mergeCell ref="C33:F33"/>
    <mergeCell ref="I37:L37"/>
    <mergeCell ref="I42:L42"/>
    <mergeCell ref="C46:F46"/>
    <mergeCell ref="E15:F15"/>
    <mergeCell ref="E16:F16"/>
    <mergeCell ref="I17:L17"/>
    <mergeCell ref="C19:F19"/>
    <mergeCell ref="I21:J21"/>
    <mergeCell ref="I22:L22"/>
    <mergeCell ref="I27:L27"/>
    <mergeCell ref="I15:J15"/>
    <mergeCell ref="C25:F25"/>
    <mergeCell ref="E29:F29"/>
    <mergeCell ref="E30:F30"/>
    <mergeCell ref="I32:L32"/>
    <mergeCell ref="B2:G2"/>
    <mergeCell ref="H2:M2"/>
    <mergeCell ref="I4:L4"/>
    <mergeCell ref="C5:F5"/>
    <mergeCell ref="C11:F11"/>
    <mergeCell ref="I11:K11"/>
  </mergeCells>
  <printOptions horizontalCentered="1" gridLines="1"/>
  <pageMargins left="0.7" right="0.7" top="0.75" bottom="0.75" header="0" footer="0"/>
  <pageSetup paperSize="9" fitToHeight="0" pageOrder="overThenDown" orientation="landscape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4BAC9-EE93-4D38-A9FB-5A87F4092DD4}">
  <dimension ref="A2:DG56"/>
  <sheetViews>
    <sheetView topLeftCell="A16" zoomScale="130" zoomScaleNormal="130" workbookViewId="0">
      <selection activeCell="D32" sqref="D32:D33"/>
    </sheetView>
  </sheetViews>
  <sheetFormatPr baseColWidth="10" defaultRowHeight="13.2"/>
  <cols>
    <col min="1" max="1" width="16.44140625" bestFit="1" customWidth="1"/>
    <col min="2" max="21" width="5.6640625" bestFit="1" customWidth="1"/>
    <col min="22" max="22" width="6" customWidth="1"/>
    <col min="23" max="23" width="5.6640625" customWidth="1"/>
  </cols>
  <sheetData>
    <row r="2" spans="1:111"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63"/>
      <c r="CH2" s="63"/>
      <c r="CI2" s="63"/>
      <c r="CJ2" s="63"/>
      <c r="CK2" s="63"/>
      <c r="CL2" s="63"/>
      <c r="CM2" s="63"/>
      <c r="CN2" s="63"/>
      <c r="CO2" s="63"/>
      <c r="CP2" s="63"/>
      <c r="CQ2" s="63"/>
      <c r="CR2" s="63"/>
      <c r="CS2" s="63"/>
      <c r="CT2" s="63"/>
      <c r="CU2" s="63"/>
      <c r="CV2" s="63"/>
      <c r="CW2" s="63"/>
      <c r="CX2" s="63"/>
      <c r="CY2" s="63"/>
      <c r="CZ2" s="63"/>
      <c r="DA2" s="63"/>
      <c r="DB2" s="63"/>
      <c r="DC2" s="63"/>
      <c r="DD2" s="63"/>
      <c r="DE2" s="63"/>
      <c r="DF2" s="63"/>
      <c r="DG2" s="63"/>
    </row>
    <row r="3" spans="1:111">
      <c r="A3" s="88" t="s">
        <v>84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3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</row>
    <row r="4" spans="1:111" s="71" customFormat="1">
      <c r="A4" s="72"/>
      <c r="B4" s="89" t="s">
        <v>83</v>
      </c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S4" s="63"/>
      <c r="BT4" s="63"/>
      <c r="BU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CI4" s="63"/>
      <c r="CJ4" s="63"/>
      <c r="CK4" s="63"/>
      <c r="CL4" s="63"/>
      <c r="CM4" s="63"/>
      <c r="CN4" s="63"/>
      <c r="CO4" s="63"/>
      <c r="CP4" s="63"/>
      <c r="CQ4" s="63"/>
      <c r="CR4" s="63"/>
      <c r="CS4" s="63"/>
      <c r="CT4" s="63"/>
      <c r="CU4" s="63"/>
      <c r="CV4" s="63"/>
      <c r="CW4" s="63"/>
      <c r="CX4" s="63"/>
      <c r="CY4" s="63"/>
      <c r="CZ4" s="63"/>
      <c r="DA4" s="63"/>
      <c r="DB4" s="63"/>
      <c r="DC4" s="63"/>
      <c r="DD4" s="63"/>
      <c r="DE4" s="63"/>
      <c r="DF4" s="63"/>
      <c r="DG4" s="63"/>
    </row>
    <row r="5" spans="1:111" s="71" customFormat="1">
      <c r="A5" s="73" t="s">
        <v>82</v>
      </c>
      <c r="B5" s="73">
        <v>1</v>
      </c>
      <c r="C5" s="73">
        <v>2</v>
      </c>
      <c r="D5" s="73">
        <v>3</v>
      </c>
      <c r="E5" s="73">
        <v>4</v>
      </c>
      <c r="F5" s="73">
        <v>5</v>
      </c>
      <c r="G5" s="73">
        <v>6</v>
      </c>
      <c r="H5" s="73">
        <v>7</v>
      </c>
      <c r="I5" s="73">
        <v>8</v>
      </c>
      <c r="J5" s="73">
        <v>9</v>
      </c>
      <c r="K5" s="73">
        <v>10</v>
      </c>
      <c r="L5" s="73">
        <v>11</v>
      </c>
      <c r="M5" s="73">
        <v>12</v>
      </c>
      <c r="N5" s="73">
        <v>13</v>
      </c>
      <c r="O5" s="73">
        <v>14</v>
      </c>
      <c r="P5" s="73">
        <v>15</v>
      </c>
      <c r="Q5" s="73">
        <v>16</v>
      </c>
      <c r="R5" s="73">
        <v>17</v>
      </c>
      <c r="S5" s="73">
        <v>18</v>
      </c>
      <c r="T5" s="73">
        <v>19</v>
      </c>
      <c r="U5" s="73">
        <v>20</v>
      </c>
      <c r="V5" s="73">
        <v>21</v>
      </c>
      <c r="W5" s="73">
        <v>22</v>
      </c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63"/>
      <c r="BO5" s="63"/>
      <c r="BP5" s="63"/>
      <c r="BQ5" s="63"/>
      <c r="BR5" s="63"/>
      <c r="BS5" s="63"/>
      <c r="BT5" s="63"/>
      <c r="BU5" s="63"/>
      <c r="BV5" s="63"/>
      <c r="BW5" s="63"/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63"/>
      <c r="CJ5" s="63"/>
      <c r="CK5" s="63"/>
      <c r="CL5" s="63"/>
      <c r="CM5" s="63"/>
      <c r="CN5" s="63"/>
      <c r="CO5" s="63"/>
      <c r="CP5" s="63"/>
      <c r="CQ5" s="63"/>
      <c r="CR5" s="63"/>
      <c r="CS5" s="63"/>
      <c r="CT5" s="63"/>
      <c r="CU5" s="63"/>
      <c r="CV5" s="63"/>
      <c r="CW5" s="63"/>
      <c r="CX5" s="63"/>
      <c r="CY5" s="63"/>
      <c r="CZ5" s="63"/>
      <c r="DA5" s="63"/>
      <c r="DB5" s="63"/>
      <c r="DC5" s="63"/>
      <c r="DD5" s="63"/>
      <c r="DE5" s="63"/>
      <c r="DF5" s="63"/>
      <c r="DG5" s="63"/>
    </row>
    <row r="6" spans="1:111" s="71" customFormat="1">
      <c r="A6" s="74" t="s">
        <v>93</v>
      </c>
      <c r="B6" s="75" t="s">
        <v>86</v>
      </c>
      <c r="C6" s="75" t="s">
        <v>87</v>
      </c>
      <c r="D6" s="75" t="s">
        <v>88</v>
      </c>
      <c r="E6" s="75" t="s">
        <v>89</v>
      </c>
      <c r="F6" s="75" t="s">
        <v>90</v>
      </c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  <c r="BQ6" s="63"/>
      <c r="BR6" s="63"/>
      <c r="BS6" s="63"/>
      <c r="BT6" s="63"/>
      <c r="BU6" s="63"/>
      <c r="BV6" s="63"/>
      <c r="BW6" s="63"/>
      <c r="BX6" s="63"/>
      <c r="BY6" s="63"/>
      <c r="BZ6" s="63"/>
      <c r="CA6" s="63"/>
      <c r="CB6" s="63"/>
      <c r="CC6" s="63"/>
      <c r="CD6" s="63"/>
      <c r="CE6" s="63"/>
      <c r="CF6" s="63"/>
      <c r="CG6" s="63"/>
      <c r="CH6" s="63"/>
      <c r="CI6" s="63"/>
      <c r="CJ6" s="63"/>
      <c r="CK6" s="63"/>
      <c r="CL6" s="63"/>
      <c r="CM6" s="63"/>
      <c r="CN6" s="63"/>
      <c r="CO6" s="63"/>
      <c r="CP6" s="63"/>
      <c r="CQ6" s="63"/>
      <c r="CR6" s="63"/>
      <c r="CS6" s="63"/>
      <c r="CT6" s="63"/>
      <c r="CU6" s="63"/>
      <c r="CV6" s="63"/>
      <c r="CW6" s="63"/>
      <c r="CX6" s="63"/>
      <c r="CY6" s="63"/>
      <c r="CZ6" s="63"/>
      <c r="DA6" s="63"/>
      <c r="DB6" s="63"/>
      <c r="DC6" s="63"/>
      <c r="DD6" s="63"/>
      <c r="DE6" s="63"/>
      <c r="DF6" s="63"/>
      <c r="DG6" s="63"/>
    </row>
    <row r="7" spans="1:111" s="71" customFormat="1">
      <c r="A7" s="74" t="s">
        <v>94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/>
      <c r="CL7" s="63"/>
      <c r="CM7" s="63"/>
      <c r="CN7" s="63"/>
      <c r="CO7" s="63"/>
      <c r="CP7" s="63"/>
      <c r="CQ7" s="63"/>
      <c r="CR7" s="63"/>
      <c r="CS7" s="63"/>
      <c r="CT7" s="63"/>
      <c r="CU7" s="63"/>
      <c r="CV7" s="63"/>
      <c r="CW7" s="63"/>
      <c r="CX7" s="63"/>
      <c r="CY7" s="63"/>
      <c r="CZ7" s="63"/>
      <c r="DA7" s="63"/>
      <c r="DB7" s="63"/>
      <c r="DC7" s="63"/>
      <c r="DD7" s="63"/>
      <c r="DE7" s="63"/>
      <c r="DF7" s="63"/>
      <c r="DG7" s="63"/>
    </row>
    <row r="8" spans="1:111" s="71" customFormat="1">
      <c r="A8" s="74" t="s">
        <v>95</v>
      </c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  <c r="DF8" s="63"/>
      <c r="DG8" s="63"/>
    </row>
    <row r="9" spans="1:111" s="71" customFormat="1">
      <c r="A9" s="74" t="s">
        <v>96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  <c r="CX9" s="63"/>
      <c r="CY9" s="63"/>
      <c r="CZ9" s="63"/>
      <c r="DA9" s="63"/>
      <c r="DB9" s="63"/>
      <c r="DC9" s="63"/>
      <c r="DD9" s="63"/>
      <c r="DE9" s="63"/>
      <c r="DF9" s="63"/>
      <c r="DG9" s="63"/>
    </row>
    <row r="10" spans="1:111" s="71" customFormat="1">
      <c r="A10" s="74" t="s">
        <v>97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</row>
    <row r="11" spans="1:111" s="71" customFormat="1">
      <c r="A11" s="74" t="s">
        <v>98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  <c r="DE11" s="63"/>
      <c r="DF11" s="63"/>
      <c r="DG11" s="63"/>
    </row>
    <row r="12" spans="1:111" s="71" customFormat="1">
      <c r="A12" s="74" t="s">
        <v>99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</row>
    <row r="13" spans="1:111" s="71" customFormat="1">
      <c r="A13" s="74" t="s">
        <v>100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/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63"/>
      <c r="CY13" s="63"/>
      <c r="CZ13" s="63"/>
      <c r="DA13" s="63"/>
      <c r="DB13" s="63"/>
      <c r="DC13" s="63"/>
      <c r="DD13" s="63"/>
      <c r="DE13" s="63"/>
      <c r="DF13" s="63"/>
      <c r="DG13" s="63"/>
    </row>
    <row r="14" spans="1:111" s="71" customFormat="1">
      <c r="A14" s="74" t="s">
        <v>101</v>
      </c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63"/>
      <c r="CY14" s="63"/>
      <c r="CZ14" s="63"/>
      <c r="DA14" s="63"/>
      <c r="DB14" s="63"/>
      <c r="DC14" s="63"/>
      <c r="DD14" s="63"/>
      <c r="DE14" s="63"/>
      <c r="DF14" s="63"/>
      <c r="DG14" s="63"/>
    </row>
    <row r="15" spans="1:111">
      <c r="A15" s="74" t="s">
        <v>101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</row>
    <row r="16" spans="1:111">
      <c r="A16" s="74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63"/>
      <c r="CS16" s="63"/>
      <c r="CT16" s="63"/>
      <c r="CU16" s="63"/>
      <c r="CV16" s="63"/>
      <c r="CW16" s="63"/>
      <c r="CX16" s="63"/>
      <c r="CY16" s="63"/>
      <c r="CZ16" s="63"/>
      <c r="DA16" s="63"/>
      <c r="DB16" s="63"/>
      <c r="DC16" s="63"/>
      <c r="DD16" s="63"/>
      <c r="DE16" s="63"/>
      <c r="DF16" s="63"/>
      <c r="DG16" s="63"/>
    </row>
    <row r="17" spans="1:111">
      <c r="A17" s="74" t="s">
        <v>102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6"/>
      <c r="Q17" s="75"/>
      <c r="R17" s="75"/>
      <c r="S17" s="75"/>
      <c r="T17" s="75"/>
      <c r="U17" s="75"/>
      <c r="V17" s="75"/>
      <c r="W17" s="75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63"/>
      <c r="CP17" s="63"/>
      <c r="CQ17" s="63"/>
      <c r="CR17" s="63"/>
      <c r="CS17" s="63"/>
      <c r="CT17" s="63"/>
      <c r="CU17" s="63"/>
      <c r="CV17" s="63"/>
      <c r="CW17" s="63"/>
      <c r="CX17" s="63"/>
      <c r="CY17" s="63"/>
      <c r="CZ17" s="63"/>
      <c r="DA17" s="63"/>
      <c r="DB17" s="63"/>
      <c r="DC17" s="63"/>
      <c r="DD17" s="63"/>
      <c r="DE17" s="63"/>
      <c r="DF17" s="63"/>
      <c r="DG17" s="63"/>
    </row>
    <row r="18" spans="1:111">
      <c r="A18" s="74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3"/>
      <c r="DG18" s="63"/>
    </row>
    <row r="19" spans="1:111"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  <c r="CX19" s="63"/>
      <c r="CY19" s="63"/>
      <c r="CZ19" s="63"/>
      <c r="DA19" s="63"/>
      <c r="DB19" s="63"/>
      <c r="DC19" s="63"/>
      <c r="DD19" s="63"/>
      <c r="DE19" s="63"/>
      <c r="DF19" s="63"/>
      <c r="DG19" s="63"/>
    </row>
    <row r="20" spans="1:111"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/>
      <c r="CL20" s="63"/>
      <c r="CM20" s="63"/>
      <c r="CN20" s="63"/>
      <c r="CO20" s="63"/>
      <c r="CP20" s="63"/>
      <c r="CQ20" s="63"/>
      <c r="CR20" s="63"/>
      <c r="CS20" s="63"/>
      <c r="CT20" s="63"/>
      <c r="CU20" s="63"/>
      <c r="CV20" s="63"/>
      <c r="CW20" s="63"/>
      <c r="CX20" s="63"/>
      <c r="CY20" s="63"/>
      <c r="CZ20" s="63"/>
      <c r="DA20" s="63"/>
      <c r="DB20" s="63"/>
      <c r="DC20" s="63"/>
      <c r="DD20" s="63"/>
      <c r="DE20" s="63"/>
      <c r="DF20" s="63"/>
      <c r="DG20" s="63"/>
    </row>
    <row r="21" spans="1:111"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/>
      <c r="CL21" s="63"/>
      <c r="CM21" s="63"/>
      <c r="CN21" s="63"/>
      <c r="CO21" s="63"/>
      <c r="CP21" s="63"/>
      <c r="CQ21" s="63"/>
      <c r="CR21" s="63"/>
      <c r="CS21" s="63"/>
      <c r="CT21" s="63"/>
      <c r="CU21" s="63"/>
      <c r="CV21" s="63"/>
      <c r="CW21" s="63"/>
      <c r="CX21" s="63"/>
      <c r="CY21" s="63"/>
      <c r="CZ21" s="63"/>
      <c r="DA21" s="63"/>
      <c r="DB21" s="63"/>
      <c r="DC21" s="63"/>
      <c r="DD21" s="63"/>
      <c r="DE21" s="63"/>
      <c r="DF21" s="63"/>
      <c r="DG21" s="63"/>
    </row>
    <row r="22" spans="1:111">
      <c r="A22" s="88" t="s">
        <v>85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/>
      <c r="CL22" s="63"/>
      <c r="CM22" s="63"/>
      <c r="CN22" s="63"/>
      <c r="CO22" s="63"/>
      <c r="CP22" s="63"/>
      <c r="CQ22" s="63"/>
      <c r="CR22" s="63"/>
      <c r="CS22" s="63"/>
      <c r="CT22" s="63"/>
      <c r="CU22" s="63"/>
      <c r="CV22" s="63"/>
      <c r="CW22" s="63"/>
      <c r="CX22" s="63"/>
      <c r="CY22" s="63"/>
      <c r="CZ22" s="63"/>
      <c r="DA22" s="63"/>
      <c r="DB22" s="63"/>
      <c r="DC22" s="63"/>
      <c r="DD22" s="63"/>
      <c r="DE22" s="63"/>
      <c r="DF22" s="63"/>
      <c r="DG22" s="63"/>
    </row>
    <row r="23" spans="1:111">
      <c r="A23" s="72"/>
      <c r="B23" s="89" t="s">
        <v>83</v>
      </c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63"/>
      <c r="CY23" s="63"/>
      <c r="CZ23" s="63"/>
      <c r="DA23" s="63"/>
      <c r="DB23" s="63"/>
      <c r="DC23" s="63"/>
      <c r="DD23" s="63"/>
      <c r="DE23" s="63"/>
      <c r="DF23" s="63"/>
      <c r="DG23" s="63"/>
    </row>
    <row r="24" spans="1:111">
      <c r="A24" s="73" t="s">
        <v>82</v>
      </c>
      <c r="B24" s="73">
        <v>1</v>
      </c>
      <c r="C24" s="73">
        <v>2</v>
      </c>
      <c r="D24" s="73">
        <v>3</v>
      </c>
      <c r="E24" s="73">
        <v>4</v>
      </c>
      <c r="F24" s="73">
        <v>5</v>
      </c>
      <c r="G24" s="73">
        <v>6</v>
      </c>
      <c r="H24" s="73">
        <v>7</v>
      </c>
      <c r="I24" s="73">
        <v>8</v>
      </c>
      <c r="J24" s="73">
        <v>9</v>
      </c>
      <c r="K24" s="73">
        <v>10</v>
      </c>
      <c r="L24" s="73">
        <v>11</v>
      </c>
      <c r="M24" s="73">
        <v>12</v>
      </c>
      <c r="N24" s="73">
        <v>13</v>
      </c>
      <c r="O24" s="73">
        <v>14</v>
      </c>
      <c r="P24" s="73">
        <v>15</v>
      </c>
      <c r="Q24" s="73">
        <v>16</v>
      </c>
      <c r="R24" s="73">
        <v>17</v>
      </c>
      <c r="S24" s="73">
        <v>18</v>
      </c>
      <c r="T24" s="73">
        <v>19</v>
      </c>
      <c r="U24" s="73">
        <v>20</v>
      </c>
      <c r="V24" s="73">
        <v>21</v>
      </c>
      <c r="W24" s="73">
        <v>22</v>
      </c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</row>
    <row r="25" spans="1:111">
      <c r="A25" s="74" t="s">
        <v>93</v>
      </c>
      <c r="B25" s="75" t="s">
        <v>86</v>
      </c>
      <c r="C25" s="75" t="s">
        <v>87</v>
      </c>
      <c r="D25" s="75" t="s">
        <v>88</v>
      </c>
      <c r="E25" s="75" t="s">
        <v>89</v>
      </c>
      <c r="F25" s="75" t="s">
        <v>90</v>
      </c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</row>
    <row r="26" spans="1:111">
      <c r="A26" s="74" t="s">
        <v>94</v>
      </c>
      <c r="B26" s="75"/>
      <c r="C26" s="75" t="s">
        <v>86</v>
      </c>
      <c r="D26" s="75" t="s">
        <v>91</v>
      </c>
      <c r="E26" s="75" t="s">
        <v>87</v>
      </c>
      <c r="F26" s="75" t="s">
        <v>88</v>
      </c>
      <c r="G26" s="75" t="s">
        <v>89</v>
      </c>
      <c r="H26" s="75" t="s">
        <v>90</v>
      </c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</row>
    <row r="27" spans="1:111">
      <c r="A27" s="74" t="s">
        <v>95</v>
      </c>
      <c r="B27" s="75"/>
      <c r="C27" s="75"/>
      <c r="D27" s="75"/>
      <c r="E27" s="75" t="s">
        <v>86</v>
      </c>
      <c r="F27" s="75" t="s">
        <v>87</v>
      </c>
      <c r="G27" s="75" t="s">
        <v>88</v>
      </c>
      <c r="H27" s="75" t="s">
        <v>89</v>
      </c>
      <c r="I27" s="75" t="s">
        <v>90</v>
      </c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</row>
    <row r="28" spans="1:111">
      <c r="A28" s="74" t="s">
        <v>96</v>
      </c>
      <c r="B28" s="75"/>
      <c r="C28" s="75"/>
      <c r="D28" s="75"/>
      <c r="E28" s="75"/>
      <c r="F28" s="75" t="s">
        <v>86</v>
      </c>
      <c r="G28" s="75" t="s">
        <v>87</v>
      </c>
      <c r="H28" s="75" t="s">
        <v>88</v>
      </c>
      <c r="I28" s="75" t="s">
        <v>89</v>
      </c>
      <c r="J28" s="75" t="s">
        <v>90</v>
      </c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</row>
    <row r="29" spans="1:111">
      <c r="A29" s="74" t="s">
        <v>97</v>
      </c>
      <c r="B29" s="75"/>
      <c r="C29" s="75"/>
      <c r="D29" s="75"/>
      <c r="E29" s="75"/>
      <c r="F29" s="75"/>
      <c r="G29" s="75" t="s">
        <v>86</v>
      </c>
      <c r="H29" s="75" t="s">
        <v>87</v>
      </c>
      <c r="I29" s="75" t="s">
        <v>88</v>
      </c>
      <c r="J29" s="75" t="s">
        <v>89</v>
      </c>
      <c r="K29" s="75" t="s">
        <v>90</v>
      </c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</row>
    <row r="30" spans="1:111">
      <c r="A30" s="74" t="s">
        <v>98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</row>
    <row r="31" spans="1:111">
      <c r="A31" s="74" t="s">
        <v>99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</row>
    <row r="32" spans="1:111">
      <c r="A32" s="74" t="s">
        <v>100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</row>
    <row r="33" spans="1:23">
      <c r="A33" s="74" t="s">
        <v>101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</row>
    <row r="34" spans="1:23">
      <c r="A34" s="74" t="s">
        <v>101</v>
      </c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</row>
    <row r="35" spans="1:23">
      <c r="A35" s="74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</row>
    <row r="36" spans="1:23">
      <c r="A36" s="74" t="s">
        <v>102</v>
      </c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6"/>
      <c r="Q36" s="75"/>
      <c r="R36" s="75"/>
      <c r="S36" s="75"/>
      <c r="T36" s="75"/>
      <c r="U36" s="75"/>
      <c r="V36" s="75"/>
      <c r="W36" s="75"/>
    </row>
    <row r="37" spans="1:23">
      <c r="A37" s="74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</row>
    <row r="41" spans="1:23">
      <c r="A41" s="88" t="s">
        <v>92</v>
      </c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</row>
    <row r="42" spans="1:23">
      <c r="A42" s="72"/>
      <c r="B42" s="89" t="s">
        <v>83</v>
      </c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</row>
    <row r="43" spans="1:23">
      <c r="A43" s="73" t="s">
        <v>82</v>
      </c>
      <c r="B43" s="73">
        <v>1</v>
      </c>
      <c r="C43" s="73">
        <v>2</v>
      </c>
      <c r="D43" s="73">
        <v>3</v>
      </c>
      <c r="E43" s="73">
        <v>4</v>
      </c>
      <c r="F43" s="73">
        <v>5</v>
      </c>
      <c r="G43" s="73">
        <v>6</v>
      </c>
      <c r="H43" s="73">
        <v>7</v>
      </c>
      <c r="I43" s="73">
        <v>8</v>
      </c>
      <c r="J43" s="73">
        <v>9</v>
      </c>
      <c r="K43" s="73">
        <v>10</v>
      </c>
      <c r="L43" s="73">
        <v>11</v>
      </c>
      <c r="M43" s="73">
        <v>12</v>
      </c>
      <c r="N43" s="73">
        <v>13</v>
      </c>
      <c r="O43" s="73">
        <v>14</v>
      </c>
      <c r="P43" s="73">
        <v>15</v>
      </c>
      <c r="Q43" s="73">
        <v>16</v>
      </c>
      <c r="R43" s="73">
        <v>17</v>
      </c>
      <c r="S43" s="73">
        <v>18</v>
      </c>
      <c r="T43" s="73">
        <v>19</v>
      </c>
      <c r="U43" s="73">
        <v>20</v>
      </c>
      <c r="V43" s="73">
        <v>21</v>
      </c>
      <c r="W43" s="73">
        <v>22</v>
      </c>
    </row>
    <row r="44" spans="1:23">
      <c r="A44" s="74" t="s">
        <v>93</v>
      </c>
      <c r="B44" s="75" t="s">
        <v>86</v>
      </c>
      <c r="C44" s="75" t="s">
        <v>87</v>
      </c>
      <c r="D44" s="75" t="s">
        <v>88</v>
      </c>
      <c r="E44" s="75" t="s">
        <v>89</v>
      </c>
      <c r="F44" s="75" t="s">
        <v>90</v>
      </c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</row>
    <row r="45" spans="1:23">
      <c r="A45" s="74" t="s">
        <v>94</v>
      </c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</row>
    <row r="46" spans="1:23">
      <c r="A46" s="74" t="s">
        <v>95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</row>
    <row r="47" spans="1:23">
      <c r="A47" s="74" t="s">
        <v>96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</row>
    <row r="48" spans="1:23">
      <c r="A48" s="74" t="s">
        <v>97</v>
      </c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</row>
    <row r="49" spans="1:23">
      <c r="A49" s="74" t="s">
        <v>98</v>
      </c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</row>
    <row r="50" spans="1:23">
      <c r="A50" s="74" t="s">
        <v>99</v>
      </c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</row>
    <row r="51" spans="1:23">
      <c r="A51" s="74" t="s">
        <v>100</v>
      </c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</row>
    <row r="52" spans="1:23">
      <c r="A52" s="74" t="s">
        <v>101</v>
      </c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</row>
    <row r="53" spans="1:23">
      <c r="A53" s="74" t="s">
        <v>101</v>
      </c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</row>
    <row r="54" spans="1:23">
      <c r="A54" s="74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</row>
    <row r="55" spans="1:23">
      <c r="A55" s="74" t="s">
        <v>102</v>
      </c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</row>
    <row r="56" spans="1:23">
      <c r="A56" s="74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</row>
  </sheetData>
  <mergeCells count="6">
    <mergeCell ref="B42:W42"/>
    <mergeCell ref="A3:W3"/>
    <mergeCell ref="B4:W4"/>
    <mergeCell ref="A22:W22"/>
    <mergeCell ref="B23:W23"/>
    <mergeCell ref="A41:W4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</cp:lastModifiedBy>
  <dcterms:modified xsi:type="dcterms:W3CDTF">2020-06-09T17:44:36Z</dcterms:modified>
</cp:coreProperties>
</file>